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tables/table2.xml" ContentType="application/vnd.openxmlformats-officedocument.spreadsheetml.tab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4.xml" ContentType="application/vnd.openxmlformats-officedocument.drawing+xml"/>
  <Override PartName="/xl/tables/table3.xml" ContentType="application/vnd.openxmlformats-officedocument.spreadsheetml.tab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5.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7.xml" ContentType="application/vnd.openxmlformats-officedocument.drawing+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8.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9.xml" ContentType="application/vnd.openxmlformats-officedocument.drawing+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0.xml" ContentType="application/vnd.openxmlformats-officedocument.drawing+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1.xml" ContentType="application/vnd.openxmlformats-officedocument.drawing+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Roberto\Desktop\LoBueno\"/>
    </mc:Choice>
  </mc:AlternateContent>
  <xr:revisionPtr revIDLastSave="0" documentId="13_ncr:1_{BE0695C8-D65D-4E63-9A71-95D1AD865B8D}" xr6:coauthVersionLast="47" xr6:coauthVersionMax="47" xr10:uidLastSave="{00000000-0000-0000-0000-000000000000}"/>
  <bookViews>
    <workbookView xWindow="-28920" yWindow="-120" windowWidth="29040" windowHeight="15720" activeTab="1" xr2:uid="{2F942487-9665-463E-86DB-A157094EC322}"/>
  </bookViews>
  <sheets>
    <sheet name="Resumen" sheetId="14" r:id="rId1"/>
    <sheet name="Diario" sheetId="1" r:id="rId2"/>
    <sheet name="Semanal" sheetId="3" r:id="rId3"/>
    <sheet name="Mensual" sheetId="2" r:id="rId4"/>
    <sheet name="Tweets" sheetId="4" r:id="rId5"/>
    <sheet name="Engagement" sheetId="8" r:id="rId6"/>
    <sheet name="Categorias" sheetId="6" r:id="rId7"/>
    <sheet name="Tipo de publicación" sheetId="9" r:id="rId8"/>
    <sheet name="Tipo de contenido" sheetId="10" r:id="rId9"/>
    <sheet name="Tono emocional" sheetId="12" r:id="rId10"/>
    <sheet name="Intencionalidad" sheetId="11" r:id="rId11"/>
    <sheet name="Formato" sheetId="13" r:id="rId12"/>
  </sheets>
  <definedNames>
    <definedName name="_xlcn.WorksheetConnection_BitcoinMaestrocopiaversion1.xlsxDiario1" hidden="1">Diario[]</definedName>
    <definedName name="_xlcn.WorksheetConnection_BitcoinMaestrocopiaversion1.xlsxTabla41" hidden="1">Tabla4[]</definedName>
    <definedName name="_xlcn.WorksheetConnection_BitcoinMaestrocopiaversion1.xlsxTweets1" hidden="1">Tweets[]</definedName>
    <definedName name="CierreBTC">Diario!$E$1:$E$2009</definedName>
    <definedName name="CierresBTC">Diario!$E$1:$E$2009</definedName>
    <definedName name="Fecha" localSheetId="5">Diario[[#All],[Fecha]]</definedName>
    <definedName name="Fecha" localSheetId="11">Diario[[#All],[Fecha]]</definedName>
    <definedName name="Fecha" localSheetId="10">Diario[[#All],[Fecha]]</definedName>
    <definedName name="Fecha" localSheetId="8">Diario[[#All],[Fecha]]</definedName>
    <definedName name="Fecha" localSheetId="7">Diario[[#All],[Fecha]]</definedName>
    <definedName name="Fecha" localSheetId="9">Diario[[#All],[Fecha]]</definedName>
    <definedName name="Fecha">Diario[[#All],[Fecha]]</definedName>
    <definedName name="FechasBTC">Diario!$A$1:$A$2009</definedName>
  </definedNames>
  <calcPr calcId="191029"/>
  <pivotCaches>
    <pivotCache cacheId="0" r:id="rId13"/>
    <pivotCache cacheId="1" r:id="rId14"/>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weets" name="Tweets" connection="WorksheetConnection_Bitcoin Maestro - copia (version 1).xlsx!Tweets"/>
          <x15:modelTable id="Tabla4" name="Tabla4" connection="WorksheetConnection_Bitcoin Maestro - copia (version 1).xlsx!Tabla4"/>
          <x15:modelTable id="Diario" name="Diario" connection="WorksheetConnection_Bitcoin Maestro - copia (version 1).xlsx!Diario"/>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003" i="1" l="1"/>
  <c r="J3" i="1"/>
  <c r="H4" i="2"/>
  <c r="H5" i="2"/>
  <c r="H6" i="2"/>
  <c r="H7" i="2"/>
  <c r="H8" i="2"/>
  <c r="H9" i="2"/>
  <c r="H10" i="2"/>
  <c r="H11" i="2"/>
  <c r="H12" i="2"/>
  <c r="H13" i="2"/>
  <c r="H14" i="2"/>
  <c r="H15" i="2"/>
  <c r="H16" i="2"/>
  <c r="H17" i="2"/>
  <c r="I16" i="2" s="1"/>
  <c r="H18" i="2"/>
  <c r="I17" i="2" s="1"/>
  <c r="H19" i="2"/>
  <c r="I18" i="2" s="1"/>
  <c r="H20" i="2"/>
  <c r="H21" i="2"/>
  <c r="H22" i="2"/>
  <c r="H23" i="2"/>
  <c r="H24" i="2"/>
  <c r="H25" i="2"/>
  <c r="H26" i="2"/>
  <c r="H27" i="2"/>
  <c r="H28" i="2"/>
  <c r="H29" i="2"/>
  <c r="H30" i="2"/>
  <c r="H31" i="2"/>
  <c r="H32" i="2"/>
  <c r="H33" i="2"/>
  <c r="I32" i="2" s="1"/>
  <c r="H34" i="2"/>
  <c r="I33" i="2" s="1"/>
  <c r="H35" i="2"/>
  <c r="H36" i="2"/>
  <c r="H37" i="2"/>
  <c r="H38" i="2"/>
  <c r="H39" i="2"/>
  <c r="H40" i="2"/>
  <c r="H41" i="2"/>
  <c r="H42" i="2"/>
  <c r="H43" i="2"/>
  <c r="H44" i="2"/>
  <c r="H45" i="2"/>
  <c r="H46" i="2"/>
  <c r="H47" i="2"/>
  <c r="H48" i="2"/>
  <c r="H49" i="2"/>
  <c r="I48" i="2" s="1"/>
  <c r="H50" i="2"/>
  <c r="I49" i="2" s="1"/>
  <c r="H51" i="2"/>
  <c r="H52" i="2"/>
  <c r="H53" i="2"/>
  <c r="H54" i="2"/>
  <c r="H55" i="2"/>
  <c r="H56" i="2"/>
  <c r="H57" i="2"/>
  <c r="H58" i="2"/>
  <c r="H59" i="2"/>
  <c r="H60" i="2"/>
  <c r="H61" i="2"/>
  <c r="H62" i="2"/>
  <c r="H63" i="2"/>
  <c r="H64" i="2"/>
  <c r="H65" i="2"/>
  <c r="I64" i="2" s="1"/>
  <c r="H66" i="2"/>
  <c r="I65" i="2" s="1"/>
  <c r="H3" i="2"/>
  <c r="I2" i="3"/>
  <c r="H4" i="3"/>
  <c r="H5" i="3"/>
  <c r="H6" i="3"/>
  <c r="H7" i="3"/>
  <c r="H8" i="3"/>
  <c r="H9" i="3"/>
  <c r="H10" i="3"/>
  <c r="H11" i="3"/>
  <c r="H12" i="3"/>
  <c r="H13" i="3"/>
  <c r="H14" i="3"/>
  <c r="H15" i="3"/>
  <c r="H16" i="3"/>
  <c r="H17" i="3"/>
  <c r="H18" i="3"/>
  <c r="I16" i="3" s="1"/>
  <c r="H19" i="3"/>
  <c r="H20" i="3"/>
  <c r="H21" i="3"/>
  <c r="H22" i="3"/>
  <c r="H23" i="3"/>
  <c r="H24" i="3"/>
  <c r="H25" i="3"/>
  <c r="H26" i="3"/>
  <c r="H27" i="3"/>
  <c r="H28" i="3"/>
  <c r="H29" i="3"/>
  <c r="H30" i="3"/>
  <c r="H31" i="3"/>
  <c r="H32" i="3"/>
  <c r="H33" i="3"/>
  <c r="H34" i="3"/>
  <c r="I32" i="3" s="1"/>
  <c r="H35" i="3"/>
  <c r="H36" i="3"/>
  <c r="H37" i="3"/>
  <c r="H38" i="3"/>
  <c r="H39" i="3"/>
  <c r="H40" i="3"/>
  <c r="H41" i="3"/>
  <c r="H42" i="3"/>
  <c r="H43" i="3"/>
  <c r="H44" i="3"/>
  <c r="H45" i="3"/>
  <c r="H46" i="3"/>
  <c r="H47" i="3"/>
  <c r="H48" i="3"/>
  <c r="H49" i="3"/>
  <c r="H50" i="3"/>
  <c r="I48" i="3" s="1"/>
  <c r="H51" i="3"/>
  <c r="H52" i="3"/>
  <c r="H53" i="3"/>
  <c r="H54" i="3"/>
  <c r="H55" i="3"/>
  <c r="H56" i="3"/>
  <c r="H57" i="3"/>
  <c r="H58" i="3"/>
  <c r="H59" i="3"/>
  <c r="H60" i="3"/>
  <c r="H61" i="3"/>
  <c r="H62" i="3"/>
  <c r="H63" i="3"/>
  <c r="H64" i="3"/>
  <c r="H65" i="3"/>
  <c r="H66" i="3"/>
  <c r="I64" i="3" s="1"/>
  <c r="H67" i="3"/>
  <c r="H68" i="3"/>
  <c r="H69" i="3"/>
  <c r="H70" i="3"/>
  <c r="H71" i="3"/>
  <c r="H72" i="3"/>
  <c r="H73" i="3"/>
  <c r="H74" i="3"/>
  <c r="H75" i="3"/>
  <c r="H76" i="3"/>
  <c r="H77" i="3"/>
  <c r="H78" i="3"/>
  <c r="H79" i="3"/>
  <c r="H80" i="3"/>
  <c r="H81" i="3"/>
  <c r="H82" i="3"/>
  <c r="I80" i="3" s="1"/>
  <c r="H83" i="3"/>
  <c r="H84" i="3"/>
  <c r="H85" i="3"/>
  <c r="H86" i="3"/>
  <c r="H87" i="3"/>
  <c r="H88" i="3"/>
  <c r="H89" i="3"/>
  <c r="H90" i="3"/>
  <c r="H91" i="3"/>
  <c r="H92" i="3"/>
  <c r="H93" i="3"/>
  <c r="H94" i="3"/>
  <c r="H95" i="3"/>
  <c r="H96" i="3"/>
  <c r="H97" i="3"/>
  <c r="H98" i="3"/>
  <c r="I96" i="3" s="1"/>
  <c r="H99" i="3"/>
  <c r="H100" i="3"/>
  <c r="H101" i="3"/>
  <c r="H102" i="3"/>
  <c r="H103" i="3"/>
  <c r="H104" i="3"/>
  <c r="H105" i="3"/>
  <c r="H106" i="3"/>
  <c r="H107" i="3"/>
  <c r="H108" i="3"/>
  <c r="H109" i="3"/>
  <c r="H110" i="3"/>
  <c r="H111" i="3"/>
  <c r="H112" i="3"/>
  <c r="H113" i="3"/>
  <c r="H114" i="3"/>
  <c r="I112" i="3" s="1"/>
  <c r="H115" i="3"/>
  <c r="H116" i="3"/>
  <c r="H117" i="3"/>
  <c r="H118" i="3"/>
  <c r="H119" i="3"/>
  <c r="H120" i="3"/>
  <c r="H121" i="3"/>
  <c r="H122" i="3"/>
  <c r="H123" i="3"/>
  <c r="H124" i="3"/>
  <c r="H125" i="3"/>
  <c r="H126" i="3"/>
  <c r="H127" i="3"/>
  <c r="H128" i="3"/>
  <c r="H129" i="3"/>
  <c r="H130" i="3"/>
  <c r="I128" i="3" s="1"/>
  <c r="H131" i="3"/>
  <c r="H132" i="3"/>
  <c r="H133" i="3"/>
  <c r="H134" i="3"/>
  <c r="H135" i="3"/>
  <c r="H136" i="3"/>
  <c r="H137" i="3"/>
  <c r="H138" i="3"/>
  <c r="H139" i="3"/>
  <c r="H140" i="3"/>
  <c r="H141" i="3"/>
  <c r="H142" i="3"/>
  <c r="H143" i="3"/>
  <c r="H144" i="3"/>
  <c r="H145" i="3"/>
  <c r="H146" i="3"/>
  <c r="I144" i="3" s="1"/>
  <c r="H147" i="3"/>
  <c r="H148" i="3"/>
  <c r="H149" i="3"/>
  <c r="H150" i="3"/>
  <c r="H151" i="3"/>
  <c r="H152" i="3"/>
  <c r="H153" i="3"/>
  <c r="H154" i="3"/>
  <c r="H155" i="3"/>
  <c r="H156" i="3"/>
  <c r="H157" i="3"/>
  <c r="H158" i="3"/>
  <c r="H159" i="3"/>
  <c r="H160" i="3"/>
  <c r="H161" i="3"/>
  <c r="H162" i="3"/>
  <c r="I160" i="3" s="1"/>
  <c r="H163" i="3"/>
  <c r="H164" i="3"/>
  <c r="H165" i="3"/>
  <c r="H166" i="3"/>
  <c r="H167" i="3"/>
  <c r="H168" i="3"/>
  <c r="H169" i="3"/>
  <c r="H170" i="3"/>
  <c r="H171" i="3"/>
  <c r="H172" i="3"/>
  <c r="H173" i="3"/>
  <c r="H174" i="3"/>
  <c r="H175" i="3"/>
  <c r="H176" i="3"/>
  <c r="H177" i="3"/>
  <c r="H178" i="3"/>
  <c r="I176" i="3" s="1"/>
  <c r="H179" i="3"/>
  <c r="H180" i="3"/>
  <c r="H181" i="3"/>
  <c r="H182" i="3"/>
  <c r="H183" i="3"/>
  <c r="H184" i="3"/>
  <c r="H185" i="3"/>
  <c r="H186" i="3"/>
  <c r="H187" i="3"/>
  <c r="H188" i="3"/>
  <c r="H189" i="3"/>
  <c r="H190" i="3"/>
  <c r="H191" i="3"/>
  <c r="H192" i="3"/>
  <c r="H193" i="3"/>
  <c r="H194" i="3"/>
  <c r="I192" i="3" s="1"/>
  <c r="H195" i="3"/>
  <c r="H196" i="3"/>
  <c r="H197" i="3"/>
  <c r="H198" i="3"/>
  <c r="H199" i="3"/>
  <c r="H200" i="3"/>
  <c r="H201" i="3"/>
  <c r="H202" i="3"/>
  <c r="H203" i="3"/>
  <c r="H204" i="3"/>
  <c r="H205" i="3"/>
  <c r="H206" i="3"/>
  <c r="H207" i="3"/>
  <c r="H208" i="3"/>
  <c r="H209" i="3"/>
  <c r="H210" i="3"/>
  <c r="I208" i="3" s="1"/>
  <c r="H211" i="3"/>
  <c r="H212" i="3"/>
  <c r="H213" i="3"/>
  <c r="H214" i="3"/>
  <c r="H215" i="3"/>
  <c r="H216" i="3"/>
  <c r="H217" i="3"/>
  <c r="H218" i="3"/>
  <c r="H219" i="3"/>
  <c r="H220" i="3"/>
  <c r="H221" i="3"/>
  <c r="H222" i="3"/>
  <c r="H223" i="3"/>
  <c r="H224" i="3"/>
  <c r="H225" i="3"/>
  <c r="H226" i="3"/>
  <c r="I224" i="3" s="1"/>
  <c r="H227" i="3"/>
  <c r="H228" i="3"/>
  <c r="H229" i="3"/>
  <c r="H230" i="3"/>
  <c r="H231" i="3"/>
  <c r="H232" i="3"/>
  <c r="H233" i="3"/>
  <c r="H234" i="3"/>
  <c r="H235" i="3"/>
  <c r="H236" i="3"/>
  <c r="H237" i="3"/>
  <c r="H238" i="3"/>
  <c r="H239" i="3"/>
  <c r="H240" i="3"/>
  <c r="H241" i="3"/>
  <c r="H242" i="3"/>
  <c r="I240" i="3" s="1"/>
  <c r="H243" i="3"/>
  <c r="H244" i="3"/>
  <c r="H245" i="3"/>
  <c r="H246" i="3"/>
  <c r="H247" i="3"/>
  <c r="H248" i="3"/>
  <c r="H249" i="3"/>
  <c r="H250" i="3"/>
  <c r="H251" i="3"/>
  <c r="H252" i="3"/>
  <c r="H253" i="3"/>
  <c r="H254" i="3"/>
  <c r="H255" i="3"/>
  <c r="H256" i="3"/>
  <c r="H257" i="3"/>
  <c r="H258" i="3"/>
  <c r="I256" i="3" s="1"/>
  <c r="H259" i="3"/>
  <c r="H260" i="3"/>
  <c r="H261" i="3"/>
  <c r="H262" i="3"/>
  <c r="H263" i="3"/>
  <c r="H264" i="3"/>
  <c r="H265" i="3"/>
  <c r="H266" i="3"/>
  <c r="H267" i="3"/>
  <c r="H268" i="3"/>
  <c r="H269" i="3"/>
  <c r="H270" i="3"/>
  <c r="H271" i="3"/>
  <c r="H272" i="3"/>
  <c r="H273" i="3"/>
  <c r="H274" i="3"/>
  <c r="I272" i="3" s="1"/>
  <c r="H275" i="3"/>
  <c r="H276" i="3"/>
  <c r="H277" i="3"/>
  <c r="H278" i="3"/>
  <c r="H279" i="3"/>
  <c r="H280" i="3"/>
  <c r="H281" i="3"/>
  <c r="H282" i="3"/>
  <c r="H283" i="3"/>
  <c r="H284" i="3"/>
  <c r="H285" i="3"/>
  <c r="H286" i="3"/>
  <c r="H287" i="3"/>
  <c r="H288" i="3"/>
  <c r="H289" i="3"/>
  <c r="H3" i="3"/>
  <c r="O8" i="1"/>
  <c r="H4" i="1"/>
  <c r="H5" i="1"/>
  <c r="H6" i="1"/>
  <c r="H7" i="1"/>
  <c r="H8" i="1"/>
  <c r="H9" i="1"/>
  <c r="H10" i="1"/>
  <c r="H11" i="1"/>
  <c r="H12" i="1"/>
  <c r="H13" i="1"/>
  <c r="H14" i="1"/>
  <c r="H15" i="1"/>
  <c r="H16" i="1"/>
  <c r="H17" i="1"/>
  <c r="H18" i="1"/>
  <c r="I16" i="1" s="1"/>
  <c r="H19" i="1"/>
  <c r="H20" i="1"/>
  <c r="H21" i="1"/>
  <c r="H22" i="1"/>
  <c r="H23" i="1"/>
  <c r="H24" i="1"/>
  <c r="H25" i="1"/>
  <c r="H26" i="1"/>
  <c r="H27" i="1"/>
  <c r="H28" i="1"/>
  <c r="H29" i="1"/>
  <c r="H30" i="1"/>
  <c r="H31" i="1"/>
  <c r="H32" i="1"/>
  <c r="H33" i="1"/>
  <c r="H34" i="1"/>
  <c r="I32" i="1" s="1"/>
  <c r="H35" i="1"/>
  <c r="H36" i="1"/>
  <c r="H37" i="1"/>
  <c r="H38" i="1"/>
  <c r="H39" i="1"/>
  <c r="H40" i="1"/>
  <c r="H41" i="1"/>
  <c r="H42" i="1"/>
  <c r="H43" i="1"/>
  <c r="H44" i="1"/>
  <c r="H45" i="1"/>
  <c r="H46" i="1"/>
  <c r="H47" i="1"/>
  <c r="H48" i="1"/>
  <c r="H49" i="1"/>
  <c r="H50" i="1"/>
  <c r="I48" i="1" s="1"/>
  <c r="H51" i="1"/>
  <c r="H52" i="1"/>
  <c r="H53" i="1"/>
  <c r="H54" i="1"/>
  <c r="H55" i="1"/>
  <c r="H56" i="1"/>
  <c r="H57" i="1"/>
  <c r="H58" i="1"/>
  <c r="H59" i="1"/>
  <c r="H60" i="1"/>
  <c r="H61" i="1"/>
  <c r="H62" i="1"/>
  <c r="H63" i="1"/>
  <c r="H64" i="1"/>
  <c r="H65" i="1"/>
  <c r="H66" i="1"/>
  <c r="I64" i="1" s="1"/>
  <c r="H67" i="1"/>
  <c r="H68" i="1"/>
  <c r="H69" i="1"/>
  <c r="H70" i="1"/>
  <c r="H71" i="1"/>
  <c r="H72" i="1"/>
  <c r="H73" i="1"/>
  <c r="H74" i="1"/>
  <c r="H75" i="1"/>
  <c r="H76" i="1"/>
  <c r="H77" i="1"/>
  <c r="H78" i="1"/>
  <c r="H79" i="1"/>
  <c r="H80" i="1"/>
  <c r="H81" i="1"/>
  <c r="H82" i="1"/>
  <c r="I80" i="1" s="1"/>
  <c r="H83" i="1"/>
  <c r="H84" i="1"/>
  <c r="H85" i="1"/>
  <c r="H86" i="1"/>
  <c r="H87" i="1"/>
  <c r="H88" i="1"/>
  <c r="H89" i="1"/>
  <c r="H90" i="1"/>
  <c r="H91" i="1"/>
  <c r="H92" i="1"/>
  <c r="H93" i="1"/>
  <c r="H94" i="1"/>
  <c r="H95" i="1"/>
  <c r="H96" i="1"/>
  <c r="H97" i="1"/>
  <c r="H98" i="1"/>
  <c r="I96" i="1" s="1"/>
  <c r="H99" i="1"/>
  <c r="H100" i="1"/>
  <c r="H101" i="1"/>
  <c r="H102" i="1"/>
  <c r="H103" i="1"/>
  <c r="H104" i="1"/>
  <c r="H105" i="1"/>
  <c r="H106" i="1"/>
  <c r="H107" i="1"/>
  <c r="H108" i="1"/>
  <c r="H109" i="1"/>
  <c r="H110" i="1"/>
  <c r="H111" i="1"/>
  <c r="H112" i="1"/>
  <c r="H113" i="1"/>
  <c r="H114" i="1"/>
  <c r="I112" i="1" s="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I144" i="1" s="1"/>
  <c r="H147" i="1"/>
  <c r="H148" i="1"/>
  <c r="H149" i="1"/>
  <c r="H150" i="1"/>
  <c r="H151" i="1"/>
  <c r="H152" i="1"/>
  <c r="H153" i="1"/>
  <c r="H154" i="1"/>
  <c r="H155" i="1"/>
  <c r="H156" i="1"/>
  <c r="H157" i="1"/>
  <c r="H158" i="1"/>
  <c r="H159" i="1"/>
  <c r="H160" i="1"/>
  <c r="H161" i="1"/>
  <c r="H162" i="1"/>
  <c r="I160" i="1" s="1"/>
  <c r="H163" i="1"/>
  <c r="H164" i="1"/>
  <c r="H165" i="1"/>
  <c r="H166" i="1"/>
  <c r="H167" i="1"/>
  <c r="H168" i="1"/>
  <c r="H169" i="1"/>
  <c r="H170" i="1"/>
  <c r="H171" i="1"/>
  <c r="H172" i="1"/>
  <c r="H173" i="1"/>
  <c r="H174" i="1"/>
  <c r="H175" i="1"/>
  <c r="H176" i="1"/>
  <c r="H177" i="1"/>
  <c r="H178" i="1"/>
  <c r="I176" i="1" s="1"/>
  <c r="H179" i="1"/>
  <c r="H180" i="1"/>
  <c r="H181" i="1"/>
  <c r="H182" i="1"/>
  <c r="H183" i="1"/>
  <c r="H184" i="1"/>
  <c r="H185" i="1"/>
  <c r="H186" i="1"/>
  <c r="H187" i="1"/>
  <c r="H188" i="1"/>
  <c r="H189" i="1"/>
  <c r="H190" i="1"/>
  <c r="H191" i="1"/>
  <c r="H192" i="1"/>
  <c r="H193" i="1"/>
  <c r="H194" i="1"/>
  <c r="I192" i="1" s="1"/>
  <c r="H195" i="1"/>
  <c r="H196" i="1"/>
  <c r="H197" i="1"/>
  <c r="H198" i="1"/>
  <c r="H199" i="1"/>
  <c r="H200" i="1"/>
  <c r="H201" i="1"/>
  <c r="H202" i="1"/>
  <c r="H203" i="1"/>
  <c r="H204" i="1"/>
  <c r="H205" i="1"/>
  <c r="H206" i="1"/>
  <c r="H207" i="1"/>
  <c r="H208" i="1"/>
  <c r="H209" i="1"/>
  <c r="H210" i="1"/>
  <c r="I208" i="1" s="1"/>
  <c r="H211" i="1"/>
  <c r="H212" i="1"/>
  <c r="H213" i="1"/>
  <c r="H214" i="1"/>
  <c r="H215" i="1"/>
  <c r="H216" i="1"/>
  <c r="H217" i="1"/>
  <c r="H218" i="1"/>
  <c r="H219" i="1"/>
  <c r="H220" i="1"/>
  <c r="H221" i="1"/>
  <c r="H222" i="1"/>
  <c r="H223" i="1"/>
  <c r="H224" i="1"/>
  <c r="H225" i="1"/>
  <c r="H226" i="1"/>
  <c r="I224" i="1" s="1"/>
  <c r="H227" i="1"/>
  <c r="H228" i="1"/>
  <c r="H229" i="1"/>
  <c r="H230" i="1"/>
  <c r="H231" i="1"/>
  <c r="H232" i="1"/>
  <c r="H233" i="1"/>
  <c r="H234" i="1"/>
  <c r="H235" i="1"/>
  <c r="H236" i="1"/>
  <c r="H237" i="1"/>
  <c r="H238" i="1"/>
  <c r="H239" i="1"/>
  <c r="H240" i="1"/>
  <c r="H241" i="1"/>
  <c r="H242" i="1"/>
  <c r="I240" i="1" s="1"/>
  <c r="H243" i="1"/>
  <c r="H244" i="1"/>
  <c r="H245" i="1"/>
  <c r="H246" i="1"/>
  <c r="H247" i="1"/>
  <c r="H248" i="1"/>
  <c r="H249" i="1"/>
  <c r="H250" i="1"/>
  <c r="H251" i="1"/>
  <c r="H252" i="1"/>
  <c r="H253" i="1"/>
  <c r="H254" i="1"/>
  <c r="H255" i="1"/>
  <c r="H256" i="1"/>
  <c r="H257" i="1"/>
  <c r="H258" i="1"/>
  <c r="I256" i="1" s="1"/>
  <c r="H259" i="1"/>
  <c r="H260" i="1"/>
  <c r="H261" i="1"/>
  <c r="H262" i="1"/>
  <c r="H263" i="1"/>
  <c r="H264" i="1"/>
  <c r="H265" i="1"/>
  <c r="H266" i="1"/>
  <c r="H267" i="1"/>
  <c r="H268" i="1"/>
  <c r="H269" i="1"/>
  <c r="H270" i="1"/>
  <c r="H271" i="1"/>
  <c r="H272" i="1"/>
  <c r="H273" i="1"/>
  <c r="H274" i="1"/>
  <c r="I272" i="1" s="1"/>
  <c r="H275" i="1"/>
  <c r="H276" i="1"/>
  <c r="H277" i="1"/>
  <c r="H278" i="1"/>
  <c r="H279" i="1"/>
  <c r="H280" i="1"/>
  <c r="H281" i="1"/>
  <c r="H282" i="1"/>
  <c r="H283" i="1"/>
  <c r="H284" i="1"/>
  <c r="H285" i="1"/>
  <c r="H286" i="1"/>
  <c r="H287" i="1"/>
  <c r="H288" i="1"/>
  <c r="H289" i="1"/>
  <c r="H290" i="1"/>
  <c r="I288" i="1" s="1"/>
  <c r="H291" i="1"/>
  <c r="H292" i="1"/>
  <c r="H293" i="1"/>
  <c r="H294" i="1"/>
  <c r="H295" i="1"/>
  <c r="H296" i="1"/>
  <c r="H297" i="1"/>
  <c r="H298" i="1"/>
  <c r="H299" i="1"/>
  <c r="H300" i="1"/>
  <c r="H301" i="1"/>
  <c r="H302" i="1"/>
  <c r="H303" i="1"/>
  <c r="H304" i="1"/>
  <c r="H305" i="1"/>
  <c r="H306" i="1"/>
  <c r="I304" i="1" s="1"/>
  <c r="H307" i="1"/>
  <c r="H308" i="1"/>
  <c r="H309" i="1"/>
  <c r="H310" i="1"/>
  <c r="H311" i="1"/>
  <c r="H312" i="1"/>
  <c r="H313" i="1"/>
  <c r="H314" i="1"/>
  <c r="H315" i="1"/>
  <c r="H316" i="1"/>
  <c r="H317" i="1"/>
  <c r="H318" i="1"/>
  <c r="H319" i="1"/>
  <c r="H320" i="1"/>
  <c r="H321" i="1"/>
  <c r="H322" i="1"/>
  <c r="I320" i="1" s="1"/>
  <c r="H323" i="1"/>
  <c r="H324" i="1"/>
  <c r="H325" i="1"/>
  <c r="H326" i="1"/>
  <c r="H327" i="1"/>
  <c r="H328" i="1"/>
  <c r="H329" i="1"/>
  <c r="H330" i="1"/>
  <c r="H331" i="1"/>
  <c r="H332" i="1"/>
  <c r="H333" i="1"/>
  <c r="H334" i="1"/>
  <c r="H335" i="1"/>
  <c r="H336" i="1"/>
  <c r="H337" i="1"/>
  <c r="H338" i="1"/>
  <c r="I336" i="1" s="1"/>
  <c r="H339" i="1"/>
  <c r="H340" i="1"/>
  <c r="H341" i="1"/>
  <c r="H342" i="1"/>
  <c r="H343" i="1"/>
  <c r="H344" i="1"/>
  <c r="H345" i="1"/>
  <c r="H346" i="1"/>
  <c r="H347" i="1"/>
  <c r="H348" i="1"/>
  <c r="H349" i="1"/>
  <c r="H350" i="1"/>
  <c r="H351" i="1"/>
  <c r="H352" i="1"/>
  <c r="H353" i="1"/>
  <c r="H354" i="1"/>
  <c r="I352" i="1" s="1"/>
  <c r="H355" i="1"/>
  <c r="H356" i="1"/>
  <c r="H357" i="1"/>
  <c r="H358" i="1"/>
  <c r="H359" i="1"/>
  <c r="H360" i="1"/>
  <c r="H361" i="1"/>
  <c r="H362" i="1"/>
  <c r="H363" i="1"/>
  <c r="H364" i="1"/>
  <c r="H365" i="1"/>
  <c r="H366" i="1"/>
  <c r="H367" i="1"/>
  <c r="H368" i="1"/>
  <c r="H369" i="1"/>
  <c r="H370" i="1"/>
  <c r="I368" i="1" s="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I400" i="1" s="1"/>
  <c r="H403" i="1"/>
  <c r="H404" i="1"/>
  <c r="H405" i="1"/>
  <c r="H406" i="1"/>
  <c r="H407" i="1"/>
  <c r="H408" i="1"/>
  <c r="H409" i="1"/>
  <c r="H410" i="1"/>
  <c r="H411" i="1"/>
  <c r="H412" i="1"/>
  <c r="H413" i="1"/>
  <c r="H414" i="1"/>
  <c r="H415" i="1"/>
  <c r="H416" i="1"/>
  <c r="H417" i="1"/>
  <c r="H418" i="1"/>
  <c r="I416" i="1" s="1"/>
  <c r="H419" i="1"/>
  <c r="H420" i="1"/>
  <c r="H421" i="1"/>
  <c r="H422" i="1"/>
  <c r="H423" i="1"/>
  <c r="H424" i="1"/>
  <c r="H425" i="1"/>
  <c r="H426" i="1"/>
  <c r="H427" i="1"/>
  <c r="H428" i="1"/>
  <c r="H429" i="1"/>
  <c r="H430" i="1"/>
  <c r="H431" i="1"/>
  <c r="H432" i="1"/>
  <c r="H433" i="1"/>
  <c r="H434" i="1"/>
  <c r="I432" i="1" s="1"/>
  <c r="H435" i="1"/>
  <c r="H436" i="1"/>
  <c r="H437" i="1"/>
  <c r="H438" i="1"/>
  <c r="H439" i="1"/>
  <c r="H440" i="1"/>
  <c r="H441" i="1"/>
  <c r="H442" i="1"/>
  <c r="H443" i="1"/>
  <c r="H444" i="1"/>
  <c r="H445" i="1"/>
  <c r="H446" i="1"/>
  <c r="H447" i="1"/>
  <c r="H448" i="1"/>
  <c r="H449" i="1"/>
  <c r="H450" i="1"/>
  <c r="I448" i="1" s="1"/>
  <c r="H451" i="1"/>
  <c r="H452" i="1"/>
  <c r="H453" i="1"/>
  <c r="H454" i="1"/>
  <c r="H455" i="1"/>
  <c r="H456" i="1"/>
  <c r="H457" i="1"/>
  <c r="H458" i="1"/>
  <c r="H459" i="1"/>
  <c r="H460" i="1"/>
  <c r="H461" i="1"/>
  <c r="H462" i="1"/>
  <c r="H463" i="1"/>
  <c r="H464" i="1"/>
  <c r="H465" i="1"/>
  <c r="H466" i="1"/>
  <c r="I464" i="1" s="1"/>
  <c r="H467" i="1"/>
  <c r="H468" i="1"/>
  <c r="H469" i="1"/>
  <c r="H470" i="1"/>
  <c r="H471" i="1"/>
  <c r="H472" i="1"/>
  <c r="H473" i="1"/>
  <c r="H474" i="1"/>
  <c r="H475" i="1"/>
  <c r="H476" i="1"/>
  <c r="H477" i="1"/>
  <c r="H478" i="1"/>
  <c r="H479" i="1"/>
  <c r="H480" i="1"/>
  <c r="H481" i="1"/>
  <c r="H482" i="1"/>
  <c r="I480" i="1" s="1"/>
  <c r="H483" i="1"/>
  <c r="H484" i="1"/>
  <c r="H485" i="1"/>
  <c r="H486" i="1"/>
  <c r="H487" i="1"/>
  <c r="H488" i="1"/>
  <c r="H489" i="1"/>
  <c r="H490" i="1"/>
  <c r="H491" i="1"/>
  <c r="H492" i="1"/>
  <c r="H493" i="1"/>
  <c r="H494" i="1"/>
  <c r="H495" i="1"/>
  <c r="H496" i="1"/>
  <c r="H497" i="1"/>
  <c r="H498" i="1"/>
  <c r="I496" i="1" s="1"/>
  <c r="H499" i="1"/>
  <c r="H500" i="1"/>
  <c r="H501" i="1"/>
  <c r="H502" i="1"/>
  <c r="H503" i="1"/>
  <c r="H504" i="1"/>
  <c r="H505" i="1"/>
  <c r="H506" i="1"/>
  <c r="H507" i="1"/>
  <c r="H508" i="1"/>
  <c r="H509" i="1"/>
  <c r="H510" i="1"/>
  <c r="H511" i="1"/>
  <c r="H512" i="1"/>
  <c r="H513" i="1"/>
  <c r="H514" i="1"/>
  <c r="I512" i="1" s="1"/>
  <c r="H515" i="1"/>
  <c r="H516" i="1"/>
  <c r="H517" i="1"/>
  <c r="H518" i="1"/>
  <c r="H519" i="1"/>
  <c r="H520" i="1"/>
  <c r="H521" i="1"/>
  <c r="H522" i="1"/>
  <c r="H523" i="1"/>
  <c r="H524" i="1"/>
  <c r="H525" i="1"/>
  <c r="H526" i="1"/>
  <c r="H527" i="1"/>
  <c r="H528" i="1"/>
  <c r="H529" i="1"/>
  <c r="H530" i="1"/>
  <c r="I528" i="1" s="1"/>
  <c r="H531" i="1"/>
  <c r="H532" i="1"/>
  <c r="H533" i="1"/>
  <c r="H534" i="1"/>
  <c r="H535" i="1"/>
  <c r="H536" i="1"/>
  <c r="H537" i="1"/>
  <c r="H538" i="1"/>
  <c r="H539" i="1"/>
  <c r="H540" i="1"/>
  <c r="H541" i="1"/>
  <c r="H542" i="1"/>
  <c r="H543" i="1"/>
  <c r="H544" i="1"/>
  <c r="H545" i="1"/>
  <c r="H546" i="1"/>
  <c r="I544" i="1" s="1"/>
  <c r="H547" i="1"/>
  <c r="H548" i="1"/>
  <c r="H549" i="1"/>
  <c r="H550" i="1"/>
  <c r="H551" i="1"/>
  <c r="H552" i="1"/>
  <c r="H553" i="1"/>
  <c r="H554" i="1"/>
  <c r="H555" i="1"/>
  <c r="H556" i="1"/>
  <c r="H557" i="1"/>
  <c r="H558" i="1"/>
  <c r="H559" i="1"/>
  <c r="H560" i="1"/>
  <c r="H561" i="1"/>
  <c r="H562" i="1"/>
  <c r="I560" i="1" s="1"/>
  <c r="H563" i="1"/>
  <c r="H564" i="1"/>
  <c r="H565" i="1"/>
  <c r="H566" i="1"/>
  <c r="H567" i="1"/>
  <c r="H568" i="1"/>
  <c r="H569" i="1"/>
  <c r="H570" i="1"/>
  <c r="H571" i="1"/>
  <c r="H572" i="1"/>
  <c r="H573" i="1"/>
  <c r="H574" i="1"/>
  <c r="H575" i="1"/>
  <c r="H576" i="1"/>
  <c r="H577" i="1"/>
  <c r="H578" i="1"/>
  <c r="I576" i="1" s="1"/>
  <c r="H579" i="1"/>
  <c r="H580" i="1"/>
  <c r="H581" i="1"/>
  <c r="H582" i="1"/>
  <c r="H583" i="1"/>
  <c r="H584" i="1"/>
  <c r="H585" i="1"/>
  <c r="H586" i="1"/>
  <c r="H587" i="1"/>
  <c r="H588" i="1"/>
  <c r="H589" i="1"/>
  <c r="H590" i="1"/>
  <c r="H591" i="1"/>
  <c r="H592" i="1"/>
  <c r="H593" i="1"/>
  <c r="H594" i="1"/>
  <c r="I592" i="1" s="1"/>
  <c r="H595" i="1"/>
  <c r="H596" i="1"/>
  <c r="H597" i="1"/>
  <c r="H598" i="1"/>
  <c r="H599" i="1"/>
  <c r="H600" i="1"/>
  <c r="H601" i="1"/>
  <c r="H602" i="1"/>
  <c r="H603" i="1"/>
  <c r="H604" i="1"/>
  <c r="H605" i="1"/>
  <c r="H606" i="1"/>
  <c r="H607" i="1"/>
  <c r="H608" i="1"/>
  <c r="H609" i="1"/>
  <c r="H610" i="1"/>
  <c r="I608" i="1" s="1"/>
  <c r="H611" i="1"/>
  <c r="H612" i="1"/>
  <c r="H613" i="1"/>
  <c r="H614" i="1"/>
  <c r="H615" i="1"/>
  <c r="H616" i="1"/>
  <c r="H617" i="1"/>
  <c r="H618" i="1"/>
  <c r="H619" i="1"/>
  <c r="H620" i="1"/>
  <c r="H621" i="1"/>
  <c r="H622" i="1"/>
  <c r="H623" i="1"/>
  <c r="H624" i="1"/>
  <c r="H625" i="1"/>
  <c r="H626" i="1"/>
  <c r="I624" i="1" s="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I656" i="1" s="1"/>
  <c r="H659" i="1"/>
  <c r="H660" i="1"/>
  <c r="H661" i="1"/>
  <c r="H662" i="1"/>
  <c r="H663" i="1"/>
  <c r="H664" i="1"/>
  <c r="H665" i="1"/>
  <c r="H666" i="1"/>
  <c r="H667" i="1"/>
  <c r="H668" i="1"/>
  <c r="H669" i="1"/>
  <c r="H670" i="1"/>
  <c r="H671" i="1"/>
  <c r="H672" i="1"/>
  <c r="H673" i="1"/>
  <c r="H674" i="1"/>
  <c r="I672" i="1" s="1"/>
  <c r="H675" i="1"/>
  <c r="H676" i="1"/>
  <c r="H677" i="1"/>
  <c r="H678" i="1"/>
  <c r="H679" i="1"/>
  <c r="H680" i="1"/>
  <c r="H681" i="1"/>
  <c r="H682" i="1"/>
  <c r="H683" i="1"/>
  <c r="H684" i="1"/>
  <c r="H685" i="1"/>
  <c r="H686" i="1"/>
  <c r="H687" i="1"/>
  <c r="H688" i="1"/>
  <c r="H689" i="1"/>
  <c r="H690" i="1"/>
  <c r="I688" i="1" s="1"/>
  <c r="H691" i="1"/>
  <c r="H692" i="1"/>
  <c r="H693" i="1"/>
  <c r="H694" i="1"/>
  <c r="H695" i="1"/>
  <c r="H696" i="1"/>
  <c r="H697" i="1"/>
  <c r="H698" i="1"/>
  <c r="H699" i="1"/>
  <c r="H700" i="1"/>
  <c r="H701" i="1"/>
  <c r="H702" i="1"/>
  <c r="H703" i="1"/>
  <c r="H704" i="1"/>
  <c r="H705" i="1"/>
  <c r="H706" i="1"/>
  <c r="I704" i="1" s="1"/>
  <c r="H707" i="1"/>
  <c r="H708" i="1"/>
  <c r="H709" i="1"/>
  <c r="H710" i="1"/>
  <c r="H711" i="1"/>
  <c r="H712" i="1"/>
  <c r="H713" i="1"/>
  <c r="H714" i="1"/>
  <c r="H715" i="1"/>
  <c r="H716" i="1"/>
  <c r="H717" i="1"/>
  <c r="H718" i="1"/>
  <c r="H719" i="1"/>
  <c r="H720" i="1"/>
  <c r="H721" i="1"/>
  <c r="H722" i="1"/>
  <c r="I720" i="1" s="1"/>
  <c r="H723" i="1"/>
  <c r="H724" i="1"/>
  <c r="H725" i="1"/>
  <c r="H726" i="1"/>
  <c r="H727" i="1"/>
  <c r="H728" i="1"/>
  <c r="H729" i="1"/>
  <c r="H730" i="1"/>
  <c r="H731" i="1"/>
  <c r="H732" i="1"/>
  <c r="H733" i="1"/>
  <c r="H734" i="1"/>
  <c r="H735" i="1"/>
  <c r="H736" i="1"/>
  <c r="H737" i="1"/>
  <c r="H738" i="1"/>
  <c r="I736" i="1" s="1"/>
  <c r="H739" i="1"/>
  <c r="H740" i="1"/>
  <c r="H741" i="1"/>
  <c r="H742" i="1"/>
  <c r="H743" i="1"/>
  <c r="H744" i="1"/>
  <c r="H745" i="1"/>
  <c r="H746" i="1"/>
  <c r="H747" i="1"/>
  <c r="H748" i="1"/>
  <c r="H749" i="1"/>
  <c r="H750" i="1"/>
  <c r="H751" i="1"/>
  <c r="H752" i="1"/>
  <c r="H753" i="1"/>
  <c r="H754" i="1"/>
  <c r="I752" i="1" s="1"/>
  <c r="H755" i="1"/>
  <c r="H756" i="1"/>
  <c r="H757" i="1"/>
  <c r="H758" i="1"/>
  <c r="H759" i="1"/>
  <c r="H760" i="1"/>
  <c r="H761" i="1"/>
  <c r="H762" i="1"/>
  <c r="H763" i="1"/>
  <c r="H764" i="1"/>
  <c r="H765" i="1"/>
  <c r="H766" i="1"/>
  <c r="H767" i="1"/>
  <c r="H768" i="1"/>
  <c r="H769" i="1"/>
  <c r="H770" i="1"/>
  <c r="I768" i="1" s="1"/>
  <c r="H771" i="1"/>
  <c r="H772" i="1"/>
  <c r="H773" i="1"/>
  <c r="H774" i="1"/>
  <c r="H775" i="1"/>
  <c r="H776" i="1"/>
  <c r="H777" i="1"/>
  <c r="H778" i="1"/>
  <c r="H779" i="1"/>
  <c r="H780" i="1"/>
  <c r="H781" i="1"/>
  <c r="H782" i="1"/>
  <c r="H783" i="1"/>
  <c r="H784" i="1"/>
  <c r="H785" i="1"/>
  <c r="H786" i="1"/>
  <c r="I784" i="1" s="1"/>
  <c r="H787" i="1"/>
  <c r="H788" i="1"/>
  <c r="H789" i="1"/>
  <c r="H790" i="1"/>
  <c r="H791" i="1"/>
  <c r="H792" i="1"/>
  <c r="H793" i="1"/>
  <c r="H794" i="1"/>
  <c r="H795" i="1"/>
  <c r="H796" i="1"/>
  <c r="H797" i="1"/>
  <c r="H798" i="1"/>
  <c r="H799" i="1"/>
  <c r="H800" i="1"/>
  <c r="H801" i="1"/>
  <c r="H802" i="1"/>
  <c r="I800" i="1" s="1"/>
  <c r="H803" i="1"/>
  <c r="H804" i="1"/>
  <c r="H805" i="1"/>
  <c r="H806" i="1"/>
  <c r="H807" i="1"/>
  <c r="H808" i="1"/>
  <c r="H809" i="1"/>
  <c r="H810" i="1"/>
  <c r="H811" i="1"/>
  <c r="H812" i="1"/>
  <c r="H813" i="1"/>
  <c r="H814" i="1"/>
  <c r="H815" i="1"/>
  <c r="H816" i="1"/>
  <c r="H817" i="1"/>
  <c r="H818" i="1"/>
  <c r="I816" i="1" s="1"/>
  <c r="H819" i="1"/>
  <c r="H820" i="1"/>
  <c r="H821" i="1"/>
  <c r="H822" i="1"/>
  <c r="H823" i="1"/>
  <c r="H824" i="1"/>
  <c r="H825" i="1"/>
  <c r="H826" i="1"/>
  <c r="H827" i="1"/>
  <c r="H828" i="1"/>
  <c r="H829" i="1"/>
  <c r="H830" i="1"/>
  <c r="H831" i="1"/>
  <c r="H832" i="1"/>
  <c r="H833" i="1"/>
  <c r="H834" i="1"/>
  <c r="I832" i="1" s="1"/>
  <c r="H835" i="1"/>
  <c r="H836" i="1"/>
  <c r="H837" i="1"/>
  <c r="H838" i="1"/>
  <c r="H839" i="1"/>
  <c r="H840" i="1"/>
  <c r="H841" i="1"/>
  <c r="H842" i="1"/>
  <c r="H843" i="1"/>
  <c r="H844" i="1"/>
  <c r="H845" i="1"/>
  <c r="H846" i="1"/>
  <c r="H847" i="1"/>
  <c r="H848" i="1"/>
  <c r="H849" i="1"/>
  <c r="H850" i="1"/>
  <c r="I848" i="1" s="1"/>
  <c r="H851" i="1"/>
  <c r="H852" i="1"/>
  <c r="H853" i="1"/>
  <c r="H854" i="1"/>
  <c r="H855" i="1"/>
  <c r="H856" i="1"/>
  <c r="H857" i="1"/>
  <c r="H858" i="1"/>
  <c r="H859" i="1"/>
  <c r="H860" i="1"/>
  <c r="H861" i="1"/>
  <c r="H862" i="1"/>
  <c r="H863" i="1"/>
  <c r="H864" i="1"/>
  <c r="H865" i="1"/>
  <c r="H866" i="1"/>
  <c r="I864" i="1" s="1"/>
  <c r="H867" i="1"/>
  <c r="H868" i="1"/>
  <c r="H869" i="1"/>
  <c r="H870" i="1"/>
  <c r="H871" i="1"/>
  <c r="H872" i="1"/>
  <c r="H873" i="1"/>
  <c r="H874" i="1"/>
  <c r="H875" i="1"/>
  <c r="H876" i="1"/>
  <c r="H877" i="1"/>
  <c r="H878" i="1"/>
  <c r="H879" i="1"/>
  <c r="H880" i="1"/>
  <c r="H881" i="1"/>
  <c r="H882" i="1"/>
  <c r="I880" i="1" s="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I912" i="1" s="1"/>
  <c r="H915" i="1"/>
  <c r="H916" i="1"/>
  <c r="H917" i="1"/>
  <c r="H918" i="1"/>
  <c r="H919" i="1"/>
  <c r="H920" i="1"/>
  <c r="H921" i="1"/>
  <c r="H922" i="1"/>
  <c r="H923" i="1"/>
  <c r="H924" i="1"/>
  <c r="H925" i="1"/>
  <c r="H926" i="1"/>
  <c r="H927" i="1"/>
  <c r="H928" i="1"/>
  <c r="H929" i="1"/>
  <c r="H930" i="1"/>
  <c r="I928" i="1" s="1"/>
  <c r="H931" i="1"/>
  <c r="H932" i="1"/>
  <c r="H933" i="1"/>
  <c r="H934" i="1"/>
  <c r="H935" i="1"/>
  <c r="H936" i="1"/>
  <c r="H937" i="1"/>
  <c r="H938" i="1"/>
  <c r="H939" i="1"/>
  <c r="H940" i="1"/>
  <c r="H941" i="1"/>
  <c r="H942" i="1"/>
  <c r="H943" i="1"/>
  <c r="H944" i="1"/>
  <c r="H945" i="1"/>
  <c r="H946" i="1"/>
  <c r="I944" i="1" s="1"/>
  <c r="H947" i="1"/>
  <c r="H948" i="1"/>
  <c r="H949" i="1"/>
  <c r="H950" i="1"/>
  <c r="H951" i="1"/>
  <c r="H952" i="1"/>
  <c r="H953" i="1"/>
  <c r="H954" i="1"/>
  <c r="H955" i="1"/>
  <c r="H956" i="1"/>
  <c r="H957" i="1"/>
  <c r="H958" i="1"/>
  <c r="H959" i="1"/>
  <c r="H960" i="1"/>
  <c r="H961" i="1"/>
  <c r="H962" i="1"/>
  <c r="I960" i="1" s="1"/>
  <c r="H963" i="1"/>
  <c r="H964" i="1"/>
  <c r="H965" i="1"/>
  <c r="H966" i="1"/>
  <c r="H967" i="1"/>
  <c r="H968" i="1"/>
  <c r="H969" i="1"/>
  <c r="H970" i="1"/>
  <c r="H971" i="1"/>
  <c r="H972" i="1"/>
  <c r="H973" i="1"/>
  <c r="H974" i="1"/>
  <c r="H975" i="1"/>
  <c r="H976" i="1"/>
  <c r="H977" i="1"/>
  <c r="H978" i="1"/>
  <c r="I976" i="1" s="1"/>
  <c r="H979" i="1"/>
  <c r="H980" i="1"/>
  <c r="H981" i="1"/>
  <c r="H982" i="1"/>
  <c r="H983" i="1"/>
  <c r="H984" i="1"/>
  <c r="H985" i="1"/>
  <c r="H986" i="1"/>
  <c r="H987" i="1"/>
  <c r="H988" i="1"/>
  <c r="H989" i="1"/>
  <c r="H990" i="1"/>
  <c r="H991" i="1"/>
  <c r="H992" i="1"/>
  <c r="H993" i="1"/>
  <c r="H994" i="1"/>
  <c r="I992" i="1" s="1"/>
  <c r="H995" i="1"/>
  <c r="H996" i="1"/>
  <c r="H997" i="1"/>
  <c r="H998" i="1"/>
  <c r="H999" i="1"/>
  <c r="H1000" i="1"/>
  <c r="H1001" i="1"/>
  <c r="H1002" i="1"/>
  <c r="H1003" i="1"/>
  <c r="H1004" i="1"/>
  <c r="H1005" i="1"/>
  <c r="H1006" i="1"/>
  <c r="H1007" i="1"/>
  <c r="H1008" i="1"/>
  <c r="H1009" i="1"/>
  <c r="H1010" i="1"/>
  <c r="I1008" i="1" s="1"/>
  <c r="H1011" i="1"/>
  <c r="H1012" i="1"/>
  <c r="H1013" i="1"/>
  <c r="H1014" i="1"/>
  <c r="H1015" i="1"/>
  <c r="H1016" i="1"/>
  <c r="H1017" i="1"/>
  <c r="H1018" i="1"/>
  <c r="H1019" i="1"/>
  <c r="H1020" i="1"/>
  <c r="H1021" i="1"/>
  <c r="H1022" i="1"/>
  <c r="H1023" i="1"/>
  <c r="H1024" i="1"/>
  <c r="H1025" i="1"/>
  <c r="H1026" i="1"/>
  <c r="I1024" i="1" s="1"/>
  <c r="H1027" i="1"/>
  <c r="H1028" i="1"/>
  <c r="H1029" i="1"/>
  <c r="H1030" i="1"/>
  <c r="H1031" i="1"/>
  <c r="H1032" i="1"/>
  <c r="H1033" i="1"/>
  <c r="H1034" i="1"/>
  <c r="H1035" i="1"/>
  <c r="H1036" i="1"/>
  <c r="H1037" i="1"/>
  <c r="H1038" i="1"/>
  <c r="H1039" i="1"/>
  <c r="H1040" i="1"/>
  <c r="H1041" i="1"/>
  <c r="H1042" i="1"/>
  <c r="I1040" i="1" s="1"/>
  <c r="H1043" i="1"/>
  <c r="H1044" i="1"/>
  <c r="H1045" i="1"/>
  <c r="H1046" i="1"/>
  <c r="H1047" i="1"/>
  <c r="H1048" i="1"/>
  <c r="H1049" i="1"/>
  <c r="H1050" i="1"/>
  <c r="H1051" i="1"/>
  <c r="H1052" i="1"/>
  <c r="H1053" i="1"/>
  <c r="H1054" i="1"/>
  <c r="H1055" i="1"/>
  <c r="H1056" i="1"/>
  <c r="H1057" i="1"/>
  <c r="H1058" i="1"/>
  <c r="I1056" i="1" s="1"/>
  <c r="H1059" i="1"/>
  <c r="H1060" i="1"/>
  <c r="H1061" i="1"/>
  <c r="H1062" i="1"/>
  <c r="H1063" i="1"/>
  <c r="H1064" i="1"/>
  <c r="H1065" i="1"/>
  <c r="H1066" i="1"/>
  <c r="H1067" i="1"/>
  <c r="H1068" i="1"/>
  <c r="H1069" i="1"/>
  <c r="H1070" i="1"/>
  <c r="H1071" i="1"/>
  <c r="H1072" i="1"/>
  <c r="H1073" i="1"/>
  <c r="H1074" i="1"/>
  <c r="I1072" i="1" s="1"/>
  <c r="H1075" i="1"/>
  <c r="H1076" i="1"/>
  <c r="H1077" i="1"/>
  <c r="H1078" i="1"/>
  <c r="H1079" i="1"/>
  <c r="H1080" i="1"/>
  <c r="H1081" i="1"/>
  <c r="H1082" i="1"/>
  <c r="H1083" i="1"/>
  <c r="H1084" i="1"/>
  <c r="H1085" i="1"/>
  <c r="H1086" i="1"/>
  <c r="H1087" i="1"/>
  <c r="H1088" i="1"/>
  <c r="H1089" i="1"/>
  <c r="H1090" i="1"/>
  <c r="I1088" i="1" s="1"/>
  <c r="H1091" i="1"/>
  <c r="H1092" i="1"/>
  <c r="H1093" i="1"/>
  <c r="H1094" i="1"/>
  <c r="H1095" i="1"/>
  <c r="H1096" i="1"/>
  <c r="H1097" i="1"/>
  <c r="H1098" i="1"/>
  <c r="H1099" i="1"/>
  <c r="H1100" i="1"/>
  <c r="H1101" i="1"/>
  <c r="H1102" i="1"/>
  <c r="H1103" i="1"/>
  <c r="H1104" i="1"/>
  <c r="H1105" i="1"/>
  <c r="H1106" i="1"/>
  <c r="I1104" i="1" s="1"/>
  <c r="H1107" i="1"/>
  <c r="H1108" i="1"/>
  <c r="H1109" i="1"/>
  <c r="H1110" i="1"/>
  <c r="H1111" i="1"/>
  <c r="H1112" i="1"/>
  <c r="H1113" i="1"/>
  <c r="H1114" i="1"/>
  <c r="H1115" i="1"/>
  <c r="H1116" i="1"/>
  <c r="H1117" i="1"/>
  <c r="H1118" i="1"/>
  <c r="H1119" i="1"/>
  <c r="H1120" i="1"/>
  <c r="H1121" i="1"/>
  <c r="H1122" i="1"/>
  <c r="I1120" i="1" s="1"/>
  <c r="H1123" i="1"/>
  <c r="H1124" i="1"/>
  <c r="H1125" i="1"/>
  <c r="H1126" i="1"/>
  <c r="H1127" i="1"/>
  <c r="H1128" i="1"/>
  <c r="H1129" i="1"/>
  <c r="H1130" i="1"/>
  <c r="H1131" i="1"/>
  <c r="H1132" i="1"/>
  <c r="H1133" i="1"/>
  <c r="H1134" i="1"/>
  <c r="H1135" i="1"/>
  <c r="H1136" i="1"/>
  <c r="H1137" i="1"/>
  <c r="H1138" i="1"/>
  <c r="I1136" i="1" s="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I1168" i="1" s="1"/>
  <c r="H1171" i="1"/>
  <c r="H1172" i="1"/>
  <c r="H1173" i="1"/>
  <c r="H1174" i="1"/>
  <c r="H1175" i="1"/>
  <c r="H1176" i="1"/>
  <c r="H1177" i="1"/>
  <c r="H1178" i="1"/>
  <c r="H1179" i="1"/>
  <c r="H1180" i="1"/>
  <c r="H1181" i="1"/>
  <c r="H1182" i="1"/>
  <c r="H1183" i="1"/>
  <c r="H1184" i="1"/>
  <c r="H1185" i="1"/>
  <c r="H1186" i="1"/>
  <c r="I1184" i="1" s="1"/>
  <c r="H1187" i="1"/>
  <c r="H1188" i="1"/>
  <c r="H1189" i="1"/>
  <c r="H1190" i="1"/>
  <c r="H1191" i="1"/>
  <c r="H1192" i="1"/>
  <c r="H1193" i="1"/>
  <c r="H1194" i="1"/>
  <c r="H1195" i="1"/>
  <c r="H1196" i="1"/>
  <c r="H1197" i="1"/>
  <c r="H1198" i="1"/>
  <c r="H1199" i="1"/>
  <c r="H1200" i="1"/>
  <c r="H1201" i="1"/>
  <c r="H1202" i="1"/>
  <c r="I1200" i="1" s="1"/>
  <c r="H1203" i="1"/>
  <c r="H1204" i="1"/>
  <c r="H1205" i="1"/>
  <c r="H1206" i="1"/>
  <c r="H1207" i="1"/>
  <c r="H1208" i="1"/>
  <c r="H1209" i="1"/>
  <c r="H1210" i="1"/>
  <c r="H1211" i="1"/>
  <c r="H1212" i="1"/>
  <c r="H1213" i="1"/>
  <c r="H1214" i="1"/>
  <c r="H1215" i="1"/>
  <c r="H1216" i="1"/>
  <c r="H1217" i="1"/>
  <c r="H1218" i="1"/>
  <c r="I1216" i="1" s="1"/>
  <c r="H1219" i="1"/>
  <c r="H1220" i="1"/>
  <c r="H1221" i="1"/>
  <c r="H1222" i="1"/>
  <c r="H1223" i="1"/>
  <c r="H1224" i="1"/>
  <c r="H1225" i="1"/>
  <c r="H1226" i="1"/>
  <c r="H1227" i="1"/>
  <c r="H1228" i="1"/>
  <c r="H1229" i="1"/>
  <c r="H1230" i="1"/>
  <c r="H1231" i="1"/>
  <c r="H1232" i="1"/>
  <c r="H1233" i="1"/>
  <c r="H1234" i="1"/>
  <c r="I1232" i="1" s="1"/>
  <c r="H1235" i="1"/>
  <c r="H1236" i="1"/>
  <c r="H1237" i="1"/>
  <c r="H1238" i="1"/>
  <c r="H1239" i="1"/>
  <c r="H1240" i="1"/>
  <c r="H1241" i="1"/>
  <c r="H1242" i="1"/>
  <c r="H1243" i="1"/>
  <c r="H1244" i="1"/>
  <c r="H1245" i="1"/>
  <c r="H1246" i="1"/>
  <c r="H1247" i="1"/>
  <c r="H1248" i="1"/>
  <c r="H1249" i="1"/>
  <c r="H1250" i="1"/>
  <c r="I1248" i="1" s="1"/>
  <c r="H1251" i="1"/>
  <c r="H1252" i="1"/>
  <c r="H1253" i="1"/>
  <c r="H1254" i="1"/>
  <c r="H1255" i="1"/>
  <c r="H1256" i="1"/>
  <c r="H1257" i="1"/>
  <c r="H1258" i="1"/>
  <c r="H1259" i="1"/>
  <c r="H1260" i="1"/>
  <c r="H1261" i="1"/>
  <c r="H1262" i="1"/>
  <c r="H1263" i="1"/>
  <c r="H1264" i="1"/>
  <c r="H1265" i="1"/>
  <c r="H1266" i="1"/>
  <c r="I1264" i="1" s="1"/>
  <c r="H1267" i="1"/>
  <c r="H1268" i="1"/>
  <c r="H1269" i="1"/>
  <c r="H1270" i="1"/>
  <c r="H1271" i="1"/>
  <c r="H1272" i="1"/>
  <c r="H1273" i="1"/>
  <c r="H1274" i="1"/>
  <c r="H1275" i="1"/>
  <c r="H1276" i="1"/>
  <c r="H1277" i="1"/>
  <c r="H1278" i="1"/>
  <c r="H1279" i="1"/>
  <c r="H1280" i="1"/>
  <c r="H1281" i="1"/>
  <c r="H1282" i="1"/>
  <c r="I1281" i="1" s="1"/>
  <c r="H1283" i="1"/>
  <c r="H1284" i="1"/>
  <c r="H1285" i="1"/>
  <c r="H1286" i="1"/>
  <c r="H1287" i="1"/>
  <c r="H1288" i="1"/>
  <c r="H1289" i="1"/>
  <c r="H1290" i="1"/>
  <c r="H1291" i="1"/>
  <c r="H1292" i="1"/>
  <c r="H1293" i="1"/>
  <c r="H1294" i="1"/>
  <c r="H1295" i="1"/>
  <c r="H1296" i="1"/>
  <c r="H1297" i="1"/>
  <c r="H1298" i="1"/>
  <c r="I1296" i="1" s="1"/>
  <c r="H1299" i="1"/>
  <c r="H1300" i="1"/>
  <c r="H1301" i="1"/>
  <c r="H1302" i="1"/>
  <c r="H1303" i="1"/>
  <c r="H1304" i="1"/>
  <c r="H1305" i="1"/>
  <c r="H1306" i="1"/>
  <c r="H1307" i="1"/>
  <c r="H1308" i="1"/>
  <c r="H1309" i="1"/>
  <c r="H1310" i="1"/>
  <c r="H1311" i="1"/>
  <c r="H1312" i="1"/>
  <c r="H1313" i="1"/>
  <c r="H1314" i="1"/>
  <c r="I1312" i="1" s="1"/>
  <c r="H1315" i="1"/>
  <c r="H1316" i="1"/>
  <c r="H1317" i="1"/>
  <c r="H1318" i="1"/>
  <c r="H1319" i="1"/>
  <c r="H1320" i="1"/>
  <c r="H1321" i="1"/>
  <c r="H1322" i="1"/>
  <c r="H1323" i="1"/>
  <c r="H1324" i="1"/>
  <c r="H1325" i="1"/>
  <c r="H1326" i="1"/>
  <c r="H1327" i="1"/>
  <c r="H1328" i="1"/>
  <c r="H1329" i="1"/>
  <c r="H1330" i="1"/>
  <c r="I1328" i="1" s="1"/>
  <c r="H1331" i="1"/>
  <c r="H1332" i="1"/>
  <c r="H1333" i="1"/>
  <c r="H1334" i="1"/>
  <c r="H1335" i="1"/>
  <c r="H1336" i="1"/>
  <c r="H1337" i="1"/>
  <c r="H1338" i="1"/>
  <c r="H1339" i="1"/>
  <c r="H1340" i="1"/>
  <c r="H1341" i="1"/>
  <c r="H1342" i="1"/>
  <c r="H1343" i="1"/>
  <c r="H1344" i="1"/>
  <c r="H1345" i="1"/>
  <c r="H1346" i="1"/>
  <c r="I1344" i="1" s="1"/>
  <c r="H1347" i="1"/>
  <c r="H1348" i="1"/>
  <c r="H1349" i="1"/>
  <c r="H1350" i="1"/>
  <c r="H1351" i="1"/>
  <c r="H1352" i="1"/>
  <c r="H1353" i="1"/>
  <c r="H1354" i="1"/>
  <c r="H1355" i="1"/>
  <c r="H1356" i="1"/>
  <c r="H1357" i="1"/>
  <c r="H1358" i="1"/>
  <c r="H1359" i="1"/>
  <c r="H1360" i="1"/>
  <c r="H1361" i="1"/>
  <c r="H1362" i="1"/>
  <c r="I1360" i="1" s="1"/>
  <c r="H1363" i="1"/>
  <c r="H1364" i="1"/>
  <c r="H1365" i="1"/>
  <c r="H1366" i="1"/>
  <c r="H1367" i="1"/>
  <c r="H1368" i="1"/>
  <c r="H1369" i="1"/>
  <c r="H1370" i="1"/>
  <c r="H1371" i="1"/>
  <c r="H1372" i="1"/>
  <c r="H1373" i="1"/>
  <c r="H1374" i="1"/>
  <c r="H1375" i="1"/>
  <c r="H1376" i="1"/>
  <c r="H1377" i="1"/>
  <c r="H1378" i="1"/>
  <c r="I1376" i="1" s="1"/>
  <c r="H1379" i="1"/>
  <c r="H1380" i="1"/>
  <c r="H1381" i="1"/>
  <c r="H1382" i="1"/>
  <c r="H1383" i="1"/>
  <c r="H1384" i="1"/>
  <c r="H1385" i="1"/>
  <c r="H1386" i="1"/>
  <c r="H1387" i="1"/>
  <c r="H1388" i="1"/>
  <c r="H1389" i="1"/>
  <c r="H1390" i="1"/>
  <c r="H1391" i="1"/>
  <c r="H1392" i="1"/>
  <c r="H1393" i="1"/>
  <c r="H1394" i="1"/>
  <c r="I1392" i="1" s="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I1424" i="1" s="1"/>
  <c r="H1427" i="1"/>
  <c r="H1428" i="1"/>
  <c r="H1429" i="1"/>
  <c r="H1430" i="1"/>
  <c r="H1431" i="1"/>
  <c r="H1432" i="1"/>
  <c r="H1433" i="1"/>
  <c r="H1434" i="1"/>
  <c r="H1435" i="1"/>
  <c r="H1436" i="1"/>
  <c r="H1437" i="1"/>
  <c r="H1438" i="1"/>
  <c r="H1439" i="1"/>
  <c r="H1440" i="1"/>
  <c r="H1441" i="1"/>
  <c r="H1442" i="1"/>
  <c r="I1440" i="1" s="1"/>
  <c r="H1443" i="1"/>
  <c r="H1444" i="1"/>
  <c r="H1445" i="1"/>
  <c r="H1446" i="1"/>
  <c r="H1447" i="1"/>
  <c r="H1448" i="1"/>
  <c r="H1449" i="1"/>
  <c r="H1450" i="1"/>
  <c r="H1451" i="1"/>
  <c r="H1452" i="1"/>
  <c r="H1453" i="1"/>
  <c r="H1454" i="1"/>
  <c r="H1455" i="1"/>
  <c r="H1456" i="1"/>
  <c r="H1457" i="1"/>
  <c r="H1458" i="1"/>
  <c r="I1456" i="1" s="1"/>
  <c r="H1459" i="1"/>
  <c r="H1460" i="1"/>
  <c r="H1461" i="1"/>
  <c r="H1462" i="1"/>
  <c r="H1463" i="1"/>
  <c r="H1464" i="1"/>
  <c r="H1465" i="1"/>
  <c r="H1466" i="1"/>
  <c r="H1467" i="1"/>
  <c r="H1468" i="1"/>
  <c r="H1469" i="1"/>
  <c r="H1470" i="1"/>
  <c r="H1471" i="1"/>
  <c r="H1472" i="1"/>
  <c r="H1473" i="1"/>
  <c r="H1474" i="1"/>
  <c r="I1472" i="1" s="1"/>
  <c r="H1475" i="1"/>
  <c r="H1476" i="1"/>
  <c r="H1477" i="1"/>
  <c r="H1478" i="1"/>
  <c r="H1479" i="1"/>
  <c r="H1480" i="1"/>
  <c r="H1481" i="1"/>
  <c r="H1482" i="1"/>
  <c r="H1483" i="1"/>
  <c r="H1484" i="1"/>
  <c r="H1485" i="1"/>
  <c r="H1486" i="1"/>
  <c r="H1487" i="1"/>
  <c r="H1488" i="1"/>
  <c r="H1489" i="1"/>
  <c r="H1490" i="1"/>
  <c r="I1488" i="1" s="1"/>
  <c r="H1491" i="1"/>
  <c r="H1492" i="1"/>
  <c r="H1493" i="1"/>
  <c r="H1494" i="1"/>
  <c r="H1495" i="1"/>
  <c r="H1496" i="1"/>
  <c r="H1497" i="1"/>
  <c r="H1498" i="1"/>
  <c r="H1499" i="1"/>
  <c r="H1500" i="1"/>
  <c r="H1501" i="1"/>
  <c r="H1502" i="1"/>
  <c r="H1503" i="1"/>
  <c r="H1504" i="1"/>
  <c r="H1505" i="1"/>
  <c r="H1506" i="1"/>
  <c r="I1504" i="1" s="1"/>
  <c r="H1507" i="1"/>
  <c r="H1508" i="1"/>
  <c r="H1509" i="1"/>
  <c r="H1510" i="1"/>
  <c r="H1511" i="1"/>
  <c r="H1512" i="1"/>
  <c r="H1513" i="1"/>
  <c r="H1514" i="1"/>
  <c r="H1515" i="1"/>
  <c r="H1516" i="1"/>
  <c r="H1517" i="1"/>
  <c r="H1518" i="1"/>
  <c r="H1519" i="1"/>
  <c r="H1520" i="1"/>
  <c r="H1521" i="1"/>
  <c r="H1522" i="1"/>
  <c r="I1520" i="1" s="1"/>
  <c r="H1523" i="1"/>
  <c r="H1524" i="1"/>
  <c r="H1525" i="1"/>
  <c r="H1526" i="1"/>
  <c r="H1527" i="1"/>
  <c r="H1528" i="1"/>
  <c r="H1529" i="1"/>
  <c r="H1530" i="1"/>
  <c r="H1531" i="1"/>
  <c r="H1532" i="1"/>
  <c r="H1533" i="1"/>
  <c r="H1534" i="1"/>
  <c r="H1535" i="1"/>
  <c r="H1536" i="1"/>
  <c r="H1537" i="1"/>
  <c r="H1538" i="1"/>
  <c r="I1536" i="1" s="1"/>
  <c r="H1539" i="1"/>
  <c r="H1540" i="1"/>
  <c r="H1541" i="1"/>
  <c r="H1542" i="1"/>
  <c r="H1543" i="1"/>
  <c r="H1544" i="1"/>
  <c r="H1545" i="1"/>
  <c r="H1546" i="1"/>
  <c r="H1547" i="1"/>
  <c r="H1548" i="1"/>
  <c r="H1549" i="1"/>
  <c r="H1550" i="1"/>
  <c r="H1551" i="1"/>
  <c r="H1552" i="1"/>
  <c r="H1553" i="1"/>
  <c r="H1554" i="1"/>
  <c r="I1552" i="1" s="1"/>
  <c r="H1555" i="1"/>
  <c r="H1556" i="1"/>
  <c r="H1557" i="1"/>
  <c r="H1558" i="1"/>
  <c r="H1559" i="1"/>
  <c r="H1560" i="1"/>
  <c r="H1561" i="1"/>
  <c r="H1562" i="1"/>
  <c r="H1563" i="1"/>
  <c r="H1564" i="1"/>
  <c r="H1565" i="1"/>
  <c r="H1566" i="1"/>
  <c r="H1567" i="1"/>
  <c r="H1568" i="1"/>
  <c r="H1569" i="1"/>
  <c r="H1570" i="1"/>
  <c r="I1568" i="1" s="1"/>
  <c r="H1571" i="1"/>
  <c r="H1572" i="1"/>
  <c r="H1573" i="1"/>
  <c r="H1574" i="1"/>
  <c r="H1575" i="1"/>
  <c r="H1576" i="1"/>
  <c r="H1577" i="1"/>
  <c r="H1578" i="1"/>
  <c r="H1579" i="1"/>
  <c r="H1580" i="1"/>
  <c r="H1581" i="1"/>
  <c r="H1582" i="1"/>
  <c r="H1583" i="1"/>
  <c r="H1584" i="1"/>
  <c r="H1585" i="1"/>
  <c r="H1586" i="1"/>
  <c r="I1584" i="1" s="1"/>
  <c r="H1587" i="1"/>
  <c r="H1588" i="1"/>
  <c r="H1589" i="1"/>
  <c r="H1590" i="1"/>
  <c r="H1591" i="1"/>
  <c r="H1592" i="1"/>
  <c r="H1593" i="1"/>
  <c r="H1594" i="1"/>
  <c r="H1595" i="1"/>
  <c r="H1596" i="1"/>
  <c r="H1597" i="1"/>
  <c r="H1598" i="1"/>
  <c r="H1599" i="1"/>
  <c r="H1600" i="1"/>
  <c r="H1601" i="1"/>
  <c r="H1602" i="1"/>
  <c r="I1600" i="1" s="1"/>
  <c r="H1603" i="1"/>
  <c r="H1604" i="1"/>
  <c r="H1605" i="1"/>
  <c r="H1606" i="1"/>
  <c r="H1607" i="1"/>
  <c r="H1608" i="1"/>
  <c r="H1609" i="1"/>
  <c r="H1610" i="1"/>
  <c r="H1611" i="1"/>
  <c r="H1612" i="1"/>
  <c r="H1613" i="1"/>
  <c r="H1614" i="1"/>
  <c r="H1615" i="1"/>
  <c r="H1616" i="1"/>
  <c r="H1617" i="1"/>
  <c r="H1618" i="1"/>
  <c r="I1616" i="1" s="1"/>
  <c r="H1619" i="1"/>
  <c r="H1620" i="1"/>
  <c r="H1621" i="1"/>
  <c r="H1622" i="1"/>
  <c r="H1623" i="1"/>
  <c r="H1624" i="1"/>
  <c r="H1625" i="1"/>
  <c r="H1626" i="1"/>
  <c r="H1627" i="1"/>
  <c r="H1628" i="1"/>
  <c r="H1629" i="1"/>
  <c r="H1630" i="1"/>
  <c r="H1631" i="1"/>
  <c r="H1632" i="1"/>
  <c r="H1633" i="1"/>
  <c r="H1634" i="1"/>
  <c r="I1632" i="1" s="1"/>
  <c r="H1635" i="1"/>
  <c r="H1636" i="1"/>
  <c r="H1637" i="1"/>
  <c r="H1638" i="1"/>
  <c r="H1639" i="1"/>
  <c r="H1640" i="1"/>
  <c r="H1641" i="1"/>
  <c r="H1642" i="1"/>
  <c r="H1643" i="1"/>
  <c r="H1644" i="1"/>
  <c r="H1645" i="1"/>
  <c r="H1646" i="1"/>
  <c r="H1647" i="1"/>
  <c r="H1648" i="1"/>
  <c r="H1649" i="1"/>
  <c r="H1650" i="1"/>
  <c r="I1648" i="1" s="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I1680" i="1" s="1"/>
  <c r="H1683" i="1"/>
  <c r="H1684" i="1"/>
  <c r="H1685" i="1"/>
  <c r="H1686" i="1"/>
  <c r="H1687" i="1"/>
  <c r="H1688" i="1"/>
  <c r="H1689" i="1"/>
  <c r="H1690" i="1"/>
  <c r="H1691" i="1"/>
  <c r="H1692" i="1"/>
  <c r="H1693" i="1"/>
  <c r="H1694" i="1"/>
  <c r="H1695" i="1"/>
  <c r="H1696" i="1"/>
  <c r="H1697" i="1"/>
  <c r="H1698" i="1"/>
  <c r="I1696" i="1" s="1"/>
  <c r="H1699" i="1"/>
  <c r="H1700" i="1"/>
  <c r="H1701" i="1"/>
  <c r="H1702" i="1"/>
  <c r="H1703" i="1"/>
  <c r="H1704" i="1"/>
  <c r="H1705" i="1"/>
  <c r="H1706" i="1"/>
  <c r="H1707" i="1"/>
  <c r="H1708" i="1"/>
  <c r="H1709" i="1"/>
  <c r="H1710" i="1"/>
  <c r="H1711" i="1"/>
  <c r="H1712" i="1"/>
  <c r="H1713" i="1"/>
  <c r="H1714" i="1"/>
  <c r="I1712" i="1" s="1"/>
  <c r="H1715" i="1"/>
  <c r="H1716" i="1"/>
  <c r="H1717" i="1"/>
  <c r="H1718" i="1"/>
  <c r="H1719" i="1"/>
  <c r="H1720" i="1"/>
  <c r="H1721" i="1"/>
  <c r="H1722" i="1"/>
  <c r="H1723" i="1"/>
  <c r="H1724" i="1"/>
  <c r="H1725" i="1"/>
  <c r="H1726" i="1"/>
  <c r="H1727" i="1"/>
  <c r="H1728" i="1"/>
  <c r="H1729" i="1"/>
  <c r="H1730" i="1"/>
  <c r="I1728" i="1" s="1"/>
  <c r="H1731" i="1"/>
  <c r="H1732" i="1"/>
  <c r="H1733" i="1"/>
  <c r="H1734" i="1"/>
  <c r="H1735" i="1"/>
  <c r="H1736" i="1"/>
  <c r="H1737" i="1"/>
  <c r="H1738" i="1"/>
  <c r="H1739" i="1"/>
  <c r="H1740" i="1"/>
  <c r="H1741" i="1"/>
  <c r="H1742" i="1"/>
  <c r="H1743" i="1"/>
  <c r="H1744" i="1"/>
  <c r="H1745" i="1"/>
  <c r="H1746" i="1"/>
  <c r="I1744" i="1" s="1"/>
  <c r="H1747" i="1"/>
  <c r="H1748" i="1"/>
  <c r="H1749" i="1"/>
  <c r="H1750" i="1"/>
  <c r="H1751" i="1"/>
  <c r="H1752" i="1"/>
  <c r="H1753" i="1"/>
  <c r="H1754" i="1"/>
  <c r="H1755" i="1"/>
  <c r="H1756" i="1"/>
  <c r="H1757" i="1"/>
  <c r="H1758" i="1"/>
  <c r="H1759" i="1"/>
  <c r="H1760" i="1"/>
  <c r="H1761" i="1"/>
  <c r="H1762" i="1"/>
  <c r="I1760" i="1" s="1"/>
  <c r="H1763" i="1"/>
  <c r="H1764" i="1"/>
  <c r="H1765" i="1"/>
  <c r="H1766" i="1"/>
  <c r="H1767" i="1"/>
  <c r="H1768" i="1"/>
  <c r="H1769" i="1"/>
  <c r="H1770" i="1"/>
  <c r="H1771" i="1"/>
  <c r="H1772" i="1"/>
  <c r="H1773" i="1"/>
  <c r="H1774" i="1"/>
  <c r="H1775" i="1"/>
  <c r="H1776" i="1"/>
  <c r="H1777" i="1"/>
  <c r="H1778" i="1"/>
  <c r="I1776" i="1" s="1"/>
  <c r="H1779" i="1"/>
  <c r="H1780" i="1"/>
  <c r="H1781" i="1"/>
  <c r="H1782" i="1"/>
  <c r="H1783" i="1"/>
  <c r="H1784" i="1"/>
  <c r="H1785" i="1"/>
  <c r="H1786" i="1"/>
  <c r="H1787" i="1"/>
  <c r="H1788" i="1"/>
  <c r="H1789" i="1"/>
  <c r="H1790" i="1"/>
  <c r="H1791" i="1"/>
  <c r="H1792" i="1"/>
  <c r="H1793" i="1"/>
  <c r="H1794" i="1"/>
  <c r="I1793" i="1" s="1"/>
  <c r="H1795" i="1"/>
  <c r="H1796" i="1"/>
  <c r="H1797" i="1"/>
  <c r="H1798" i="1"/>
  <c r="H1799" i="1"/>
  <c r="H1800" i="1"/>
  <c r="H1801" i="1"/>
  <c r="H1802" i="1"/>
  <c r="H1803" i="1"/>
  <c r="H1804" i="1"/>
  <c r="H1805" i="1"/>
  <c r="H1806" i="1"/>
  <c r="H1807" i="1"/>
  <c r="H1808" i="1"/>
  <c r="H1809" i="1"/>
  <c r="H1810" i="1"/>
  <c r="I1808" i="1" s="1"/>
  <c r="H1811" i="1"/>
  <c r="H1812" i="1"/>
  <c r="H1813" i="1"/>
  <c r="H1814" i="1"/>
  <c r="H1815" i="1"/>
  <c r="H1816" i="1"/>
  <c r="H1817" i="1"/>
  <c r="H1818" i="1"/>
  <c r="H1819" i="1"/>
  <c r="H1820" i="1"/>
  <c r="H1821" i="1"/>
  <c r="H1822" i="1"/>
  <c r="H1823" i="1"/>
  <c r="H1824" i="1"/>
  <c r="H1825" i="1"/>
  <c r="H1826" i="1"/>
  <c r="I1825" i="1" s="1"/>
  <c r="H1827" i="1"/>
  <c r="H1828" i="1"/>
  <c r="H1829" i="1"/>
  <c r="H1830" i="1"/>
  <c r="H1831" i="1"/>
  <c r="H1832" i="1"/>
  <c r="H1833" i="1"/>
  <c r="H1834" i="1"/>
  <c r="H1835" i="1"/>
  <c r="H1836" i="1"/>
  <c r="H1837" i="1"/>
  <c r="H1838" i="1"/>
  <c r="H1839" i="1"/>
  <c r="H1840" i="1"/>
  <c r="H1841" i="1"/>
  <c r="H1842" i="1"/>
  <c r="I1841" i="1" s="1"/>
  <c r="H1843" i="1"/>
  <c r="H1844" i="1"/>
  <c r="H1845" i="1"/>
  <c r="H1846" i="1"/>
  <c r="H1847" i="1"/>
  <c r="H1848" i="1"/>
  <c r="H1849" i="1"/>
  <c r="H1850" i="1"/>
  <c r="H1851" i="1"/>
  <c r="H1852" i="1"/>
  <c r="H1853" i="1"/>
  <c r="H1854" i="1"/>
  <c r="H1855" i="1"/>
  <c r="H1856" i="1"/>
  <c r="H1857" i="1"/>
  <c r="H1858" i="1"/>
  <c r="I1857" i="1" s="1"/>
  <c r="H1859" i="1"/>
  <c r="H1860" i="1"/>
  <c r="H1861" i="1"/>
  <c r="H1862" i="1"/>
  <c r="H1863" i="1"/>
  <c r="H1864" i="1"/>
  <c r="H1865" i="1"/>
  <c r="H1866" i="1"/>
  <c r="H1867" i="1"/>
  <c r="H1868" i="1"/>
  <c r="H1869" i="1"/>
  <c r="H1870" i="1"/>
  <c r="H1871" i="1"/>
  <c r="H1872" i="1"/>
  <c r="H1873" i="1"/>
  <c r="H1874" i="1"/>
  <c r="I1873" i="1" s="1"/>
  <c r="H1875" i="1"/>
  <c r="H1876" i="1"/>
  <c r="H1877" i="1"/>
  <c r="H1878" i="1"/>
  <c r="H1879" i="1"/>
  <c r="H1880" i="1"/>
  <c r="H1881" i="1"/>
  <c r="H1882" i="1"/>
  <c r="H1883" i="1"/>
  <c r="H1884" i="1"/>
  <c r="H1885" i="1"/>
  <c r="H1886" i="1"/>
  <c r="H1887" i="1"/>
  <c r="H1888" i="1"/>
  <c r="H1889" i="1"/>
  <c r="H1890" i="1"/>
  <c r="I1888" i="1" s="1"/>
  <c r="H1891" i="1"/>
  <c r="H1892" i="1"/>
  <c r="H1893" i="1"/>
  <c r="H1894" i="1"/>
  <c r="H1895" i="1"/>
  <c r="H1896" i="1"/>
  <c r="H1897" i="1"/>
  <c r="H1898" i="1"/>
  <c r="H1899" i="1"/>
  <c r="H1900" i="1"/>
  <c r="H1901" i="1"/>
  <c r="H1902" i="1"/>
  <c r="H1903" i="1"/>
  <c r="H1904" i="1"/>
  <c r="H1905" i="1"/>
  <c r="H1906" i="1"/>
  <c r="I1905" i="1" s="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I1936" i="1" s="1"/>
  <c r="H1939" i="1"/>
  <c r="H1940" i="1"/>
  <c r="H1941" i="1"/>
  <c r="H1942" i="1"/>
  <c r="H1943" i="1"/>
  <c r="H1944" i="1"/>
  <c r="H1945" i="1"/>
  <c r="H1946" i="1"/>
  <c r="H1947" i="1"/>
  <c r="H1948" i="1"/>
  <c r="H1949" i="1"/>
  <c r="H1950" i="1"/>
  <c r="H1951" i="1"/>
  <c r="H1952" i="1"/>
  <c r="H1953" i="1"/>
  <c r="I1952" i="1" s="1"/>
  <c r="H1954" i="1"/>
  <c r="H1955" i="1"/>
  <c r="H1956" i="1"/>
  <c r="H1957" i="1"/>
  <c r="H1958" i="1"/>
  <c r="H1959" i="1"/>
  <c r="H1960" i="1"/>
  <c r="H1961" i="1"/>
  <c r="H1962" i="1"/>
  <c r="H1963" i="1"/>
  <c r="H1964" i="1"/>
  <c r="H1965" i="1"/>
  <c r="H1966" i="1"/>
  <c r="H1967" i="1"/>
  <c r="H1968" i="1"/>
  <c r="H1969" i="1"/>
  <c r="I1968" i="1" s="1"/>
  <c r="H1970" i="1"/>
  <c r="H1971" i="1"/>
  <c r="H1972" i="1"/>
  <c r="H1973" i="1"/>
  <c r="H1974" i="1"/>
  <c r="H1975" i="1"/>
  <c r="H1976" i="1"/>
  <c r="H1977" i="1"/>
  <c r="H1978" i="1"/>
  <c r="H1979" i="1"/>
  <c r="H1980" i="1"/>
  <c r="H1981" i="1"/>
  <c r="H1982" i="1"/>
  <c r="H1983" i="1"/>
  <c r="H1984" i="1"/>
  <c r="H1985" i="1"/>
  <c r="H1986" i="1"/>
  <c r="I1985" i="1" s="1"/>
  <c r="H1987" i="1"/>
  <c r="H1988" i="1"/>
  <c r="H1989" i="1"/>
  <c r="H1990" i="1"/>
  <c r="H1991" i="1"/>
  <c r="H1992" i="1"/>
  <c r="H1993" i="1"/>
  <c r="H1994" i="1"/>
  <c r="H1995" i="1"/>
  <c r="H1996" i="1"/>
  <c r="H1997" i="1"/>
  <c r="H1998" i="1"/>
  <c r="H1999" i="1"/>
  <c r="H2000" i="1"/>
  <c r="H2001" i="1"/>
  <c r="I2000" i="1" s="1"/>
  <c r="H2002" i="1"/>
  <c r="H2003" i="1"/>
  <c r="H2004" i="1"/>
  <c r="H2005" i="1"/>
  <c r="H2006" i="1"/>
  <c r="H2007" i="1"/>
  <c r="H2008" i="1"/>
  <c r="H2009" i="1"/>
  <c r="H3" i="1"/>
  <c r="I128" i="1"/>
  <c r="I384" i="1"/>
  <c r="I640" i="1"/>
  <c r="I896" i="1"/>
  <c r="I1152" i="1"/>
  <c r="I1408" i="1"/>
  <c r="I1664" i="1"/>
  <c r="I1921" i="1"/>
  <c r="Q23" i="4"/>
  <c r="Q22" i="4"/>
  <c r="J2" i="2"/>
  <c r="J3" i="2"/>
  <c r="I2"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I4" i="2"/>
  <c r="I5" i="2"/>
  <c r="I6" i="2"/>
  <c r="I7" i="2"/>
  <c r="I8" i="2"/>
  <c r="I9" i="2"/>
  <c r="I10" i="2"/>
  <c r="I11" i="2"/>
  <c r="I12" i="2"/>
  <c r="I13" i="2"/>
  <c r="I14" i="2"/>
  <c r="I15" i="2"/>
  <c r="I19" i="2"/>
  <c r="I20" i="2"/>
  <c r="I21" i="2"/>
  <c r="I22" i="2"/>
  <c r="I23" i="2"/>
  <c r="I24" i="2"/>
  <c r="I25" i="2"/>
  <c r="I26" i="2"/>
  <c r="I27" i="2"/>
  <c r="I28" i="2"/>
  <c r="I29" i="2"/>
  <c r="I30" i="2"/>
  <c r="I31" i="2"/>
  <c r="I34" i="2"/>
  <c r="I35" i="2"/>
  <c r="I36" i="2"/>
  <c r="I37" i="2"/>
  <c r="I38" i="2"/>
  <c r="I39" i="2"/>
  <c r="I40" i="2"/>
  <c r="I41" i="2"/>
  <c r="I42" i="2"/>
  <c r="I43" i="2"/>
  <c r="I44" i="2"/>
  <c r="I45" i="2"/>
  <c r="I46" i="2"/>
  <c r="I47" i="2"/>
  <c r="I50" i="2"/>
  <c r="I51" i="2"/>
  <c r="I52" i="2"/>
  <c r="I53" i="2"/>
  <c r="I54" i="2"/>
  <c r="I55" i="2"/>
  <c r="I56" i="2"/>
  <c r="I57" i="2"/>
  <c r="I58" i="2"/>
  <c r="I59" i="2"/>
  <c r="I60" i="2"/>
  <c r="I61" i="2"/>
  <c r="I62" i="2"/>
  <c r="I63" i="2"/>
  <c r="I66" i="2"/>
  <c r="L3" i="2"/>
  <c r="K3" i="2"/>
  <c r="I3" i="2"/>
  <c r="M8"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I4" i="3"/>
  <c r="I5" i="3"/>
  <c r="I6" i="3"/>
  <c r="I7" i="3"/>
  <c r="I8" i="3"/>
  <c r="I9" i="3"/>
  <c r="I10" i="3"/>
  <c r="I11" i="3"/>
  <c r="I12" i="3"/>
  <c r="I13" i="3"/>
  <c r="I14" i="3"/>
  <c r="I15" i="3"/>
  <c r="I18" i="3"/>
  <c r="I19" i="3"/>
  <c r="I20" i="3"/>
  <c r="I21" i="3"/>
  <c r="I22" i="3"/>
  <c r="I23" i="3"/>
  <c r="I24" i="3"/>
  <c r="I25" i="3"/>
  <c r="I26" i="3"/>
  <c r="I27" i="3"/>
  <c r="I28" i="3"/>
  <c r="I29" i="3"/>
  <c r="I30" i="3"/>
  <c r="I31" i="3"/>
  <c r="I34" i="3"/>
  <c r="I35" i="3"/>
  <c r="I36" i="3"/>
  <c r="I37" i="3"/>
  <c r="I38" i="3"/>
  <c r="I39" i="3"/>
  <c r="I40" i="3"/>
  <c r="I41" i="3"/>
  <c r="I42" i="3"/>
  <c r="I43" i="3"/>
  <c r="I44" i="3"/>
  <c r="I45" i="3"/>
  <c r="I46" i="3"/>
  <c r="I47" i="3"/>
  <c r="I50" i="3"/>
  <c r="I51" i="3"/>
  <c r="I52" i="3"/>
  <c r="I53" i="3"/>
  <c r="I54" i="3"/>
  <c r="I55" i="3"/>
  <c r="I56" i="3"/>
  <c r="I57" i="3"/>
  <c r="I58" i="3"/>
  <c r="I59" i="3"/>
  <c r="I60" i="3"/>
  <c r="I61" i="3"/>
  <c r="I62" i="3"/>
  <c r="I63" i="3"/>
  <c r="I66" i="3"/>
  <c r="I67" i="3"/>
  <c r="I68" i="3"/>
  <c r="I69" i="3"/>
  <c r="I70" i="3"/>
  <c r="I71" i="3"/>
  <c r="I72" i="3"/>
  <c r="I73" i="3"/>
  <c r="I74" i="3"/>
  <c r="I75" i="3"/>
  <c r="I76" i="3"/>
  <c r="I77" i="3"/>
  <c r="I78" i="3"/>
  <c r="I79" i="3"/>
  <c r="I82" i="3"/>
  <c r="I83" i="3"/>
  <c r="I84" i="3"/>
  <c r="I85" i="3"/>
  <c r="I86" i="3"/>
  <c r="I87" i="3"/>
  <c r="I88" i="3"/>
  <c r="I89" i="3"/>
  <c r="I90" i="3"/>
  <c r="I91" i="3"/>
  <c r="I92" i="3"/>
  <c r="I93" i="3"/>
  <c r="I94" i="3"/>
  <c r="I95" i="3"/>
  <c r="I98" i="3"/>
  <c r="I99" i="3"/>
  <c r="I100" i="3"/>
  <c r="I101" i="3"/>
  <c r="I102" i="3"/>
  <c r="I103" i="3"/>
  <c r="I104" i="3"/>
  <c r="I105" i="3"/>
  <c r="I106" i="3"/>
  <c r="I107" i="3"/>
  <c r="I108" i="3"/>
  <c r="I109" i="3"/>
  <c r="I110" i="3"/>
  <c r="I111" i="3"/>
  <c r="I114" i="3"/>
  <c r="I115" i="3"/>
  <c r="I116" i="3"/>
  <c r="I117" i="3"/>
  <c r="I118" i="3"/>
  <c r="I119" i="3"/>
  <c r="I120" i="3"/>
  <c r="I121" i="3"/>
  <c r="I122" i="3"/>
  <c r="I123" i="3"/>
  <c r="I124" i="3"/>
  <c r="I125" i="3"/>
  <c r="I126" i="3"/>
  <c r="I127" i="3"/>
  <c r="I130" i="3"/>
  <c r="I131" i="3"/>
  <c r="I132" i="3"/>
  <c r="I133" i="3"/>
  <c r="I134" i="3"/>
  <c r="I135" i="3"/>
  <c r="I136" i="3"/>
  <c r="I137" i="3"/>
  <c r="I138" i="3"/>
  <c r="I139" i="3"/>
  <c r="I140" i="3"/>
  <c r="I141" i="3"/>
  <c r="I142" i="3"/>
  <c r="I143" i="3"/>
  <c r="I146" i="3"/>
  <c r="I147" i="3"/>
  <c r="I148" i="3"/>
  <c r="I149" i="3"/>
  <c r="I150" i="3"/>
  <c r="I151" i="3"/>
  <c r="I152" i="3"/>
  <c r="I153" i="3"/>
  <c r="I154" i="3"/>
  <c r="I155" i="3"/>
  <c r="I156" i="3"/>
  <c r="I157" i="3"/>
  <c r="I158" i="3"/>
  <c r="I159" i="3"/>
  <c r="I162" i="3"/>
  <c r="I163" i="3"/>
  <c r="I164" i="3"/>
  <c r="I165" i="3"/>
  <c r="I166" i="3"/>
  <c r="I167" i="3"/>
  <c r="I168" i="3"/>
  <c r="I169" i="3"/>
  <c r="I170" i="3"/>
  <c r="I171" i="3"/>
  <c r="I172" i="3"/>
  <c r="I173" i="3"/>
  <c r="I174" i="3"/>
  <c r="I175" i="3"/>
  <c r="I178" i="3"/>
  <c r="I179" i="3"/>
  <c r="I180" i="3"/>
  <c r="I181" i="3"/>
  <c r="I182" i="3"/>
  <c r="I183" i="3"/>
  <c r="I184" i="3"/>
  <c r="I185" i="3"/>
  <c r="I186" i="3"/>
  <c r="I187" i="3"/>
  <c r="I188" i="3"/>
  <c r="I189" i="3"/>
  <c r="I190" i="3"/>
  <c r="I191" i="3"/>
  <c r="I194" i="3"/>
  <c r="I195" i="3"/>
  <c r="I196" i="3"/>
  <c r="I197" i="3"/>
  <c r="I198" i="3"/>
  <c r="I199" i="3"/>
  <c r="I200" i="3"/>
  <c r="I201" i="3"/>
  <c r="I202" i="3"/>
  <c r="I203" i="3"/>
  <c r="I204" i="3"/>
  <c r="I205" i="3"/>
  <c r="I206" i="3"/>
  <c r="I207" i="3"/>
  <c r="I210" i="3"/>
  <c r="I211" i="3"/>
  <c r="I212" i="3"/>
  <c r="I213" i="3"/>
  <c r="I214" i="3"/>
  <c r="I215" i="3"/>
  <c r="I216" i="3"/>
  <c r="I217" i="3"/>
  <c r="I218" i="3"/>
  <c r="I219" i="3"/>
  <c r="I220" i="3"/>
  <c r="I221" i="3"/>
  <c r="I222" i="3"/>
  <c r="I223" i="3"/>
  <c r="I226" i="3"/>
  <c r="I227" i="3"/>
  <c r="I228" i="3"/>
  <c r="I229" i="3"/>
  <c r="I230" i="3"/>
  <c r="I231" i="3"/>
  <c r="I232" i="3"/>
  <c r="I233" i="3"/>
  <c r="I234" i="3"/>
  <c r="I235" i="3"/>
  <c r="I236" i="3"/>
  <c r="I237" i="3"/>
  <c r="I238" i="3"/>
  <c r="I239" i="3"/>
  <c r="I242" i="3"/>
  <c r="I243" i="3"/>
  <c r="I244" i="3"/>
  <c r="I245" i="3"/>
  <c r="I246" i="3"/>
  <c r="I247" i="3"/>
  <c r="I248" i="3"/>
  <c r="I249" i="3"/>
  <c r="I250" i="3"/>
  <c r="I251" i="3"/>
  <c r="I252" i="3"/>
  <c r="I253" i="3"/>
  <c r="I254" i="3"/>
  <c r="I255" i="3"/>
  <c r="I258" i="3"/>
  <c r="I259" i="3"/>
  <c r="I260" i="3"/>
  <c r="I261" i="3"/>
  <c r="I262" i="3"/>
  <c r="I263" i="3"/>
  <c r="I264" i="3"/>
  <c r="I265" i="3"/>
  <c r="I266" i="3"/>
  <c r="I267" i="3"/>
  <c r="I268" i="3"/>
  <c r="I269" i="3"/>
  <c r="I270" i="3"/>
  <c r="I271" i="3"/>
  <c r="I274" i="3"/>
  <c r="I275" i="3"/>
  <c r="I276" i="3"/>
  <c r="I277" i="3"/>
  <c r="I278" i="3"/>
  <c r="I279" i="3"/>
  <c r="I280" i="3"/>
  <c r="I281" i="3"/>
  <c r="I282" i="3"/>
  <c r="I283" i="3"/>
  <c r="I284" i="3"/>
  <c r="I285" i="3"/>
  <c r="I286" i="3"/>
  <c r="I287" i="3"/>
  <c r="I288" i="3"/>
  <c r="I289" i="3"/>
  <c r="L3" i="3"/>
  <c r="K3" i="3"/>
  <c r="J3" i="3"/>
  <c r="I3" i="3"/>
  <c r="I3" i="1"/>
  <c r="I4" i="1"/>
  <c r="I5" i="1"/>
  <c r="I6" i="1"/>
  <c r="I7" i="1"/>
  <c r="I8" i="1"/>
  <c r="I9" i="1"/>
  <c r="I10" i="1"/>
  <c r="I11" i="1"/>
  <c r="I12" i="1"/>
  <c r="I13" i="1"/>
  <c r="I14" i="1"/>
  <c r="I15" i="1"/>
  <c r="I18" i="1"/>
  <c r="I19" i="1"/>
  <c r="I20" i="1"/>
  <c r="I21" i="1"/>
  <c r="I22" i="1"/>
  <c r="I23" i="1"/>
  <c r="I24" i="1"/>
  <c r="I25" i="1"/>
  <c r="I26" i="1"/>
  <c r="I27" i="1"/>
  <c r="I28" i="1"/>
  <c r="I29" i="1"/>
  <c r="I30" i="1"/>
  <c r="I31" i="1"/>
  <c r="I34" i="1"/>
  <c r="I35" i="1"/>
  <c r="I36" i="1"/>
  <c r="I37" i="1"/>
  <c r="I38" i="1"/>
  <c r="I39" i="1"/>
  <c r="I40" i="1"/>
  <c r="I41" i="1"/>
  <c r="I42" i="1"/>
  <c r="I43" i="1"/>
  <c r="I44" i="1"/>
  <c r="I45" i="1"/>
  <c r="I46" i="1"/>
  <c r="I47" i="1"/>
  <c r="I50" i="1"/>
  <c r="I51" i="1"/>
  <c r="I52" i="1"/>
  <c r="I53" i="1"/>
  <c r="I54" i="1"/>
  <c r="I55" i="1"/>
  <c r="I56" i="1"/>
  <c r="I57" i="1"/>
  <c r="I58" i="1"/>
  <c r="I59" i="1"/>
  <c r="I60" i="1"/>
  <c r="I61" i="1"/>
  <c r="I62" i="1"/>
  <c r="I63" i="1"/>
  <c r="I66" i="1"/>
  <c r="I67" i="1"/>
  <c r="I68" i="1"/>
  <c r="I69" i="1"/>
  <c r="I70" i="1"/>
  <c r="I71" i="1"/>
  <c r="I72" i="1"/>
  <c r="I73" i="1"/>
  <c r="I74" i="1"/>
  <c r="I75" i="1"/>
  <c r="I76" i="1"/>
  <c r="I77" i="1"/>
  <c r="I78" i="1"/>
  <c r="I79" i="1"/>
  <c r="I82" i="1"/>
  <c r="I83" i="1"/>
  <c r="I84" i="1"/>
  <c r="I85" i="1"/>
  <c r="I86" i="1"/>
  <c r="I87" i="1"/>
  <c r="I88" i="1"/>
  <c r="I89" i="1"/>
  <c r="I90" i="1"/>
  <c r="I91" i="1"/>
  <c r="I92" i="1"/>
  <c r="I93" i="1"/>
  <c r="I94" i="1"/>
  <c r="I95" i="1"/>
  <c r="I98" i="1"/>
  <c r="I99" i="1"/>
  <c r="I100" i="1"/>
  <c r="I101" i="1"/>
  <c r="I102" i="1"/>
  <c r="I103" i="1"/>
  <c r="I104" i="1"/>
  <c r="I105" i="1"/>
  <c r="I106" i="1"/>
  <c r="I107" i="1"/>
  <c r="I108" i="1"/>
  <c r="I109" i="1"/>
  <c r="I110" i="1"/>
  <c r="I111" i="1"/>
  <c r="I114" i="1"/>
  <c r="I115" i="1"/>
  <c r="I116" i="1"/>
  <c r="I117" i="1"/>
  <c r="I118" i="1"/>
  <c r="I119" i="1"/>
  <c r="I120" i="1"/>
  <c r="I121" i="1"/>
  <c r="I122" i="1"/>
  <c r="I123" i="1"/>
  <c r="I124" i="1"/>
  <c r="I125" i="1"/>
  <c r="I126" i="1"/>
  <c r="I127" i="1"/>
  <c r="I130" i="1"/>
  <c r="I131" i="1"/>
  <c r="I132" i="1"/>
  <c r="I133" i="1"/>
  <c r="I134" i="1"/>
  <c r="I135" i="1"/>
  <c r="I136" i="1"/>
  <c r="I137" i="1"/>
  <c r="I138" i="1"/>
  <c r="I139" i="1"/>
  <c r="I140" i="1"/>
  <c r="I141" i="1"/>
  <c r="I142" i="1"/>
  <c r="I143" i="1"/>
  <c r="I146" i="1"/>
  <c r="I147" i="1"/>
  <c r="I148" i="1"/>
  <c r="I149" i="1"/>
  <c r="I150" i="1"/>
  <c r="I151" i="1"/>
  <c r="I152" i="1"/>
  <c r="I153" i="1"/>
  <c r="I154" i="1"/>
  <c r="I155" i="1"/>
  <c r="I156" i="1"/>
  <c r="I157" i="1"/>
  <c r="I158" i="1"/>
  <c r="I159" i="1"/>
  <c r="I162" i="1"/>
  <c r="I163" i="1"/>
  <c r="I164" i="1"/>
  <c r="I165" i="1"/>
  <c r="I166" i="1"/>
  <c r="I167" i="1"/>
  <c r="I168" i="1"/>
  <c r="I169" i="1"/>
  <c r="I170" i="1"/>
  <c r="I171" i="1"/>
  <c r="I172" i="1"/>
  <c r="I173" i="1"/>
  <c r="I174" i="1"/>
  <c r="I175" i="1"/>
  <c r="I178" i="1"/>
  <c r="I179" i="1"/>
  <c r="I180" i="1"/>
  <c r="I181" i="1"/>
  <c r="I182" i="1"/>
  <c r="I183" i="1"/>
  <c r="I184" i="1"/>
  <c r="I185" i="1"/>
  <c r="I186" i="1"/>
  <c r="I187" i="1"/>
  <c r="I188" i="1"/>
  <c r="I189" i="1"/>
  <c r="I190" i="1"/>
  <c r="I191" i="1"/>
  <c r="I194" i="1"/>
  <c r="I195" i="1"/>
  <c r="I196" i="1"/>
  <c r="I197" i="1"/>
  <c r="I198" i="1"/>
  <c r="I199" i="1"/>
  <c r="I200" i="1"/>
  <c r="I201" i="1"/>
  <c r="I202" i="1"/>
  <c r="I203" i="1"/>
  <c r="I204" i="1"/>
  <c r="I205" i="1"/>
  <c r="I206" i="1"/>
  <c r="I207" i="1"/>
  <c r="I210" i="1"/>
  <c r="I211" i="1"/>
  <c r="I212" i="1"/>
  <c r="I213" i="1"/>
  <c r="I214" i="1"/>
  <c r="I215" i="1"/>
  <c r="I216" i="1"/>
  <c r="I217" i="1"/>
  <c r="I218" i="1"/>
  <c r="I219" i="1"/>
  <c r="I220" i="1"/>
  <c r="I221" i="1"/>
  <c r="I222" i="1"/>
  <c r="I223" i="1"/>
  <c r="I226" i="1"/>
  <c r="I227" i="1"/>
  <c r="I228" i="1"/>
  <c r="I229" i="1"/>
  <c r="I230" i="1"/>
  <c r="I231" i="1"/>
  <c r="I232" i="1"/>
  <c r="I233" i="1"/>
  <c r="I234" i="1"/>
  <c r="I235" i="1"/>
  <c r="I236" i="1"/>
  <c r="I237" i="1"/>
  <c r="I238" i="1"/>
  <c r="I239" i="1"/>
  <c r="I242" i="1"/>
  <c r="I243" i="1"/>
  <c r="I244" i="1"/>
  <c r="I245" i="1"/>
  <c r="I246" i="1"/>
  <c r="I247" i="1"/>
  <c r="I248" i="1"/>
  <c r="I249" i="1"/>
  <c r="I250" i="1"/>
  <c r="I251" i="1"/>
  <c r="I252" i="1"/>
  <c r="I253" i="1"/>
  <c r="I254" i="1"/>
  <c r="I255" i="1"/>
  <c r="I258" i="1"/>
  <c r="I259" i="1"/>
  <c r="I260" i="1"/>
  <c r="I261" i="1"/>
  <c r="I262" i="1"/>
  <c r="I263" i="1"/>
  <c r="I264" i="1"/>
  <c r="I265" i="1"/>
  <c r="I266" i="1"/>
  <c r="I267" i="1"/>
  <c r="I268" i="1"/>
  <c r="I269" i="1"/>
  <c r="I270" i="1"/>
  <c r="I271" i="1"/>
  <c r="I274" i="1"/>
  <c r="I275" i="1"/>
  <c r="I276" i="1"/>
  <c r="I277" i="1"/>
  <c r="I278" i="1"/>
  <c r="I279" i="1"/>
  <c r="I280" i="1"/>
  <c r="I281" i="1"/>
  <c r="I282" i="1"/>
  <c r="I283" i="1"/>
  <c r="I284" i="1"/>
  <c r="I285" i="1"/>
  <c r="I286" i="1"/>
  <c r="I287" i="1"/>
  <c r="I290" i="1"/>
  <c r="I291" i="1"/>
  <c r="I292" i="1"/>
  <c r="I293" i="1"/>
  <c r="I294" i="1"/>
  <c r="I295" i="1"/>
  <c r="I296" i="1"/>
  <c r="I297" i="1"/>
  <c r="I298" i="1"/>
  <c r="I299" i="1"/>
  <c r="I300" i="1"/>
  <c r="I301" i="1"/>
  <c r="I302" i="1"/>
  <c r="I303" i="1"/>
  <c r="I306" i="1"/>
  <c r="I307" i="1"/>
  <c r="I308" i="1"/>
  <c r="I309" i="1"/>
  <c r="I310" i="1"/>
  <c r="I311" i="1"/>
  <c r="I312" i="1"/>
  <c r="I313" i="1"/>
  <c r="I314" i="1"/>
  <c r="I315" i="1"/>
  <c r="I316" i="1"/>
  <c r="I317" i="1"/>
  <c r="I318" i="1"/>
  <c r="I319" i="1"/>
  <c r="I322" i="1"/>
  <c r="I323" i="1"/>
  <c r="I324" i="1"/>
  <c r="I325" i="1"/>
  <c r="I326" i="1"/>
  <c r="I327" i="1"/>
  <c r="I328" i="1"/>
  <c r="I329" i="1"/>
  <c r="I330" i="1"/>
  <c r="I331" i="1"/>
  <c r="I332" i="1"/>
  <c r="I333" i="1"/>
  <c r="I334" i="1"/>
  <c r="I335" i="1"/>
  <c r="I338" i="1"/>
  <c r="I339" i="1"/>
  <c r="I340" i="1"/>
  <c r="I341" i="1"/>
  <c r="I342" i="1"/>
  <c r="I343" i="1"/>
  <c r="I344" i="1"/>
  <c r="I345" i="1"/>
  <c r="I346" i="1"/>
  <c r="I347" i="1"/>
  <c r="I348" i="1"/>
  <c r="I349" i="1"/>
  <c r="I350" i="1"/>
  <c r="I351" i="1"/>
  <c r="I354" i="1"/>
  <c r="I355" i="1"/>
  <c r="I356" i="1"/>
  <c r="I357" i="1"/>
  <c r="I358" i="1"/>
  <c r="I359" i="1"/>
  <c r="I360" i="1"/>
  <c r="I361" i="1"/>
  <c r="I362" i="1"/>
  <c r="I363" i="1"/>
  <c r="I364" i="1"/>
  <c r="I365" i="1"/>
  <c r="I366" i="1"/>
  <c r="I367" i="1"/>
  <c r="I370" i="1"/>
  <c r="I371" i="1"/>
  <c r="I372" i="1"/>
  <c r="I373" i="1"/>
  <c r="I374" i="1"/>
  <c r="I375" i="1"/>
  <c r="I376" i="1"/>
  <c r="I377" i="1"/>
  <c r="I378" i="1"/>
  <c r="I379" i="1"/>
  <c r="I380" i="1"/>
  <c r="I381" i="1"/>
  <c r="I382" i="1"/>
  <c r="I383" i="1"/>
  <c r="I386" i="1"/>
  <c r="I387" i="1"/>
  <c r="I388" i="1"/>
  <c r="I389" i="1"/>
  <c r="I390" i="1"/>
  <c r="I391" i="1"/>
  <c r="I392" i="1"/>
  <c r="I393" i="1"/>
  <c r="I394" i="1"/>
  <c r="I395" i="1"/>
  <c r="I396" i="1"/>
  <c r="I397" i="1"/>
  <c r="I398" i="1"/>
  <c r="I399" i="1"/>
  <c r="I402" i="1"/>
  <c r="I403" i="1"/>
  <c r="I404" i="1"/>
  <c r="I405" i="1"/>
  <c r="I406" i="1"/>
  <c r="I407" i="1"/>
  <c r="I408" i="1"/>
  <c r="I409" i="1"/>
  <c r="I410" i="1"/>
  <c r="I411" i="1"/>
  <c r="I412" i="1"/>
  <c r="I413" i="1"/>
  <c r="I414" i="1"/>
  <c r="I415" i="1"/>
  <c r="I418" i="1"/>
  <c r="I419" i="1"/>
  <c r="I420" i="1"/>
  <c r="I421" i="1"/>
  <c r="I422" i="1"/>
  <c r="I423" i="1"/>
  <c r="I424" i="1"/>
  <c r="I425" i="1"/>
  <c r="I426" i="1"/>
  <c r="I427" i="1"/>
  <c r="I428" i="1"/>
  <c r="I429" i="1"/>
  <c r="I430" i="1"/>
  <c r="I431" i="1"/>
  <c r="I434" i="1"/>
  <c r="I435" i="1"/>
  <c r="I436" i="1"/>
  <c r="I437" i="1"/>
  <c r="I438" i="1"/>
  <c r="I439" i="1"/>
  <c r="I440" i="1"/>
  <c r="I441" i="1"/>
  <c r="I442" i="1"/>
  <c r="I443" i="1"/>
  <c r="I444" i="1"/>
  <c r="I445" i="1"/>
  <c r="I446" i="1"/>
  <c r="I447" i="1"/>
  <c r="I450" i="1"/>
  <c r="I451" i="1"/>
  <c r="I452" i="1"/>
  <c r="I453" i="1"/>
  <c r="I454" i="1"/>
  <c r="I455" i="1"/>
  <c r="I456" i="1"/>
  <c r="I457" i="1"/>
  <c r="I458" i="1"/>
  <c r="I459" i="1"/>
  <c r="I460" i="1"/>
  <c r="I461" i="1"/>
  <c r="I462" i="1"/>
  <c r="I463" i="1"/>
  <c r="I466" i="1"/>
  <c r="I467" i="1"/>
  <c r="I468" i="1"/>
  <c r="I469" i="1"/>
  <c r="I470" i="1"/>
  <c r="I471" i="1"/>
  <c r="I472" i="1"/>
  <c r="I473" i="1"/>
  <c r="I474" i="1"/>
  <c r="I475" i="1"/>
  <c r="I476" i="1"/>
  <c r="I477" i="1"/>
  <c r="I478" i="1"/>
  <c r="I479" i="1"/>
  <c r="I482" i="1"/>
  <c r="I483" i="1"/>
  <c r="I484" i="1"/>
  <c r="I485" i="1"/>
  <c r="I486" i="1"/>
  <c r="I487" i="1"/>
  <c r="I488" i="1"/>
  <c r="I489" i="1"/>
  <c r="I490" i="1"/>
  <c r="I491" i="1"/>
  <c r="I492" i="1"/>
  <c r="I493" i="1"/>
  <c r="I494" i="1"/>
  <c r="I495" i="1"/>
  <c r="I498" i="1"/>
  <c r="I499" i="1"/>
  <c r="I500" i="1"/>
  <c r="I501" i="1"/>
  <c r="I502" i="1"/>
  <c r="I503" i="1"/>
  <c r="I504" i="1"/>
  <c r="I505" i="1"/>
  <c r="I506" i="1"/>
  <c r="I507" i="1"/>
  <c r="I508" i="1"/>
  <c r="I509" i="1"/>
  <c r="I510" i="1"/>
  <c r="I511" i="1"/>
  <c r="I514" i="1"/>
  <c r="I515" i="1"/>
  <c r="I516" i="1"/>
  <c r="I517" i="1"/>
  <c r="I518" i="1"/>
  <c r="I519" i="1"/>
  <c r="I520" i="1"/>
  <c r="I521" i="1"/>
  <c r="I522" i="1"/>
  <c r="I523" i="1"/>
  <c r="I524" i="1"/>
  <c r="I525" i="1"/>
  <c r="I526" i="1"/>
  <c r="I527" i="1"/>
  <c r="I530" i="1"/>
  <c r="I531" i="1"/>
  <c r="I532" i="1"/>
  <c r="I533" i="1"/>
  <c r="I534" i="1"/>
  <c r="I535" i="1"/>
  <c r="I536" i="1"/>
  <c r="I537" i="1"/>
  <c r="I538" i="1"/>
  <c r="I539" i="1"/>
  <c r="I540" i="1"/>
  <c r="I541" i="1"/>
  <c r="I542" i="1"/>
  <c r="I543" i="1"/>
  <c r="I546" i="1"/>
  <c r="I547" i="1"/>
  <c r="I548" i="1"/>
  <c r="I549" i="1"/>
  <c r="I550" i="1"/>
  <c r="I551" i="1"/>
  <c r="I552" i="1"/>
  <c r="I553" i="1"/>
  <c r="I554" i="1"/>
  <c r="I555" i="1"/>
  <c r="I556" i="1"/>
  <c r="I557" i="1"/>
  <c r="I558" i="1"/>
  <c r="I559" i="1"/>
  <c r="I562" i="1"/>
  <c r="I563" i="1"/>
  <c r="I564" i="1"/>
  <c r="I565" i="1"/>
  <c r="I566" i="1"/>
  <c r="I567" i="1"/>
  <c r="I568" i="1"/>
  <c r="I569" i="1"/>
  <c r="I570" i="1"/>
  <c r="I571" i="1"/>
  <c r="I572" i="1"/>
  <c r="I573" i="1"/>
  <c r="I574" i="1"/>
  <c r="I575" i="1"/>
  <c r="I578" i="1"/>
  <c r="I579" i="1"/>
  <c r="I580" i="1"/>
  <c r="I581" i="1"/>
  <c r="I582" i="1"/>
  <c r="I583" i="1"/>
  <c r="I584" i="1"/>
  <c r="I585" i="1"/>
  <c r="I586" i="1"/>
  <c r="I587" i="1"/>
  <c r="I588" i="1"/>
  <c r="I589" i="1"/>
  <c r="I590" i="1"/>
  <c r="I591" i="1"/>
  <c r="I594" i="1"/>
  <c r="I595" i="1"/>
  <c r="I596" i="1"/>
  <c r="I597" i="1"/>
  <c r="I598" i="1"/>
  <c r="I599" i="1"/>
  <c r="I600" i="1"/>
  <c r="I601" i="1"/>
  <c r="I602" i="1"/>
  <c r="I603" i="1"/>
  <c r="I604" i="1"/>
  <c r="I605" i="1"/>
  <c r="I606" i="1"/>
  <c r="I607" i="1"/>
  <c r="I610" i="1"/>
  <c r="I611" i="1"/>
  <c r="I612" i="1"/>
  <c r="I613" i="1"/>
  <c r="I614" i="1"/>
  <c r="I615" i="1"/>
  <c r="I616" i="1"/>
  <c r="I617" i="1"/>
  <c r="I618" i="1"/>
  <c r="I619" i="1"/>
  <c r="I620" i="1"/>
  <c r="I621" i="1"/>
  <c r="I622" i="1"/>
  <c r="I623" i="1"/>
  <c r="I626" i="1"/>
  <c r="I627" i="1"/>
  <c r="I628" i="1"/>
  <c r="I629" i="1"/>
  <c r="I630" i="1"/>
  <c r="I631" i="1"/>
  <c r="I632" i="1"/>
  <c r="I633" i="1"/>
  <c r="I634" i="1"/>
  <c r="I635" i="1"/>
  <c r="I636" i="1"/>
  <c r="I637" i="1"/>
  <c r="I638" i="1"/>
  <c r="I639" i="1"/>
  <c r="I642" i="1"/>
  <c r="I643" i="1"/>
  <c r="I644" i="1"/>
  <c r="I645" i="1"/>
  <c r="I646" i="1"/>
  <c r="I647" i="1"/>
  <c r="I648" i="1"/>
  <c r="I649" i="1"/>
  <c r="I650" i="1"/>
  <c r="I651" i="1"/>
  <c r="I652" i="1"/>
  <c r="I653" i="1"/>
  <c r="I654" i="1"/>
  <c r="I655" i="1"/>
  <c r="I658" i="1"/>
  <c r="I659" i="1"/>
  <c r="I660" i="1"/>
  <c r="I661" i="1"/>
  <c r="I662" i="1"/>
  <c r="I663" i="1"/>
  <c r="I664" i="1"/>
  <c r="I665" i="1"/>
  <c r="I666" i="1"/>
  <c r="I667" i="1"/>
  <c r="I668" i="1"/>
  <c r="I669" i="1"/>
  <c r="I670" i="1"/>
  <c r="I671" i="1"/>
  <c r="I674" i="1"/>
  <c r="I675" i="1"/>
  <c r="I676" i="1"/>
  <c r="I677" i="1"/>
  <c r="I678" i="1"/>
  <c r="I679" i="1"/>
  <c r="I680" i="1"/>
  <c r="I681" i="1"/>
  <c r="I682" i="1"/>
  <c r="I683" i="1"/>
  <c r="I684" i="1"/>
  <c r="I685" i="1"/>
  <c r="I686" i="1"/>
  <c r="I687" i="1"/>
  <c r="I690" i="1"/>
  <c r="I691" i="1"/>
  <c r="I692" i="1"/>
  <c r="I693" i="1"/>
  <c r="I694" i="1"/>
  <c r="I695" i="1"/>
  <c r="I696" i="1"/>
  <c r="I697" i="1"/>
  <c r="I698" i="1"/>
  <c r="I699" i="1"/>
  <c r="I700" i="1"/>
  <c r="I701" i="1"/>
  <c r="I702" i="1"/>
  <c r="I703" i="1"/>
  <c r="I706" i="1"/>
  <c r="I707" i="1"/>
  <c r="I708" i="1"/>
  <c r="I709" i="1"/>
  <c r="I710" i="1"/>
  <c r="I711" i="1"/>
  <c r="I712" i="1"/>
  <c r="I713" i="1"/>
  <c r="I714" i="1"/>
  <c r="I715" i="1"/>
  <c r="I716" i="1"/>
  <c r="I717" i="1"/>
  <c r="I718" i="1"/>
  <c r="I719" i="1"/>
  <c r="I722" i="1"/>
  <c r="I723" i="1"/>
  <c r="I724" i="1"/>
  <c r="I725" i="1"/>
  <c r="I726" i="1"/>
  <c r="I727" i="1"/>
  <c r="I728" i="1"/>
  <c r="I729" i="1"/>
  <c r="I730" i="1"/>
  <c r="I731" i="1"/>
  <c r="I732" i="1"/>
  <c r="I733" i="1"/>
  <c r="I734" i="1"/>
  <c r="I735" i="1"/>
  <c r="I738" i="1"/>
  <c r="I739" i="1"/>
  <c r="I740" i="1"/>
  <c r="I741" i="1"/>
  <c r="I742" i="1"/>
  <c r="I743" i="1"/>
  <c r="I744" i="1"/>
  <c r="I745" i="1"/>
  <c r="I746" i="1"/>
  <c r="I747" i="1"/>
  <c r="I748" i="1"/>
  <c r="I749" i="1"/>
  <c r="I750" i="1"/>
  <c r="I751" i="1"/>
  <c r="I754" i="1"/>
  <c r="I755" i="1"/>
  <c r="I756" i="1"/>
  <c r="I757" i="1"/>
  <c r="I758" i="1"/>
  <c r="I759" i="1"/>
  <c r="I760" i="1"/>
  <c r="I761" i="1"/>
  <c r="I762" i="1"/>
  <c r="I763" i="1"/>
  <c r="I764" i="1"/>
  <c r="I765" i="1"/>
  <c r="I766" i="1"/>
  <c r="I767" i="1"/>
  <c r="I769" i="1"/>
  <c r="I770" i="1"/>
  <c r="I771" i="1"/>
  <c r="I772" i="1"/>
  <c r="I773" i="1"/>
  <c r="I774" i="1"/>
  <c r="I775" i="1"/>
  <c r="I776" i="1"/>
  <c r="I777" i="1"/>
  <c r="I778" i="1"/>
  <c r="I779" i="1"/>
  <c r="I780" i="1"/>
  <c r="I781" i="1"/>
  <c r="I782" i="1"/>
  <c r="I783" i="1"/>
  <c r="I786" i="1"/>
  <c r="I787" i="1"/>
  <c r="I788" i="1"/>
  <c r="I789" i="1"/>
  <c r="I790" i="1"/>
  <c r="I791" i="1"/>
  <c r="I792" i="1"/>
  <c r="I793" i="1"/>
  <c r="I794" i="1"/>
  <c r="I795" i="1"/>
  <c r="I796" i="1"/>
  <c r="I797" i="1"/>
  <c r="I798" i="1"/>
  <c r="I799" i="1"/>
  <c r="I802" i="1"/>
  <c r="I803" i="1"/>
  <c r="I804" i="1"/>
  <c r="I805" i="1"/>
  <c r="I806" i="1"/>
  <c r="I807" i="1"/>
  <c r="I808" i="1"/>
  <c r="I809" i="1"/>
  <c r="I810" i="1"/>
  <c r="I811" i="1"/>
  <c r="I812" i="1"/>
  <c r="I813" i="1"/>
  <c r="I814" i="1"/>
  <c r="I815" i="1"/>
  <c r="I818" i="1"/>
  <c r="I819" i="1"/>
  <c r="I820" i="1"/>
  <c r="I821" i="1"/>
  <c r="I822" i="1"/>
  <c r="I823" i="1"/>
  <c r="I824" i="1"/>
  <c r="I825" i="1"/>
  <c r="I826" i="1"/>
  <c r="I827" i="1"/>
  <c r="I828" i="1"/>
  <c r="I829" i="1"/>
  <c r="I830" i="1"/>
  <c r="I831" i="1"/>
  <c r="I834" i="1"/>
  <c r="I835" i="1"/>
  <c r="I836" i="1"/>
  <c r="I837" i="1"/>
  <c r="I838" i="1"/>
  <c r="I839" i="1"/>
  <c r="I840" i="1"/>
  <c r="I841" i="1"/>
  <c r="I842" i="1"/>
  <c r="I843" i="1"/>
  <c r="I844" i="1"/>
  <c r="I845" i="1"/>
  <c r="I846" i="1"/>
  <c r="I847" i="1"/>
  <c r="I850" i="1"/>
  <c r="I851" i="1"/>
  <c r="I852" i="1"/>
  <c r="I853" i="1"/>
  <c r="I854" i="1"/>
  <c r="I855" i="1"/>
  <c r="I856" i="1"/>
  <c r="I857" i="1"/>
  <c r="I858" i="1"/>
  <c r="I859" i="1"/>
  <c r="I860" i="1"/>
  <c r="I861" i="1"/>
  <c r="I862" i="1"/>
  <c r="I863" i="1"/>
  <c r="I866" i="1"/>
  <c r="I867" i="1"/>
  <c r="I868" i="1"/>
  <c r="I869" i="1"/>
  <c r="I870" i="1"/>
  <c r="I871" i="1"/>
  <c r="I872" i="1"/>
  <c r="I873" i="1"/>
  <c r="I874" i="1"/>
  <c r="I875" i="1"/>
  <c r="I876" i="1"/>
  <c r="I877" i="1"/>
  <c r="I878" i="1"/>
  <c r="I879" i="1"/>
  <c r="I882" i="1"/>
  <c r="I883" i="1"/>
  <c r="I884" i="1"/>
  <c r="I885" i="1"/>
  <c r="I886" i="1"/>
  <c r="I887" i="1"/>
  <c r="I888" i="1"/>
  <c r="I889" i="1"/>
  <c r="I890" i="1"/>
  <c r="I891" i="1"/>
  <c r="I892" i="1"/>
  <c r="I893" i="1"/>
  <c r="I894" i="1"/>
  <c r="I895" i="1"/>
  <c r="I898" i="1"/>
  <c r="I899" i="1"/>
  <c r="I900" i="1"/>
  <c r="I901" i="1"/>
  <c r="I902" i="1"/>
  <c r="I903" i="1"/>
  <c r="I904" i="1"/>
  <c r="I905" i="1"/>
  <c r="I906" i="1"/>
  <c r="I907" i="1"/>
  <c r="I908" i="1"/>
  <c r="I909" i="1"/>
  <c r="I910" i="1"/>
  <c r="I911" i="1"/>
  <c r="I914" i="1"/>
  <c r="I915" i="1"/>
  <c r="I916" i="1"/>
  <c r="I917" i="1"/>
  <c r="I918" i="1"/>
  <c r="I919" i="1"/>
  <c r="I920" i="1"/>
  <c r="I921" i="1"/>
  <c r="I922" i="1"/>
  <c r="I923" i="1"/>
  <c r="I924" i="1"/>
  <c r="I925" i="1"/>
  <c r="I926" i="1"/>
  <c r="I927" i="1"/>
  <c r="I930" i="1"/>
  <c r="I931" i="1"/>
  <c r="I932" i="1"/>
  <c r="I933" i="1"/>
  <c r="I934" i="1"/>
  <c r="I935" i="1"/>
  <c r="I936" i="1"/>
  <c r="I937" i="1"/>
  <c r="I938" i="1"/>
  <c r="I939" i="1"/>
  <c r="I940" i="1"/>
  <c r="I941" i="1"/>
  <c r="I942" i="1"/>
  <c r="I943" i="1"/>
  <c r="I946" i="1"/>
  <c r="I947" i="1"/>
  <c r="I948" i="1"/>
  <c r="I949" i="1"/>
  <c r="I950" i="1"/>
  <c r="I951" i="1"/>
  <c r="I952" i="1"/>
  <c r="I953" i="1"/>
  <c r="I954" i="1"/>
  <c r="I955" i="1"/>
  <c r="I956" i="1"/>
  <c r="I957" i="1"/>
  <c r="I958" i="1"/>
  <c r="I959" i="1"/>
  <c r="I962" i="1"/>
  <c r="I963" i="1"/>
  <c r="I964" i="1"/>
  <c r="I965" i="1"/>
  <c r="I966" i="1"/>
  <c r="I967" i="1"/>
  <c r="I968" i="1"/>
  <c r="I969" i="1"/>
  <c r="I970" i="1"/>
  <c r="I971" i="1"/>
  <c r="I972" i="1"/>
  <c r="I973" i="1"/>
  <c r="I974" i="1"/>
  <c r="I975" i="1"/>
  <c r="I978" i="1"/>
  <c r="I979" i="1"/>
  <c r="I980" i="1"/>
  <c r="I981" i="1"/>
  <c r="I982" i="1"/>
  <c r="I983" i="1"/>
  <c r="I984" i="1"/>
  <c r="I985" i="1"/>
  <c r="I986" i="1"/>
  <c r="I987" i="1"/>
  <c r="I988" i="1"/>
  <c r="I989" i="1"/>
  <c r="I990" i="1"/>
  <c r="I991" i="1"/>
  <c r="I994" i="1"/>
  <c r="I995" i="1"/>
  <c r="I996" i="1"/>
  <c r="I997" i="1"/>
  <c r="I998" i="1"/>
  <c r="I999" i="1"/>
  <c r="I1000" i="1"/>
  <c r="I1001" i="1"/>
  <c r="I1002" i="1"/>
  <c r="I1003" i="1"/>
  <c r="I1004" i="1"/>
  <c r="I1005" i="1"/>
  <c r="I1006" i="1"/>
  <c r="I1007" i="1"/>
  <c r="I1010" i="1"/>
  <c r="I1011" i="1"/>
  <c r="I1012" i="1"/>
  <c r="I1013" i="1"/>
  <c r="I1014" i="1"/>
  <c r="I1015" i="1"/>
  <c r="I1016" i="1"/>
  <c r="I1017" i="1"/>
  <c r="I1018" i="1"/>
  <c r="I1019" i="1"/>
  <c r="I1020" i="1"/>
  <c r="I1021" i="1"/>
  <c r="I1022" i="1"/>
  <c r="I1023" i="1"/>
  <c r="I1026" i="1"/>
  <c r="I1027" i="1"/>
  <c r="I1028" i="1"/>
  <c r="I1029" i="1"/>
  <c r="I1030" i="1"/>
  <c r="I1031" i="1"/>
  <c r="I1032" i="1"/>
  <c r="I1033" i="1"/>
  <c r="I1034" i="1"/>
  <c r="I1035" i="1"/>
  <c r="I1036" i="1"/>
  <c r="I1037" i="1"/>
  <c r="I1038" i="1"/>
  <c r="I1039" i="1"/>
  <c r="I1042" i="1"/>
  <c r="I1043" i="1"/>
  <c r="I1044" i="1"/>
  <c r="I1045" i="1"/>
  <c r="I1046" i="1"/>
  <c r="I1047" i="1"/>
  <c r="I1048" i="1"/>
  <c r="I1049" i="1"/>
  <c r="I1050" i="1"/>
  <c r="I1051" i="1"/>
  <c r="I1052" i="1"/>
  <c r="I1053" i="1"/>
  <c r="I1054" i="1"/>
  <c r="I1055" i="1"/>
  <c r="I1058" i="1"/>
  <c r="I1059" i="1"/>
  <c r="I1060" i="1"/>
  <c r="I1061" i="1"/>
  <c r="I1062" i="1"/>
  <c r="I1063" i="1"/>
  <c r="I1064" i="1"/>
  <c r="I1065" i="1"/>
  <c r="I1066" i="1"/>
  <c r="I1067" i="1"/>
  <c r="I1068" i="1"/>
  <c r="I1069" i="1"/>
  <c r="I1070" i="1"/>
  <c r="I1071" i="1"/>
  <c r="I1074" i="1"/>
  <c r="I1075" i="1"/>
  <c r="I1076" i="1"/>
  <c r="I1077" i="1"/>
  <c r="I1078" i="1"/>
  <c r="I1079" i="1"/>
  <c r="I1080" i="1"/>
  <c r="I1081" i="1"/>
  <c r="I1082" i="1"/>
  <c r="I1083" i="1"/>
  <c r="I1084" i="1"/>
  <c r="I1085" i="1"/>
  <c r="I1086" i="1"/>
  <c r="I1087" i="1"/>
  <c r="I1090" i="1"/>
  <c r="I1091" i="1"/>
  <c r="I1092" i="1"/>
  <c r="I1093" i="1"/>
  <c r="I1094" i="1"/>
  <c r="I1095" i="1"/>
  <c r="I1096" i="1"/>
  <c r="I1097" i="1"/>
  <c r="I1098" i="1"/>
  <c r="I1099" i="1"/>
  <c r="I1100" i="1"/>
  <c r="I1101" i="1"/>
  <c r="I1102" i="1"/>
  <c r="I1103" i="1"/>
  <c r="I1106" i="1"/>
  <c r="I1107" i="1"/>
  <c r="I1108" i="1"/>
  <c r="I1109" i="1"/>
  <c r="I1110" i="1"/>
  <c r="I1111" i="1"/>
  <c r="I1112" i="1"/>
  <c r="I1113" i="1"/>
  <c r="I1114" i="1"/>
  <c r="I1115" i="1"/>
  <c r="I1116" i="1"/>
  <c r="I1117" i="1"/>
  <c r="I1118" i="1"/>
  <c r="I1119" i="1"/>
  <c r="I1122" i="1"/>
  <c r="I1123" i="1"/>
  <c r="I1124" i="1"/>
  <c r="I1125" i="1"/>
  <c r="I1126" i="1"/>
  <c r="I1127" i="1"/>
  <c r="I1128" i="1"/>
  <c r="I1129" i="1"/>
  <c r="I1130" i="1"/>
  <c r="I1131" i="1"/>
  <c r="I1132" i="1"/>
  <c r="I1133" i="1"/>
  <c r="I1134" i="1"/>
  <c r="I1135" i="1"/>
  <c r="I1138" i="1"/>
  <c r="I1139" i="1"/>
  <c r="I1140" i="1"/>
  <c r="I1141" i="1"/>
  <c r="I1142" i="1"/>
  <c r="I1143" i="1"/>
  <c r="I1144" i="1"/>
  <c r="I1145" i="1"/>
  <c r="I1146" i="1"/>
  <c r="I1147" i="1"/>
  <c r="I1148" i="1"/>
  <c r="I1149" i="1"/>
  <c r="I1150" i="1"/>
  <c r="I1151" i="1"/>
  <c r="I1154" i="1"/>
  <c r="I1155" i="1"/>
  <c r="I1156" i="1"/>
  <c r="I1157" i="1"/>
  <c r="I1158" i="1"/>
  <c r="I1159" i="1"/>
  <c r="I1160" i="1"/>
  <c r="I1161" i="1"/>
  <c r="I1162" i="1"/>
  <c r="I1163" i="1"/>
  <c r="I1164" i="1"/>
  <c r="I1165" i="1"/>
  <c r="I1166" i="1"/>
  <c r="I1167" i="1"/>
  <c r="I1170" i="1"/>
  <c r="I1171" i="1"/>
  <c r="I1172" i="1"/>
  <c r="I1173" i="1"/>
  <c r="I1174" i="1"/>
  <c r="I1175" i="1"/>
  <c r="I1176" i="1"/>
  <c r="I1177" i="1"/>
  <c r="I1178" i="1"/>
  <c r="I1179" i="1"/>
  <c r="I1180" i="1"/>
  <c r="I1181" i="1"/>
  <c r="I1182" i="1"/>
  <c r="I1183" i="1"/>
  <c r="I1186" i="1"/>
  <c r="I1187" i="1"/>
  <c r="I1188" i="1"/>
  <c r="I1189" i="1"/>
  <c r="I1190" i="1"/>
  <c r="I1191" i="1"/>
  <c r="I1192" i="1"/>
  <c r="I1193" i="1"/>
  <c r="I1194" i="1"/>
  <c r="I1195" i="1"/>
  <c r="I1196" i="1"/>
  <c r="I1197" i="1"/>
  <c r="I1198" i="1"/>
  <c r="I1199" i="1"/>
  <c r="I1202" i="1"/>
  <c r="I1203" i="1"/>
  <c r="I1204" i="1"/>
  <c r="I1205" i="1"/>
  <c r="I1206" i="1"/>
  <c r="I1207" i="1"/>
  <c r="I1208" i="1"/>
  <c r="I1209" i="1"/>
  <c r="I1210" i="1"/>
  <c r="I1211" i="1"/>
  <c r="I1212" i="1"/>
  <c r="I1213" i="1"/>
  <c r="I1214" i="1"/>
  <c r="I1215" i="1"/>
  <c r="I1218" i="1"/>
  <c r="I1219" i="1"/>
  <c r="I1220" i="1"/>
  <c r="I1221" i="1"/>
  <c r="I1222" i="1"/>
  <c r="I1223" i="1"/>
  <c r="I1224" i="1"/>
  <c r="I1225" i="1"/>
  <c r="I1226" i="1"/>
  <c r="I1227" i="1"/>
  <c r="I1228" i="1"/>
  <c r="I1229" i="1"/>
  <c r="I1230" i="1"/>
  <c r="I1231" i="1"/>
  <c r="I1234" i="1"/>
  <c r="I1235" i="1"/>
  <c r="I1236" i="1"/>
  <c r="I1237" i="1"/>
  <c r="I1238" i="1"/>
  <c r="I1239" i="1"/>
  <c r="I1240" i="1"/>
  <c r="I1241" i="1"/>
  <c r="I1242" i="1"/>
  <c r="I1243" i="1"/>
  <c r="I1244" i="1"/>
  <c r="I1245" i="1"/>
  <c r="I1246" i="1"/>
  <c r="I1247" i="1"/>
  <c r="I1250" i="1"/>
  <c r="I1251" i="1"/>
  <c r="I1252" i="1"/>
  <c r="I1253" i="1"/>
  <c r="I1254" i="1"/>
  <c r="I1255" i="1"/>
  <c r="I1256" i="1"/>
  <c r="I1257" i="1"/>
  <c r="I1258" i="1"/>
  <c r="I1259" i="1"/>
  <c r="I1260" i="1"/>
  <c r="I1261" i="1"/>
  <c r="I1262" i="1"/>
  <c r="I1263" i="1"/>
  <c r="I1266" i="1"/>
  <c r="I1267" i="1"/>
  <c r="I1268" i="1"/>
  <c r="I1269" i="1"/>
  <c r="I1270" i="1"/>
  <c r="I1271" i="1"/>
  <c r="I1272" i="1"/>
  <c r="I1273" i="1"/>
  <c r="I1274" i="1"/>
  <c r="I1275" i="1"/>
  <c r="I1276" i="1"/>
  <c r="I1277" i="1"/>
  <c r="I1278" i="1"/>
  <c r="I1279" i="1"/>
  <c r="I1282" i="1"/>
  <c r="I1283" i="1"/>
  <c r="I1284" i="1"/>
  <c r="I1285" i="1"/>
  <c r="I1286" i="1"/>
  <c r="I1287" i="1"/>
  <c r="I1288" i="1"/>
  <c r="I1289" i="1"/>
  <c r="I1290" i="1"/>
  <c r="I1291" i="1"/>
  <c r="I1292" i="1"/>
  <c r="I1293" i="1"/>
  <c r="I1294" i="1"/>
  <c r="I1295" i="1"/>
  <c r="I1298" i="1"/>
  <c r="I1299" i="1"/>
  <c r="I1300" i="1"/>
  <c r="I1301" i="1"/>
  <c r="I1302" i="1"/>
  <c r="I1303" i="1"/>
  <c r="I1304" i="1"/>
  <c r="I1305" i="1"/>
  <c r="I1306" i="1"/>
  <c r="I1307" i="1"/>
  <c r="I1308" i="1"/>
  <c r="I1309" i="1"/>
  <c r="I1310" i="1"/>
  <c r="I1311" i="1"/>
  <c r="I1314" i="1"/>
  <c r="I1315" i="1"/>
  <c r="I1316" i="1"/>
  <c r="I1317" i="1"/>
  <c r="I1318" i="1"/>
  <c r="I1319" i="1"/>
  <c r="I1320" i="1"/>
  <c r="I1321" i="1"/>
  <c r="I1322" i="1"/>
  <c r="I1323" i="1"/>
  <c r="I1324" i="1"/>
  <c r="I1325" i="1"/>
  <c r="I1326" i="1"/>
  <c r="I1327" i="1"/>
  <c r="I1330" i="1"/>
  <c r="I1331" i="1"/>
  <c r="I1332" i="1"/>
  <c r="I1333" i="1"/>
  <c r="I1334" i="1"/>
  <c r="I1335" i="1"/>
  <c r="I1336" i="1"/>
  <c r="I1337" i="1"/>
  <c r="I1338" i="1"/>
  <c r="I1339" i="1"/>
  <c r="I1340" i="1"/>
  <c r="I1341" i="1"/>
  <c r="I1342" i="1"/>
  <c r="I1343" i="1"/>
  <c r="I1346" i="1"/>
  <c r="I1347" i="1"/>
  <c r="I1348" i="1"/>
  <c r="I1349" i="1"/>
  <c r="I1350" i="1"/>
  <c r="I1351" i="1"/>
  <c r="I1352" i="1"/>
  <c r="I1353" i="1"/>
  <c r="I1354" i="1"/>
  <c r="I1355" i="1"/>
  <c r="I1356" i="1"/>
  <c r="I1357" i="1"/>
  <c r="I1358" i="1"/>
  <c r="I1359" i="1"/>
  <c r="I1362" i="1"/>
  <c r="I1363" i="1"/>
  <c r="I1364" i="1"/>
  <c r="I1365" i="1"/>
  <c r="I1366" i="1"/>
  <c r="I1367" i="1"/>
  <c r="I1368" i="1"/>
  <c r="I1369" i="1"/>
  <c r="I1370" i="1"/>
  <c r="I1371" i="1"/>
  <c r="I1372" i="1"/>
  <c r="I1373" i="1"/>
  <c r="I1374" i="1"/>
  <c r="I1375" i="1"/>
  <c r="I1378" i="1"/>
  <c r="I1379" i="1"/>
  <c r="I1380" i="1"/>
  <c r="I1381" i="1"/>
  <c r="I1382" i="1"/>
  <c r="I1383" i="1"/>
  <c r="I1384" i="1"/>
  <c r="I1385" i="1"/>
  <c r="I1386" i="1"/>
  <c r="I1387" i="1"/>
  <c r="I1388" i="1"/>
  <c r="I1389" i="1"/>
  <c r="I1390" i="1"/>
  <c r="I1391" i="1"/>
  <c r="I1394" i="1"/>
  <c r="I1395" i="1"/>
  <c r="I1396" i="1"/>
  <c r="I1397" i="1"/>
  <c r="I1398" i="1"/>
  <c r="I1399" i="1"/>
  <c r="I1400" i="1"/>
  <c r="I1401" i="1"/>
  <c r="I1402" i="1"/>
  <c r="I1403" i="1"/>
  <c r="I1404" i="1"/>
  <c r="I1405" i="1"/>
  <c r="I1406" i="1"/>
  <c r="I1407" i="1"/>
  <c r="I1410" i="1"/>
  <c r="I1411" i="1"/>
  <c r="I1412" i="1"/>
  <c r="I1413" i="1"/>
  <c r="I1414" i="1"/>
  <c r="I1415" i="1"/>
  <c r="I1416" i="1"/>
  <c r="I1417" i="1"/>
  <c r="I1418" i="1"/>
  <c r="I1419" i="1"/>
  <c r="I1420" i="1"/>
  <c r="I1421" i="1"/>
  <c r="I1422" i="1"/>
  <c r="I1423" i="1"/>
  <c r="I1426" i="1"/>
  <c r="I1427" i="1"/>
  <c r="I1428" i="1"/>
  <c r="I1429" i="1"/>
  <c r="I1430" i="1"/>
  <c r="I1431" i="1"/>
  <c r="I1432" i="1"/>
  <c r="I1433" i="1"/>
  <c r="I1434" i="1"/>
  <c r="I1435" i="1"/>
  <c r="I1436" i="1"/>
  <c r="I1437" i="1"/>
  <c r="I1438" i="1"/>
  <c r="I1439" i="1"/>
  <c r="I1442" i="1"/>
  <c r="I1443" i="1"/>
  <c r="I1444" i="1"/>
  <c r="I1445" i="1"/>
  <c r="I1446" i="1"/>
  <c r="I1447" i="1"/>
  <c r="I1448" i="1"/>
  <c r="I1449" i="1"/>
  <c r="I1450" i="1"/>
  <c r="I1451" i="1"/>
  <c r="I1452" i="1"/>
  <c r="I1453" i="1"/>
  <c r="I1454" i="1"/>
  <c r="I1455" i="1"/>
  <c r="I1458" i="1"/>
  <c r="I1459" i="1"/>
  <c r="I1460" i="1"/>
  <c r="I1461" i="1"/>
  <c r="I1462" i="1"/>
  <c r="I1463" i="1"/>
  <c r="I1464" i="1"/>
  <c r="I1465" i="1"/>
  <c r="I1466" i="1"/>
  <c r="I1467" i="1"/>
  <c r="I1468" i="1"/>
  <c r="I1469" i="1"/>
  <c r="I1470" i="1"/>
  <c r="I1471" i="1"/>
  <c r="I1474" i="1"/>
  <c r="I1475" i="1"/>
  <c r="I1476" i="1"/>
  <c r="I1477" i="1"/>
  <c r="I1478" i="1"/>
  <c r="I1479" i="1"/>
  <c r="I1480" i="1"/>
  <c r="I1481" i="1"/>
  <c r="I1482" i="1"/>
  <c r="I1483" i="1"/>
  <c r="I1484" i="1"/>
  <c r="I1485" i="1"/>
  <c r="I1486" i="1"/>
  <c r="I1487" i="1"/>
  <c r="I1490" i="1"/>
  <c r="I1491" i="1"/>
  <c r="I1492" i="1"/>
  <c r="I1493" i="1"/>
  <c r="I1494" i="1"/>
  <c r="I1495" i="1"/>
  <c r="I1496" i="1"/>
  <c r="I1497" i="1"/>
  <c r="I1498" i="1"/>
  <c r="I1499" i="1"/>
  <c r="I1500" i="1"/>
  <c r="I1501" i="1"/>
  <c r="I1502" i="1"/>
  <c r="I1503" i="1"/>
  <c r="I1506" i="1"/>
  <c r="I1507" i="1"/>
  <c r="I1508" i="1"/>
  <c r="I1509" i="1"/>
  <c r="I1510" i="1"/>
  <c r="I1511" i="1"/>
  <c r="I1512" i="1"/>
  <c r="I1513" i="1"/>
  <c r="I1514" i="1"/>
  <c r="I1515" i="1"/>
  <c r="I1516" i="1"/>
  <c r="I1517" i="1"/>
  <c r="I1518" i="1"/>
  <c r="I1519" i="1"/>
  <c r="I1522" i="1"/>
  <c r="I1523" i="1"/>
  <c r="I1524" i="1"/>
  <c r="I1525" i="1"/>
  <c r="I1526" i="1"/>
  <c r="I1527" i="1"/>
  <c r="I1528" i="1"/>
  <c r="I1529" i="1"/>
  <c r="I1530" i="1"/>
  <c r="I1531" i="1"/>
  <c r="I1532" i="1"/>
  <c r="I1533" i="1"/>
  <c r="I1534" i="1"/>
  <c r="I1535" i="1"/>
  <c r="I1538" i="1"/>
  <c r="I1539" i="1"/>
  <c r="I1540" i="1"/>
  <c r="I1541" i="1"/>
  <c r="I1542" i="1"/>
  <c r="I1543" i="1"/>
  <c r="I1544" i="1"/>
  <c r="I1545" i="1"/>
  <c r="I1546" i="1"/>
  <c r="I1547" i="1"/>
  <c r="I1548" i="1"/>
  <c r="I1549" i="1"/>
  <c r="I1550" i="1"/>
  <c r="I1551" i="1"/>
  <c r="I1554" i="1"/>
  <c r="I1555" i="1"/>
  <c r="I1556" i="1"/>
  <c r="I1557" i="1"/>
  <c r="I1558" i="1"/>
  <c r="I1559" i="1"/>
  <c r="I1560" i="1"/>
  <c r="I1561" i="1"/>
  <c r="I1562" i="1"/>
  <c r="I1563" i="1"/>
  <c r="I1564" i="1"/>
  <c r="I1565" i="1"/>
  <c r="I1566" i="1"/>
  <c r="I1567" i="1"/>
  <c r="I1570" i="1"/>
  <c r="I1571" i="1"/>
  <c r="I1572" i="1"/>
  <c r="I1573" i="1"/>
  <c r="I1574" i="1"/>
  <c r="I1575" i="1"/>
  <c r="I1576" i="1"/>
  <c r="I1577" i="1"/>
  <c r="I1578" i="1"/>
  <c r="I1579" i="1"/>
  <c r="I1580" i="1"/>
  <c r="I1581" i="1"/>
  <c r="I1582" i="1"/>
  <c r="I1583" i="1"/>
  <c r="I1586" i="1"/>
  <c r="I1587" i="1"/>
  <c r="I1588" i="1"/>
  <c r="I1589" i="1"/>
  <c r="I1590" i="1"/>
  <c r="I1591" i="1"/>
  <c r="I1592" i="1"/>
  <c r="I1593" i="1"/>
  <c r="I1594" i="1"/>
  <c r="I1595" i="1"/>
  <c r="I1596" i="1"/>
  <c r="I1597" i="1"/>
  <c r="I1598" i="1"/>
  <c r="I1599" i="1"/>
  <c r="I1602" i="1"/>
  <c r="I1603" i="1"/>
  <c r="I1604" i="1"/>
  <c r="I1605" i="1"/>
  <c r="I1606" i="1"/>
  <c r="I1607" i="1"/>
  <c r="I1608" i="1"/>
  <c r="I1609" i="1"/>
  <c r="I1610" i="1"/>
  <c r="I1611" i="1"/>
  <c r="I1612" i="1"/>
  <c r="I1613" i="1"/>
  <c r="I1614" i="1"/>
  <c r="I1615" i="1"/>
  <c r="I1618" i="1"/>
  <c r="I1619" i="1"/>
  <c r="I1620" i="1"/>
  <c r="I1621" i="1"/>
  <c r="I1622" i="1"/>
  <c r="I1623" i="1"/>
  <c r="I1624" i="1"/>
  <c r="I1625" i="1"/>
  <c r="I1626" i="1"/>
  <c r="I1627" i="1"/>
  <c r="I1628" i="1"/>
  <c r="I1629" i="1"/>
  <c r="I1630" i="1"/>
  <c r="I1631" i="1"/>
  <c r="I1634" i="1"/>
  <c r="I1635" i="1"/>
  <c r="I1636" i="1"/>
  <c r="I1637" i="1"/>
  <c r="I1638" i="1"/>
  <c r="I1639" i="1"/>
  <c r="I1640" i="1"/>
  <c r="I1641" i="1"/>
  <c r="I1642" i="1"/>
  <c r="I1643" i="1"/>
  <c r="I1644" i="1"/>
  <c r="I1645" i="1"/>
  <c r="I1646" i="1"/>
  <c r="I1647" i="1"/>
  <c r="I1650" i="1"/>
  <c r="I1651" i="1"/>
  <c r="I1652" i="1"/>
  <c r="I1653" i="1"/>
  <c r="I1654" i="1"/>
  <c r="I1655" i="1"/>
  <c r="I1656" i="1"/>
  <c r="I1657" i="1"/>
  <c r="I1658" i="1"/>
  <c r="I1659" i="1"/>
  <c r="I1660" i="1"/>
  <c r="I1661" i="1"/>
  <c r="I1662" i="1"/>
  <c r="I1663" i="1"/>
  <c r="I1666" i="1"/>
  <c r="I1667" i="1"/>
  <c r="I1668" i="1"/>
  <c r="I1669" i="1"/>
  <c r="I1670" i="1"/>
  <c r="I1671" i="1"/>
  <c r="I1672" i="1"/>
  <c r="I1673" i="1"/>
  <c r="I1674" i="1"/>
  <c r="I1675" i="1"/>
  <c r="I1676" i="1"/>
  <c r="I1677" i="1"/>
  <c r="I1678" i="1"/>
  <c r="I1679" i="1"/>
  <c r="I1682" i="1"/>
  <c r="I1683" i="1"/>
  <c r="I1684" i="1"/>
  <c r="I1685" i="1"/>
  <c r="I1686" i="1"/>
  <c r="I1687" i="1"/>
  <c r="I1688" i="1"/>
  <c r="I1689" i="1"/>
  <c r="I1690" i="1"/>
  <c r="I1691" i="1"/>
  <c r="I1692" i="1"/>
  <c r="I1693" i="1"/>
  <c r="I1694" i="1"/>
  <c r="I1695" i="1"/>
  <c r="I1698" i="1"/>
  <c r="I1699" i="1"/>
  <c r="I1700" i="1"/>
  <c r="I1701" i="1"/>
  <c r="I1702" i="1"/>
  <c r="I1703" i="1"/>
  <c r="I1704" i="1"/>
  <c r="I1705" i="1"/>
  <c r="I1706" i="1"/>
  <c r="I1707" i="1"/>
  <c r="I1708" i="1"/>
  <c r="I1709" i="1"/>
  <c r="I1710" i="1"/>
  <c r="I1711" i="1"/>
  <c r="I1714" i="1"/>
  <c r="I1715" i="1"/>
  <c r="I1716" i="1"/>
  <c r="I1717" i="1"/>
  <c r="I1718" i="1"/>
  <c r="I1719" i="1"/>
  <c r="I1720" i="1"/>
  <c r="I1721" i="1"/>
  <c r="I1722" i="1"/>
  <c r="I1723" i="1"/>
  <c r="I1724" i="1"/>
  <c r="I1725" i="1"/>
  <c r="I1726" i="1"/>
  <c r="I1727" i="1"/>
  <c r="I1730" i="1"/>
  <c r="I1731" i="1"/>
  <c r="I1732" i="1"/>
  <c r="I1733" i="1"/>
  <c r="I1734" i="1"/>
  <c r="I1735" i="1"/>
  <c r="I1736" i="1"/>
  <c r="I1737" i="1"/>
  <c r="I1738" i="1"/>
  <c r="I1739" i="1"/>
  <c r="I1740" i="1"/>
  <c r="I1741" i="1"/>
  <c r="I1742" i="1"/>
  <c r="I1743" i="1"/>
  <c r="I1746" i="1"/>
  <c r="I1747" i="1"/>
  <c r="I1748" i="1"/>
  <c r="I1749" i="1"/>
  <c r="I1750" i="1"/>
  <c r="I1751" i="1"/>
  <c r="I1752" i="1"/>
  <c r="I1753" i="1"/>
  <c r="I1754" i="1"/>
  <c r="I1755" i="1"/>
  <c r="I1756" i="1"/>
  <c r="I1757" i="1"/>
  <c r="I1758" i="1"/>
  <c r="I1759" i="1"/>
  <c r="I1762" i="1"/>
  <c r="I1763" i="1"/>
  <c r="I1764" i="1"/>
  <c r="I1765" i="1"/>
  <c r="I1766" i="1"/>
  <c r="I1767" i="1"/>
  <c r="I1768" i="1"/>
  <c r="I1769" i="1"/>
  <c r="I1770" i="1"/>
  <c r="I1771" i="1"/>
  <c r="I1772" i="1"/>
  <c r="I1773" i="1"/>
  <c r="I1774" i="1"/>
  <c r="I1775" i="1"/>
  <c r="I1778" i="1"/>
  <c r="I1779" i="1"/>
  <c r="I1780" i="1"/>
  <c r="I1781" i="1"/>
  <c r="I1782" i="1"/>
  <c r="I1783" i="1"/>
  <c r="I1784" i="1"/>
  <c r="I1785" i="1"/>
  <c r="I1786" i="1"/>
  <c r="I1787" i="1"/>
  <c r="I1788" i="1"/>
  <c r="I1789" i="1"/>
  <c r="I1790" i="1"/>
  <c r="I1791" i="1"/>
  <c r="I1794" i="1"/>
  <c r="I1795" i="1"/>
  <c r="I1796" i="1"/>
  <c r="I1797" i="1"/>
  <c r="I1798" i="1"/>
  <c r="I1799" i="1"/>
  <c r="I1800" i="1"/>
  <c r="I1801" i="1"/>
  <c r="I1802" i="1"/>
  <c r="I1803" i="1"/>
  <c r="I1804" i="1"/>
  <c r="I1805" i="1"/>
  <c r="I1806" i="1"/>
  <c r="I1807" i="1"/>
  <c r="I1810" i="1"/>
  <c r="I1811" i="1"/>
  <c r="I1812" i="1"/>
  <c r="I1813" i="1"/>
  <c r="I1814" i="1"/>
  <c r="I1815" i="1"/>
  <c r="I1816" i="1"/>
  <c r="I1817" i="1"/>
  <c r="I1818" i="1"/>
  <c r="I1819" i="1"/>
  <c r="I1820" i="1"/>
  <c r="I1821" i="1"/>
  <c r="I1822" i="1"/>
  <c r="I1823" i="1"/>
  <c r="I1826" i="1"/>
  <c r="I1827" i="1"/>
  <c r="I1828" i="1"/>
  <c r="I1829" i="1"/>
  <c r="I1830" i="1"/>
  <c r="I1831" i="1"/>
  <c r="I1832" i="1"/>
  <c r="I1833" i="1"/>
  <c r="I1834" i="1"/>
  <c r="I1835" i="1"/>
  <c r="I1836" i="1"/>
  <c r="I1837" i="1"/>
  <c r="I1838" i="1"/>
  <c r="I1839" i="1"/>
  <c r="I1842" i="1"/>
  <c r="I1843" i="1"/>
  <c r="I1844" i="1"/>
  <c r="I1845" i="1"/>
  <c r="I1846" i="1"/>
  <c r="I1847" i="1"/>
  <c r="I1848" i="1"/>
  <c r="I1849" i="1"/>
  <c r="I1850" i="1"/>
  <c r="I1851" i="1"/>
  <c r="I1852" i="1"/>
  <c r="I1853" i="1"/>
  <c r="I1854" i="1"/>
  <c r="I1855" i="1"/>
  <c r="I1858" i="1"/>
  <c r="I1859" i="1"/>
  <c r="I1860" i="1"/>
  <c r="I1861" i="1"/>
  <c r="I1862" i="1"/>
  <c r="I1863" i="1"/>
  <c r="I1864" i="1"/>
  <c r="I1865" i="1"/>
  <c r="I1866" i="1"/>
  <c r="I1867" i="1"/>
  <c r="I1868" i="1"/>
  <c r="I1869" i="1"/>
  <c r="I1870" i="1"/>
  <c r="I1871" i="1"/>
  <c r="I1874" i="1"/>
  <c r="I1875" i="1"/>
  <c r="I1876" i="1"/>
  <c r="I1877" i="1"/>
  <c r="I1878" i="1"/>
  <c r="I1879" i="1"/>
  <c r="I1880" i="1"/>
  <c r="I1881" i="1"/>
  <c r="I1882" i="1"/>
  <c r="I1883" i="1"/>
  <c r="I1884" i="1"/>
  <c r="I1885" i="1"/>
  <c r="I1886" i="1"/>
  <c r="I1887" i="1"/>
  <c r="I1890" i="1"/>
  <c r="I1891" i="1"/>
  <c r="I1892" i="1"/>
  <c r="I1893" i="1"/>
  <c r="I1894" i="1"/>
  <c r="I1895" i="1"/>
  <c r="I1896" i="1"/>
  <c r="I1897" i="1"/>
  <c r="I1898" i="1"/>
  <c r="I1899" i="1"/>
  <c r="I1900" i="1"/>
  <c r="I1901" i="1"/>
  <c r="I1902" i="1"/>
  <c r="I1903" i="1"/>
  <c r="I1906" i="1"/>
  <c r="I1907" i="1"/>
  <c r="I1908" i="1"/>
  <c r="I1909" i="1"/>
  <c r="I1910" i="1"/>
  <c r="I1911" i="1"/>
  <c r="I1912" i="1"/>
  <c r="I1913" i="1"/>
  <c r="I1914" i="1"/>
  <c r="I1915" i="1"/>
  <c r="I1916" i="1"/>
  <c r="I1917" i="1"/>
  <c r="I1918" i="1"/>
  <c r="I1919" i="1"/>
  <c r="I1922" i="1"/>
  <c r="I1923" i="1"/>
  <c r="I1924" i="1"/>
  <c r="I1925" i="1"/>
  <c r="I1926" i="1"/>
  <c r="I1927" i="1"/>
  <c r="I1928" i="1"/>
  <c r="I1929" i="1"/>
  <c r="I1930" i="1"/>
  <c r="I1931" i="1"/>
  <c r="I1932" i="1"/>
  <c r="I1933" i="1"/>
  <c r="I1934" i="1"/>
  <c r="I1935" i="1"/>
  <c r="I1938" i="1"/>
  <c r="I1939" i="1"/>
  <c r="I1940" i="1"/>
  <c r="I1941" i="1"/>
  <c r="I1942" i="1"/>
  <c r="I1943" i="1"/>
  <c r="I1944" i="1"/>
  <c r="I1945" i="1"/>
  <c r="I1946" i="1"/>
  <c r="I1947" i="1"/>
  <c r="I1948" i="1"/>
  <c r="I1949" i="1"/>
  <c r="I1950" i="1"/>
  <c r="I1951" i="1"/>
  <c r="I1954" i="1"/>
  <c r="I1955" i="1"/>
  <c r="I1956" i="1"/>
  <c r="I1957" i="1"/>
  <c r="I1958" i="1"/>
  <c r="I1959" i="1"/>
  <c r="I1960" i="1"/>
  <c r="I1961" i="1"/>
  <c r="I1962" i="1"/>
  <c r="I1963" i="1"/>
  <c r="I1964" i="1"/>
  <c r="I1965" i="1"/>
  <c r="I1966" i="1"/>
  <c r="I1967" i="1"/>
  <c r="I1970" i="1"/>
  <c r="I1971" i="1"/>
  <c r="I1972" i="1"/>
  <c r="I1973" i="1"/>
  <c r="I1974" i="1"/>
  <c r="I1975" i="1"/>
  <c r="I1976" i="1"/>
  <c r="I1977" i="1"/>
  <c r="I1978" i="1"/>
  <c r="I1979" i="1"/>
  <c r="I1980" i="1"/>
  <c r="I1981" i="1"/>
  <c r="I1982" i="1"/>
  <c r="I1983" i="1"/>
  <c r="I1986" i="1"/>
  <c r="I1987" i="1"/>
  <c r="I1988" i="1"/>
  <c r="I1989" i="1"/>
  <c r="I1990" i="1"/>
  <c r="I1991" i="1"/>
  <c r="I1992" i="1"/>
  <c r="I1993" i="1"/>
  <c r="I1994" i="1"/>
  <c r="I1995" i="1"/>
  <c r="I1996" i="1"/>
  <c r="I1997" i="1"/>
  <c r="I1998" i="1"/>
  <c r="I1999" i="1"/>
  <c r="I2002" i="1"/>
  <c r="I2003" i="1"/>
  <c r="I2" i="1"/>
  <c r="K2" i="1"/>
  <c r="J2" i="1"/>
  <c r="K289" i="3"/>
  <c r="L289" i="3"/>
  <c r="M2" i="3" l="1"/>
  <c r="M5" i="3"/>
  <c r="I273" i="3"/>
  <c r="I257" i="3"/>
  <c r="I241" i="3"/>
  <c r="I225" i="3"/>
  <c r="I209" i="3"/>
  <c r="I193" i="3"/>
  <c r="I177" i="3"/>
  <c r="I161" i="3"/>
  <c r="I145" i="3"/>
  <c r="I129" i="3"/>
  <c r="I113" i="3"/>
  <c r="I97" i="3"/>
  <c r="I81" i="3"/>
  <c r="I65" i="3"/>
  <c r="I49" i="3"/>
  <c r="I33" i="3"/>
  <c r="I17" i="3"/>
  <c r="I1025" i="1"/>
  <c r="I513" i="1"/>
  <c r="I257" i="1"/>
  <c r="I1280" i="1"/>
  <c r="I1265" i="1"/>
  <c r="I1009" i="1"/>
  <c r="I753" i="1"/>
  <c r="I497" i="1"/>
  <c r="I241" i="1"/>
  <c r="I1297" i="1"/>
  <c r="I1041" i="1"/>
  <c r="I785" i="1"/>
  <c r="I529" i="1"/>
  <c r="I273" i="1"/>
  <c r="I17" i="1"/>
  <c r="I1329" i="1"/>
  <c r="I1073" i="1"/>
  <c r="I817" i="1"/>
  <c r="I561" i="1"/>
  <c r="I305" i="1"/>
  <c r="I49" i="1"/>
  <c r="I545" i="1"/>
  <c r="I1345" i="1"/>
  <c r="I833" i="1"/>
  <c r="I577" i="1"/>
  <c r="I321" i="1"/>
  <c r="I65" i="1"/>
  <c r="I1313" i="1"/>
  <c r="I289" i="1"/>
  <c r="I1889" i="1"/>
  <c r="I1809" i="1"/>
  <c r="I1777" i="1"/>
  <c r="I1761" i="1"/>
  <c r="I1745" i="1"/>
  <c r="I1729" i="1"/>
  <c r="I1713" i="1"/>
  <c r="I1697" i="1"/>
  <c r="I1681" i="1"/>
  <c r="I1665" i="1"/>
  <c r="I1649" i="1"/>
  <c r="I1633" i="1"/>
  <c r="I1617" i="1"/>
  <c r="I1601" i="1"/>
  <c r="I1585" i="1"/>
  <c r="I1569" i="1"/>
  <c r="I1553" i="1"/>
  <c r="I1537" i="1"/>
  <c r="I1521" i="1"/>
  <c r="I1505" i="1"/>
  <c r="I1489" i="1"/>
  <c r="I1473" i="1"/>
  <c r="I1457" i="1"/>
  <c r="I1441" i="1"/>
  <c r="I1425" i="1"/>
  <c r="I1409" i="1"/>
  <c r="I1393" i="1"/>
  <c r="I1377" i="1"/>
  <c r="I1361" i="1"/>
  <c r="I1105" i="1"/>
  <c r="I849" i="1"/>
  <c r="I593" i="1"/>
  <c r="I337" i="1"/>
  <c r="I81" i="1"/>
  <c r="I1089" i="1"/>
  <c r="I1937" i="1"/>
  <c r="I1984" i="1"/>
  <c r="I1872" i="1"/>
  <c r="I1840" i="1"/>
  <c r="I1121" i="1"/>
  <c r="I865" i="1"/>
  <c r="I609" i="1"/>
  <c r="I353" i="1"/>
  <c r="I97" i="1"/>
  <c r="I1856" i="1"/>
  <c r="I1824" i="1"/>
  <c r="I1792" i="1"/>
  <c r="I1137" i="1"/>
  <c r="I881" i="1"/>
  <c r="I625" i="1"/>
  <c r="I369" i="1"/>
  <c r="I113" i="1"/>
  <c r="I801" i="1"/>
  <c r="I1969" i="1"/>
  <c r="I1153" i="1"/>
  <c r="I897" i="1"/>
  <c r="I641" i="1"/>
  <c r="I385" i="1"/>
  <c r="I129" i="1"/>
  <c r="I1953" i="1"/>
  <c r="I1920" i="1"/>
  <c r="I1169" i="1"/>
  <c r="I913" i="1"/>
  <c r="I657" i="1"/>
  <c r="I401" i="1"/>
  <c r="I145" i="1"/>
  <c r="I2001" i="1"/>
  <c r="I1904" i="1"/>
  <c r="I1185" i="1"/>
  <c r="I929" i="1"/>
  <c r="I673" i="1"/>
  <c r="I417" i="1"/>
  <c r="I161" i="1"/>
  <c r="I1201" i="1"/>
  <c r="I945" i="1"/>
  <c r="I689" i="1"/>
  <c r="I433" i="1"/>
  <c r="I177" i="1"/>
  <c r="I1217" i="1"/>
  <c r="I961" i="1"/>
  <c r="I705" i="1"/>
  <c r="I449" i="1"/>
  <c r="I193" i="1"/>
  <c r="I1057" i="1"/>
  <c r="I1233" i="1"/>
  <c r="I977" i="1"/>
  <c r="I721" i="1"/>
  <c r="I465" i="1"/>
  <c r="I209" i="1"/>
  <c r="I33" i="1"/>
  <c r="I1249" i="1"/>
  <c r="I993" i="1"/>
  <c r="I737" i="1"/>
  <c r="I481" i="1"/>
  <c r="I225" i="1"/>
  <c r="J2004" i="1"/>
  <c r="J2005" i="1"/>
  <c r="J2006" i="1"/>
  <c r="J2007" i="1"/>
  <c r="J2008" i="1"/>
  <c r="J2009" i="1"/>
  <c r="K2004" i="1"/>
  <c r="K2005" i="1"/>
  <c r="K2006" i="1"/>
  <c r="K2007" i="1"/>
  <c r="K2008" i="1"/>
  <c r="K2009" i="1"/>
  <c r="L2004" i="1"/>
  <c r="L2005" i="1"/>
  <c r="L2006" i="1"/>
  <c r="L2007" i="1"/>
  <c r="L2008" i="1"/>
  <c r="L2009" i="1"/>
  <c r="O2" i="4"/>
  <c r="P2" i="4"/>
  <c r="Q2" i="4"/>
  <c r="O3" i="4"/>
  <c r="P3" i="4"/>
  <c r="Q3" i="4"/>
  <c r="O4" i="4"/>
  <c r="P4" i="4"/>
  <c r="Q4" i="4"/>
  <c r="O5" i="4"/>
  <c r="P5" i="4"/>
  <c r="Q5" i="4"/>
  <c r="O6" i="4"/>
  <c r="P6" i="4"/>
  <c r="Q6" i="4"/>
  <c r="O7" i="4"/>
  <c r="P7" i="4"/>
  <c r="Q7" i="4"/>
  <c r="O8" i="4"/>
  <c r="P8" i="4"/>
  <c r="Q8" i="4"/>
  <c r="O9" i="4"/>
  <c r="P9" i="4"/>
  <c r="Q9" i="4"/>
  <c r="O10" i="4"/>
  <c r="P10" i="4"/>
  <c r="Q10" i="4"/>
  <c r="O11" i="4"/>
  <c r="P11" i="4"/>
  <c r="Q11" i="4"/>
  <c r="O12" i="4"/>
  <c r="P12" i="4"/>
  <c r="Q12" i="4"/>
  <c r="O13" i="4"/>
  <c r="P13" i="4"/>
  <c r="Q13" i="4"/>
  <c r="O14" i="4"/>
  <c r="P14" i="4"/>
  <c r="Q14" i="4"/>
  <c r="O15" i="4"/>
  <c r="P15" i="4"/>
  <c r="Q15" i="4"/>
  <c r="O16" i="4"/>
  <c r="P16" i="4"/>
  <c r="Q16" i="4"/>
  <c r="O17" i="4"/>
  <c r="P17" i="4"/>
  <c r="Q17" i="4"/>
  <c r="O18" i="4"/>
  <c r="P18" i="4"/>
  <c r="Q18" i="4"/>
  <c r="O19" i="4"/>
  <c r="P19" i="4"/>
  <c r="Q19" i="4"/>
  <c r="O20" i="4"/>
  <c r="P20" i="4"/>
  <c r="Q20" i="4"/>
  <c r="O21" i="4"/>
  <c r="P21" i="4"/>
  <c r="Q21" i="4"/>
  <c r="O22" i="4"/>
  <c r="P22" i="4"/>
  <c r="O23" i="4"/>
  <c r="P23" i="4"/>
  <c r="O24" i="4"/>
  <c r="P24" i="4"/>
  <c r="Q24" i="4"/>
  <c r="O25" i="4"/>
  <c r="P25" i="4"/>
  <c r="Q25" i="4"/>
  <c r="O26" i="4"/>
  <c r="P26" i="4"/>
  <c r="Q26" i="4"/>
  <c r="O27" i="4"/>
  <c r="P27" i="4"/>
  <c r="Q27" i="4"/>
  <c r="O28" i="4"/>
  <c r="P28" i="4"/>
  <c r="Q28" i="4"/>
  <c r="O29" i="4"/>
  <c r="P29" i="4"/>
  <c r="Q29" i="4"/>
  <c r="O30" i="4"/>
  <c r="P30" i="4"/>
  <c r="Q30" i="4"/>
  <c r="O31" i="4"/>
  <c r="P31" i="4"/>
  <c r="Q31" i="4"/>
  <c r="O32" i="4"/>
  <c r="P32" i="4"/>
  <c r="Q32" i="4"/>
  <c r="O33" i="4"/>
  <c r="P33" i="4"/>
  <c r="Q33" i="4"/>
  <c r="O34" i="4"/>
  <c r="P34" i="4"/>
  <c r="Q34" i="4"/>
  <c r="O35" i="4"/>
  <c r="P35" i="4"/>
  <c r="Q35" i="4"/>
  <c r="O36" i="4"/>
  <c r="P36" i="4"/>
  <c r="Q36" i="4"/>
  <c r="O37" i="4"/>
  <c r="P37" i="4"/>
  <c r="Q37" i="4"/>
  <c r="O38" i="4"/>
  <c r="P38" i="4"/>
  <c r="Q38" i="4"/>
  <c r="O39" i="4"/>
  <c r="P39" i="4"/>
  <c r="Q39" i="4"/>
  <c r="O40" i="4"/>
  <c r="P40" i="4"/>
  <c r="Q40" i="4"/>
  <c r="O41" i="4"/>
  <c r="P41" i="4"/>
  <c r="Q41" i="4"/>
  <c r="O42" i="4"/>
  <c r="P42" i="4"/>
  <c r="Q42" i="4"/>
  <c r="O43" i="4"/>
  <c r="P43" i="4"/>
  <c r="Q43" i="4"/>
  <c r="O44" i="4"/>
  <c r="P44" i="4"/>
  <c r="Q44" i="4"/>
  <c r="O45" i="4"/>
  <c r="P45" i="4"/>
  <c r="Q45" i="4"/>
  <c r="O46" i="4"/>
  <c r="P46" i="4"/>
  <c r="Q46" i="4"/>
  <c r="O47" i="4"/>
  <c r="P47" i="4"/>
  <c r="Q47" i="4"/>
  <c r="O48" i="4"/>
  <c r="P48" i="4"/>
  <c r="Q48" i="4"/>
  <c r="O49" i="4"/>
  <c r="P49" i="4"/>
  <c r="Q49" i="4"/>
  <c r="O50" i="4"/>
  <c r="P50" i="4"/>
  <c r="Q50" i="4"/>
  <c r="O51" i="4"/>
  <c r="P51" i="4"/>
  <c r="Q51" i="4"/>
  <c r="O52" i="4"/>
  <c r="P52" i="4"/>
  <c r="Q52" i="4"/>
  <c r="O53" i="4"/>
  <c r="P53" i="4"/>
  <c r="Q53" i="4"/>
  <c r="O54" i="4"/>
  <c r="P54" i="4"/>
  <c r="Q54" i="4"/>
  <c r="O55" i="4"/>
  <c r="P55" i="4"/>
  <c r="Q55" i="4"/>
  <c r="O56" i="4"/>
  <c r="P56" i="4"/>
  <c r="Q56" i="4"/>
  <c r="O57" i="4"/>
  <c r="P57" i="4"/>
  <c r="Q57" i="4"/>
  <c r="O58" i="4"/>
  <c r="P58" i="4"/>
  <c r="Q58" i="4"/>
  <c r="O59" i="4"/>
  <c r="P59" i="4"/>
  <c r="Q59" i="4"/>
  <c r="O60" i="4"/>
  <c r="P60" i="4"/>
  <c r="Q60" i="4"/>
  <c r="O61" i="4"/>
  <c r="P61" i="4"/>
  <c r="Q61" i="4"/>
  <c r="O62" i="4"/>
  <c r="P62" i="4"/>
  <c r="Q62" i="4"/>
  <c r="O63" i="4"/>
  <c r="P63" i="4"/>
  <c r="Q63" i="4"/>
  <c r="O64" i="4"/>
  <c r="P64" i="4"/>
  <c r="Q64" i="4"/>
  <c r="O65" i="4"/>
  <c r="P65" i="4"/>
  <c r="Q65" i="4"/>
  <c r="O66" i="4"/>
  <c r="P66" i="4"/>
  <c r="Q66" i="4"/>
  <c r="O67" i="4"/>
  <c r="P67" i="4"/>
  <c r="Q67" i="4"/>
  <c r="O68" i="4"/>
  <c r="P68" i="4"/>
  <c r="Q68" i="4"/>
  <c r="O69" i="4"/>
  <c r="P69" i="4"/>
  <c r="Q69" i="4"/>
  <c r="O70" i="4"/>
  <c r="P70" i="4"/>
  <c r="Q70" i="4"/>
  <c r="O71" i="4"/>
  <c r="P71" i="4"/>
  <c r="Q71" i="4"/>
  <c r="O72" i="4"/>
  <c r="P72" i="4"/>
  <c r="Q72" i="4"/>
  <c r="O73" i="4"/>
  <c r="P73" i="4"/>
  <c r="Q73" i="4"/>
  <c r="O74" i="4"/>
  <c r="P74" i="4"/>
  <c r="Q74" i="4"/>
  <c r="O75" i="4"/>
  <c r="P75" i="4"/>
  <c r="Q75" i="4"/>
  <c r="O76" i="4"/>
  <c r="P76" i="4"/>
  <c r="Q76" i="4"/>
  <c r="O77" i="4"/>
  <c r="P77" i="4"/>
  <c r="Q77" i="4"/>
  <c r="O78" i="4"/>
  <c r="P78" i="4"/>
  <c r="Q78" i="4"/>
  <c r="O79" i="4"/>
  <c r="P79" i="4"/>
  <c r="Q79" i="4"/>
  <c r="O80" i="4"/>
  <c r="P80" i="4"/>
  <c r="Q80" i="4"/>
  <c r="O81" i="4"/>
  <c r="P81" i="4"/>
  <c r="Q81" i="4"/>
  <c r="O82" i="4"/>
  <c r="P82" i="4"/>
  <c r="Q82" i="4"/>
  <c r="O83" i="4"/>
  <c r="P83" i="4"/>
  <c r="Q83" i="4"/>
  <c r="O84" i="4"/>
  <c r="P84" i="4"/>
  <c r="Q84" i="4"/>
  <c r="O85" i="4"/>
  <c r="P85" i="4"/>
  <c r="Q85" i="4"/>
  <c r="O86" i="4"/>
  <c r="P86" i="4"/>
  <c r="Q86" i="4"/>
  <c r="O87" i="4"/>
  <c r="P87" i="4"/>
  <c r="Q87" i="4"/>
  <c r="O88" i="4"/>
  <c r="P88" i="4"/>
  <c r="Q88" i="4"/>
  <c r="O89" i="4"/>
  <c r="P89" i="4"/>
  <c r="Q89" i="4"/>
  <c r="O90" i="4"/>
  <c r="P90" i="4"/>
  <c r="Q90" i="4"/>
  <c r="O91" i="4"/>
  <c r="P91" i="4"/>
  <c r="Q91" i="4"/>
  <c r="O92" i="4"/>
  <c r="P92" i="4"/>
  <c r="Q92" i="4"/>
  <c r="O93" i="4"/>
  <c r="P93" i="4"/>
  <c r="Q93" i="4"/>
  <c r="O94" i="4"/>
  <c r="P94" i="4"/>
  <c r="Q94" i="4"/>
  <c r="O95" i="4"/>
  <c r="P95" i="4"/>
  <c r="Q95" i="4"/>
  <c r="O96" i="4"/>
  <c r="P96" i="4"/>
  <c r="Q96" i="4"/>
  <c r="O97" i="4"/>
  <c r="P97" i="4"/>
  <c r="O98" i="4"/>
  <c r="P98" i="4"/>
  <c r="Q98" i="4"/>
  <c r="O99" i="4"/>
  <c r="P99" i="4"/>
  <c r="Q99" i="4"/>
  <c r="O100" i="4"/>
  <c r="P100" i="4"/>
  <c r="Q100" i="4"/>
  <c r="O101" i="4"/>
  <c r="P101" i="4"/>
  <c r="Q101" i="4"/>
  <c r="O102" i="4"/>
  <c r="P102" i="4"/>
  <c r="Q102" i="4"/>
  <c r="O103" i="4"/>
  <c r="P103" i="4"/>
  <c r="Q103" i="4"/>
  <c r="O104" i="4"/>
  <c r="P104" i="4"/>
  <c r="Q104" i="4"/>
  <c r="O105" i="4"/>
  <c r="P105" i="4"/>
  <c r="Q105" i="4"/>
  <c r="O106" i="4"/>
  <c r="P106" i="4"/>
  <c r="Q106" i="4"/>
  <c r="O107" i="4"/>
  <c r="P107" i="4"/>
  <c r="Q107" i="4"/>
  <c r="O108" i="4"/>
  <c r="P108" i="4"/>
  <c r="Q108" i="4"/>
  <c r="O109" i="4"/>
  <c r="P109" i="4"/>
  <c r="Q109" i="4"/>
  <c r="O110" i="4"/>
  <c r="P110" i="4"/>
  <c r="Q110" i="4"/>
  <c r="O111" i="4"/>
  <c r="P111" i="4"/>
  <c r="Q111" i="4"/>
  <c r="O112" i="4"/>
  <c r="P112" i="4"/>
  <c r="Q112" i="4"/>
  <c r="O113" i="4"/>
  <c r="P113" i="4"/>
  <c r="Q113" i="4"/>
  <c r="O114" i="4"/>
  <c r="P114" i="4"/>
  <c r="Q114" i="4"/>
  <c r="O115" i="4"/>
  <c r="P115" i="4"/>
  <c r="Q115" i="4"/>
  <c r="O116" i="4"/>
  <c r="P116" i="4"/>
  <c r="Q116" i="4"/>
  <c r="O117" i="4"/>
  <c r="P117" i="4"/>
  <c r="Q117" i="4"/>
  <c r="O118" i="4"/>
  <c r="P118" i="4"/>
  <c r="Q118" i="4"/>
  <c r="O119" i="4"/>
  <c r="P119" i="4"/>
  <c r="Q119" i="4"/>
  <c r="O120" i="4"/>
  <c r="P120" i="4"/>
  <c r="Q120" i="4"/>
  <c r="O121" i="4"/>
  <c r="P121" i="4"/>
  <c r="Q121" i="4"/>
  <c r="O122" i="4"/>
  <c r="P122" i="4"/>
  <c r="Q122" i="4"/>
  <c r="O123" i="4"/>
  <c r="P123" i="4"/>
  <c r="Q123" i="4"/>
  <c r="O124" i="4"/>
  <c r="P124" i="4"/>
  <c r="Q124" i="4"/>
  <c r="O125" i="4"/>
  <c r="P125" i="4"/>
  <c r="O126" i="4"/>
  <c r="P126" i="4"/>
  <c r="Q126" i="4"/>
  <c r="O127" i="4"/>
  <c r="P127" i="4"/>
  <c r="Q127" i="4"/>
  <c r="O128" i="4"/>
  <c r="P128" i="4"/>
  <c r="Q128" i="4"/>
  <c r="O129" i="4"/>
  <c r="P129" i="4"/>
  <c r="Q129" i="4"/>
  <c r="O130" i="4"/>
  <c r="P130" i="4"/>
  <c r="Q130" i="4"/>
  <c r="O131" i="4"/>
  <c r="P131" i="4"/>
  <c r="Q131" i="4"/>
  <c r="O132" i="4"/>
  <c r="P132" i="4"/>
  <c r="Q132" i="4"/>
  <c r="O133" i="4"/>
  <c r="P133" i="4"/>
  <c r="Q133" i="4"/>
  <c r="O134" i="4"/>
  <c r="P134" i="4"/>
  <c r="Q134" i="4"/>
  <c r="O135" i="4"/>
  <c r="P135" i="4"/>
  <c r="Q135" i="4"/>
  <c r="O136" i="4"/>
  <c r="P136" i="4"/>
  <c r="Q136" i="4"/>
  <c r="O137" i="4"/>
  <c r="P137" i="4"/>
  <c r="Q137" i="4"/>
  <c r="O138" i="4"/>
  <c r="P138" i="4"/>
  <c r="Q138" i="4"/>
  <c r="O139" i="4"/>
  <c r="P139" i="4"/>
  <c r="Q139" i="4"/>
  <c r="O140" i="4"/>
  <c r="P140" i="4"/>
  <c r="Q140" i="4"/>
  <c r="O141" i="4"/>
  <c r="P141" i="4"/>
  <c r="Q141" i="4"/>
  <c r="O142" i="4"/>
  <c r="P142" i="4"/>
  <c r="Q142" i="4"/>
  <c r="O143" i="4"/>
  <c r="P143" i="4"/>
  <c r="Q143" i="4"/>
  <c r="O144" i="4"/>
  <c r="P144" i="4"/>
  <c r="Q144" i="4"/>
  <c r="O145" i="4"/>
  <c r="P145" i="4"/>
  <c r="Q145" i="4"/>
  <c r="O146" i="4"/>
  <c r="Q146" i="4"/>
  <c r="O147" i="4"/>
  <c r="Q147" i="4"/>
  <c r="O148" i="4"/>
  <c r="P148" i="4"/>
  <c r="Q148" i="4"/>
  <c r="O149" i="4"/>
  <c r="P149" i="4"/>
  <c r="Q149" i="4"/>
  <c r="O150" i="4"/>
  <c r="P150" i="4"/>
  <c r="Q150" i="4"/>
  <c r="O151" i="4"/>
  <c r="P151" i="4"/>
  <c r="Q151" i="4"/>
  <c r="O152" i="4"/>
  <c r="P152" i="4"/>
  <c r="Q152" i="4"/>
  <c r="O153" i="4"/>
  <c r="P153" i="4"/>
  <c r="Q153" i="4"/>
  <c r="O154" i="4"/>
  <c r="P154" i="4"/>
  <c r="Q154" i="4"/>
  <c r="O155" i="4"/>
  <c r="P155" i="4"/>
  <c r="Q155" i="4"/>
  <c r="O156" i="4"/>
  <c r="P156" i="4"/>
  <c r="Q156" i="4"/>
  <c r="O157" i="4"/>
  <c r="P157" i="4"/>
  <c r="Q157" i="4"/>
  <c r="O158" i="4"/>
  <c r="P158" i="4"/>
  <c r="Q158" i="4"/>
  <c r="O159" i="4"/>
  <c r="P159" i="4"/>
  <c r="Q159" i="4"/>
  <c r="O160" i="4"/>
  <c r="P160" i="4"/>
  <c r="Q160" i="4"/>
  <c r="O161" i="4"/>
  <c r="P161" i="4"/>
  <c r="Q161" i="4"/>
  <c r="O162" i="4"/>
  <c r="P162" i="4"/>
  <c r="Q162" i="4"/>
  <c r="O163" i="4"/>
  <c r="P163" i="4"/>
  <c r="Q163" i="4"/>
  <c r="O164" i="4"/>
  <c r="P164" i="4"/>
  <c r="Q164" i="4"/>
  <c r="O165" i="4"/>
  <c r="P165" i="4"/>
  <c r="Q165" i="4"/>
  <c r="O166" i="4"/>
  <c r="P166" i="4"/>
  <c r="Q166" i="4"/>
  <c r="O167" i="4"/>
  <c r="P167" i="4"/>
  <c r="Q167" i="4"/>
  <c r="O168" i="4"/>
  <c r="P168" i="4"/>
  <c r="Q168" i="4"/>
  <c r="O169" i="4"/>
  <c r="P169" i="4"/>
  <c r="Q169" i="4"/>
  <c r="O170" i="4"/>
  <c r="P170" i="4"/>
  <c r="Q170" i="4"/>
  <c r="O171" i="4"/>
  <c r="P171" i="4"/>
  <c r="O172" i="4"/>
  <c r="P172" i="4"/>
  <c r="Q172" i="4"/>
  <c r="O173" i="4"/>
  <c r="P173" i="4"/>
  <c r="Q173" i="4"/>
  <c r="O174" i="4"/>
  <c r="P174" i="4"/>
  <c r="Q174" i="4"/>
  <c r="O175" i="4"/>
  <c r="P175" i="4"/>
  <c r="Q175" i="4"/>
  <c r="O176" i="4"/>
  <c r="P176" i="4"/>
  <c r="Q176" i="4"/>
  <c r="O177" i="4"/>
  <c r="P177" i="4"/>
  <c r="Q177" i="4"/>
  <c r="O178" i="4"/>
  <c r="P178" i="4"/>
  <c r="Q178" i="4"/>
  <c r="O179" i="4"/>
  <c r="P179" i="4"/>
  <c r="Q179" i="4"/>
  <c r="O180" i="4"/>
  <c r="P180" i="4"/>
  <c r="Q180" i="4"/>
  <c r="O181" i="4"/>
  <c r="P181" i="4"/>
  <c r="Q181" i="4"/>
  <c r="O182" i="4"/>
  <c r="P182" i="4"/>
  <c r="Q182" i="4"/>
  <c r="O183" i="4"/>
  <c r="P183" i="4"/>
  <c r="Q183" i="4"/>
  <c r="O184" i="4"/>
  <c r="P184" i="4"/>
  <c r="Q184" i="4"/>
  <c r="O185" i="4"/>
  <c r="P185" i="4"/>
  <c r="Q185" i="4"/>
  <c r="O186" i="4"/>
  <c r="P186" i="4"/>
  <c r="Q186" i="4"/>
  <c r="O187" i="4"/>
  <c r="P187" i="4"/>
  <c r="Q187" i="4"/>
  <c r="O188" i="4"/>
  <c r="P188" i="4"/>
  <c r="Q188" i="4"/>
  <c r="O189" i="4"/>
  <c r="P189" i="4"/>
  <c r="Q189" i="4"/>
  <c r="O190" i="4"/>
  <c r="P190" i="4"/>
  <c r="Q190" i="4"/>
  <c r="O191" i="4"/>
  <c r="P191" i="4"/>
  <c r="Q191" i="4"/>
  <c r="O192" i="4"/>
  <c r="P192" i="4"/>
  <c r="Q192" i="4"/>
  <c r="O193" i="4"/>
  <c r="P193" i="4"/>
  <c r="Q193" i="4"/>
  <c r="O194" i="4"/>
  <c r="P194" i="4"/>
  <c r="Q194" i="4"/>
  <c r="O195" i="4"/>
  <c r="P195" i="4"/>
  <c r="Q195" i="4"/>
  <c r="O196" i="4"/>
  <c r="P196" i="4"/>
  <c r="Q196" i="4"/>
  <c r="O197" i="4"/>
  <c r="P197" i="4"/>
  <c r="Q197" i="4"/>
  <c r="O198" i="4"/>
  <c r="P198" i="4"/>
  <c r="Q198" i="4"/>
  <c r="O199" i="4"/>
  <c r="P199" i="4"/>
  <c r="Q199" i="4"/>
  <c r="O200" i="4"/>
  <c r="P200" i="4"/>
  <c r="Q200" i="4"/>
  <c r="O201" i="4"/>
  <c r="P201" i="4"/>
  <c r="Q201" i="4"/>
  <c r="M8" i="1"/>
  <c r="T192" i="4" a="1"/>
  <c r="T192" i="4" s="1"/>
  <c r="S191" i="4" a="1"/>
  <c r="S191" i="4" s="1"/>
  <c r="S190" i="4" a="1"/>
  <c r="S190" i="4" s="1"/>
  <c r="S188" i="4" a="1"/>
  <c r="S188" i="4" s="1"/>
  <c r="S187" i="4" a="1"/>
  <c r="S187" i="4" s="1"/>
  <c r="S186" i="4" a="1"/>
  <c r="S186" i="4" s="1"/>
  <c r="S184" i="4" a="1"/>
  <c r="S184" i="4" s="1"/>
  <c r="T183" i="4" a="1"/>
  <c r="T183" i="4" s="1"/>
  <c r="S183" i="4" a="1"/>
  <c r="S183" i="4" s="1"/>
  <c r="S181" i="4" a="1"/>
  <c r="S181" i="4" s="1"/>
  <c r="T181" i="4" a="1"/>
  <c r="T181" i="4" s="1"/>
  <c r="S180" i="4" a="1"/>
  <c r="S180" i="4" s="1"/>
  <c r="S179" i="4" a="1"/>
  <c r="S179" i="4" s="1"/>
  <c r="S178" i="4" a="1"/>
  <c r="S178" i="4" s="1"/>
  <c r="T178" i="4" a="1"/>
  <c r="T178" i="4" s="1"/>
  <c r="T177" i="4" a="1"/>
  <c r="T177" i="4" s="1"/>
  <c r="S176" i="4" a="1"/>
  <c r="S176" i="4" s="1"/>
  <c r="S175" i="4" a="1"/>
  <c r="S175" i="4" s="1"/>
  <c r="S174" i="4" a="1"/>
  <c r="S174" i="4" s="1"/>
  <c r="S173" i="4" a="1"/>
  <c r="S173" i="4" s="1"/>
  <c r="S172" i="4" a="1"/>
  <c r="S172" i="4" s="1"/>
  <c r="S171" i="4" a="1"/>
  <c r="S171" i="4" s="1"/>
  <c r="T171" i="4" a="1"/>
  <c r="T171" i="4" s="1"/>
  <c r="S168" i="4" a="1"/>
  <c r="S168" i="4" s="1"/>
  <c r="S167" i="4" a="1"/>
  <c r="S167" i="4" s="1"/>
  <c r="S166" i="4" a="1"/>
  <c r="S166" i="4" s="1"/>
  <c r="S164" i="4" a="1"/>
  <c r="S164" i="4" s="1"/>
  <c r="S163" i="4" a="1"/>
  <c r="S163" i="4" s="1"/>
  <c r="S161" i="4" a="1"/>
  <c r="S161" i="4" s="1"/>
  <c r="T160" i="4" a="1"/>
  <c r="T160" i="4" s="1"/>
  <c r="S159" i="4" a="1"/>
  <c r="S159" i="4" s="1"/>
  <c r="S158" i="4" a="1"/>
  <c r="S158" i="4" s="1"/>
  <c r="S157" i="4" a="1"/>
  <c r="S157" i="4" s="1"/>
  <c r="S156" i="4" a="1"/>
  <c r="S156" i="4" s="1"/>
  <c r="S200" i="4" a="1"/>
  <c r="S200" i="4" s="1"/>
  <c r="T155" i="4" a="1"/>
  <c r="T155" i="4" s="1"/>
  <c r="S197" i="4" a="1"/>
  <c r="S197" i="4" s="1"/>
  <c r="S153" i="4" a="1"/>
  <c r="S153" i="4" s="1"/>
  <c r="S152" i="4" a="1"/>
  <c r="S152" i="4" s="1"/>
  <c r="S149" i="4" a="1"/>
  <c r="S149" i="4" s="1"/>
  <c r="S148" i="4" a="1"/>
  <c r="S148" i="4" s="1"/>
  <c r="S146" i="4" a="1"/>
  <c r="S146" i="4" s="1"/>
  <c r="S145" i="4" a="1"/>
  <c r="S145" i="4" s="1"/>
  <c r="S141" i="4" a="1"/>
  <c r="S141" i="4" s="1"/>
  <c r="S140" i="4" a="1"/>
  <c r="S140" i="4" s="1"/>
  <c r="S198" i="4" a="1"/>
  <c r="S198" i="4" s="1"/>
  <c r="S139" i="4" a="1"/>
  <c r="S139" i="4" s="1"/>
  <c r="S134" i="4" a="1"/>
  <c r="S134" i="4" s="1"/>
  <c r="S131" i="4" a="1"/>
  <c r="S131" i="4" s="1"/>
  <c r="S130" i="4" a="1"/>
  <c r="S130" i="4" s="1"/>
  <c r="S201" i="4" a="1"/>
  <c r="S201" i="4" s="1"/>
  <c r="T201" i="4" a="1"/>
  <c r="T201" i="4" s="1"/>
  <c r="S194" i="4" a="1"/>
  <c r="S194" i="4" s="1"/>
  <c r="S195" i="4" a="1"/>
  <c r="S195" i="4" s="1"/>
  <c r="T127" i="4" a="1"/>
  <c r="T127" i="4" s="1"/>
  <c r="S126" i="4" a="1"/>
  <c r="S126" i="4" s="1"/>
  <c r="T124" i="4" a="1"/>
  <c r="T124" i="4" s="1"/>
  <c r="T122" i="4" a="1"/>
  <c r="T122" i="4" s="1"/>
  <c r="T121" i="4" a="1"/>
  <c r="T121" i="4" s="1"/>
  <c r="T120" i="4" a="1"/>
  <c r="T120" i="4" s="1"/>
  <c r="S118" i="4" a="1"/>
  <c r="S118" i="4" s="1"/>
  <c r="S113" i="4" a="1"/>
  <c r="S113" i="4" s="1"/>
  <c r="T111" i="4" a="1"/>
  <c r="T111" i="4" s="1"/>
  <c r="T109" i="4" a="1"/>
  <c r="T109" i="4" s="1"/>
  <c r="T107" i="4" a="1"/>
  <c r="T107" i="4" s="1"/>
  <c r="T99" i="4" a="1"/>
  <c r="T99" i="4" s="1"/>
  <c r="S90" i="4" a="1"/>
  <c r="S90" i="4" s="1"/>
  <c r="S82" i="4" a="1"/>
  <c r="S82" i="4" s="1"/>
  <c r="M2" i="1"/>
  <c r="S5" i="4" a="1"/>
  <c r="S5" i="4" s="1"/>
  <c r="T5" i="4" a="1"/>
  <c r="T5" i="4" s="1"/>
  <c r="S10" i="4" a="1"/>
  <c r="S10" i="4" s="1"/>
  <c r="T10" i="4" a="1"/>
  <c r="T10" i="4" s="1"/>
  <c r="S11" i="4" a="1"/>
  <c r="S11" i="4" s="1"/>
  <c r="T11" i="4" a="1"/>
  <c r="T11" i="4" s="1"/>
  <c r="T139" i="4" a="1"/>
  <c r="T139" i="4" s="1"/>
  <c r="T134" i="4" a="1"/>
  <c r="T134" i="4" s="1"/>
  <c r="T118" i="4" a="1"/>
  <c r="T118" i="4" s="1"/>
  <c r="S42" i="4" a="1"/>
  <c r="S42" i="4" s="1"/>
  <c r="T42" i="4" a="1"/>
  <c r="T42" i="4" s="1"/>
  <c r="S83" i="4" a="1"/>
  <c r="S83" i="4" s="1"/>
  <c r="T83" i="4" a="1"/>
  <c r="T83" i="4" s="1"/>
  <c r="S88" i="4" a="1"/>
  <c r="S88" i="4" s="1"/>
  <c r="T94" i="4" a="1"/>
  <c r="T94" i="4" s="1"/>
  <c r="S93" i="4" a="1"/>
  <c r="S93" i="4" s="1"/>
  <c r="T93" i="4" a="1"/>
  <c r="T93" i="4" s="1"/>
  <c r="S94" i="4" a="1"/>
  <c r="S94" i="4" s="1"/>
  <c r="S100" i="4" a="1"/>
  <c r="S100" i="4" s="1"/>
  <c r="T100" i="4" a="1"/>
  <c r="T100" i="4" s="1"/>
  <c r="S101" i="4" a="1"/>
  <c r="S101" i="4" s="1"/>
  <c r="T101" i="4" a="1"/>
  <c r="T101" i="4" s="1"/>
  <c r="S108" i="4" a="1"/>
  <c r="S108" i="4" s="1"/>
  <c r="T108" i="4" a="1"/>
  <c r="T108" i="4" s="1"/>
  <c r="S109" i="4" a="1"/>
  <c r="S109" i="4" s="1"/>
  <c r="S128" i="4" a="1"/>
  <c r="S128" i="4" s="1"/>
  <c r="T128" i="4" a="1"/>
  <c r="T128" i="4" s="1"/>
  <c r="T199" i="4" a="1"/>
  <c r="T199" i="4" s="1"/>
  <c r="T130" i="4" a="1"/>
  <c r="T130" i="4" s="1"/>
  <c r="S23" i="4" a="1"/>
  <c r="S23" i="4" s="1"/>
  <c r="T23" i="4" a="1"/>
  <c r="T23" i="4" s="1"/>
  <c r="S104" i="4" a="1"/>
  <c r="S104" i="4"/>
  <c r="T104" i="4" a="1"/>
  <c r="T104" i="4" s="1"/>
  <c r="S103" i="4" a="1"/>
  <c r="S103" i="4" s="1"/>
  <c r="T103" i="4" a="1"/>
  <c r="T103" i="4" s="1"/>
  <c r="S138" i="4" a="1"/>
  <c r="S138" i="4" s="1"/>
  <c r="T137" i="4" a="1"/>
  <c r="T137" i="4" s="1"/>
  <c r="T168" i="4" a="1"/>
  <c r="T168" i="4" s="1"/>
  <c r="T162" i="4" a="1"/>
  <c r="T162" i="4" s="1"/>
  <c r="T196" i="4" a="1"/>
  <c r="T196" i="4" s="1"/>
  <c r="T193" i="4" a="1"/>
  <c r="T193" i="4" s="1"/>
  <c r="T189" i="4" a="1"/>
  <c r="T189" i="4" s="1"/>
  <c r="T185" i="4" a="1"/>
  <c r="T185" i="4" s="1"/>
  <c r="S165" i="4" a="1"/>
  <c r="S165" i="4" s="1"/>
  <c r="S162" i="4" a="1"/>
  <c r="S162" i="4" s="1"/>
  <c r="T157" i="4" a="1"/>
  <c r="T157" i="4" s="1"/>
  <c r="S154" i="4" a="1"/>
  <c r="S154" i="4" s="1"/>
  <c r="T144" i="4" a="1"/>
  <c r="T144" i="4" s="1"/>
  <c r="T113" i="4" a="1"/>
  <c r="T113" i="4" s="1"/>
  <c r="S119" i="4" a="1"/>
  <c r="S119" i="4" s="1"/>
  <c r="T169" i="4" a="1"/>
  <c r="T169" i="4" s="1"/>
  <c r="S192" i="4" a="1"/>
  <c r="S192" i="4" s="1"/>
  <c r="S196" i="4" a="1"/>
  <c r="S196" i="4" s="1"/>
  <c r="S193" i="4" a="1"/>
  <c r="S193" i="4" s="1"/>
  <c r="S189" i="4" a="1"/>
  <c r="S189" i="4" s="1"/>
  <c r="T182" i="4" a="1"/>
  <c r="T182" i="4" s="1"/>
  <c r="T179" i="4" a="1"/>
  <c r="T179" i="4" s="1"/>
  <c r="T175" i="4" a="1"/>
  <c r="T175" i="4" s="1"/>
  <c r="S144" i="4" a="1"/>
  <c r="S144" i="4" s="1"/>
  <c r="S38" i="4" a="1"/>
  <c r="S38" i="4" s="1"/>
  <c r="T38" i="4" a="1"/>
  <c r="T38" i="4" s="1"/>
  <c r="S41" i="4" a="1"/>
  <c r="S41" i="4" s="1"/>
  <c r="T41" i="4" a="1"/>
  <c r="T41" i="4" s="1"/>
  <c r="S40" i="4" a="1"/>
  <c r="S40" i="4" s="1"/>
  <c r="T40" i="4" a="1"/>
  <c r="T40" i="4" s="1"/>
  <c r="S39" i="4" a="1"/>
  <c r="S39" i="4" s="1"/>
  <c r="T39" i="4" a="1"/>
  <c r="T39" i="4" s="1"/>
  <c r="S45" i="4" a="1"/>
  <c r="S45" i="4" s="1"/>
  <c r="T45" i="4" a="1"/>
  <c r="T45" i="4" s="1"/>
  <c r="S44" i="4" a="1"/>
  <c r="S44" i="4" s="1"/>
  <c r="T44" i="4" a="1"/>
  <c r="T44" i="4" s="1"/>
  <c r="S43" i="4" a="1"/>
  <c r="S43" i="4" s="1"/>
  <c r="T43" i="4" a="1"/>
  <c r="T43" i="4" s="1"/>
  <c r="S46" i="4" a="1"/>
  <c r="S46" i="4" s="1"/>
  <c r="T46" i="4" a="1"/>
  <c r="T46" i="4" s="1"/>
  <c r="S48" i="4" a="1"/>
  <c r="S48" i="4" s="1"/>
  <c r="T48" i="4" a="1"/>
  <c r="T48" i="4" s="1"/>
  <c r="S47" i="4" a="1"/>
  <c r="S47" i="4" s="1"/>
  <c r="T47" i="4" a="1"/>
  <c r="T47" i="4" s="1"/>
  <c r="S50" i="4" a="1"/>
  <c r="S50" i="4" s="1"/>
  <c r="T50" i="4" a="1"/>
  <c r="T50" i="4" s="1"/>
  <c r="S69" i="4" a="1"/>
  <c r="S69" i="4" s="1"/>
  <c r="T69" i="4" a="1"/>
  <c r="T69" i="4" s="1"/>
  <c r="T84" i="4" a="1"/>
  <c r="T84" i="4" s="1"/>
  <c r="S123" i="4" a="1"/>
  <c r="S123" i="4" s="1"/>
  <c r="T123" i="4" a="1"/>
  <c r="T123" i="4" s="1"/>
  <c r="S124" i="4" a="1"/>
  <c r="S124" i="4" s="1"/>
  <c r="S137" i="4" a="1"/>
  <c r="S137" i="4" s="1"/>
  <c r="T88" i="4" a="1"/>
  <c r="T88" i="4" s="1"/>
  <c r="S25" i="4" a="1"/>
  <c r="S25" i="4" s="1"/>
  <c r="T25" i="4" a="1"/>
  <c r="T25" i="4" s="1"/>
  <c r="S30" i="4" a="1"/>
  <c r="S30" i="4" s="1"/>
  <c r="T30" i="4" a="1"/>
  <c r="T30" i="4" s="1"/>
  <c r="T3" i="4" a="1"/>
  <c r="T3" i="4" s="1"/>
  <c r="S3" i="4" a="1"/>
  <c r="S3" i="4" s="1"/>
  <c r="S15" i="4" a="1"/>
  <c r="S15" i="4" s="1"/>
  <c r="T15" i="4" a="1"/>
  <c r="T15" i="4" s="1"/>
  <c r="S19" i="4" a="1"/>
  <c r="S19" i="4" s="1"/>
  <c r="T19" i="4" a="1"/>
  <c r="T19" i="4" s="1"/>
  <c r="S18" i="4" a="1"/>
  <c r="S18" i="4" s="1"/>
  <c r="T18" i="4" a="1"/>
  <c r="T18" i="4" s="1"/>
  <c r="S56" i="4" a="1"/>
  <c r="S56" i="4" s="1"/>
  <c r="T56" i="4" a="1"/>
  <c r="T56" i="4" s="1"/>
  <c r="S55" i="4" a="1"/>
  <c r="S55" i="4" s="1"/>
  <c r="T55" i="4" a="1"/>
  <c r="T55" i="4" s="1"/>
  <c r="S58" i="4" a="1"/>
  <c r="S58" i="4" s="1"/>
  <c r="T58" i="4" a="1"/>
  <c r="T58" i="4" s="1"/>
  <c r="S96" i="4" a="1"/>
  <c r="S96" i="4" s="1"/>
  <c r="S95" i="4" a="1"/>
  <c r="S95" i="4" s="1"/>
  <c r="S97" i="4" a="1"/>
  <c r="S97" i="4" s="1"/>
  <c r="T97" i="4" a="1"/>
  <c r="T97" i="4" s="1"/>
  <c r="S99" i="4" a="1"/>
  <c r="S99" i="4" s="1"/>
  <c r="S115" i="4" a="1"/>
  <c r="S115" i="4" s="1"/>
  <c r="T115" i="4" a="1"/>
  <c r="T115" i="4" s="1"/>
  <c r="S116" i="4" a="1"/>
  <c r="S116" i="4" s="1"/>
  <c r="T116" i="4" a="1"/>
  <c r="T116" i="4" s="1"/>
  <c r="S117" i="4" a="1"/>
  <c r="S117" i="4" s="1"/>
  <c r="T117" i="4" a="1"/>
  <c r="T117" i="4" s="1"/>
  <c r="T133" i="4" a="1"/>
  <c r="T133" i="4" s="1"/>
  <c r="T142" i="4" a="1"/>
  <c r="T142" i="4" s="1"/>
  <c r="T151" i="4" a="1"/>
  <c r="T151" i="4" s="1"/>
  <c r="S185" i="4" a="1"/>
  <c r="S185" i="4" s="1"/>
  <c r="S182" i="4" a="1"/>
  <c r="S182" i="4" s="1"/>
  <c r="T147" i="4" a="1"/>
  <c r="T147" i="4" s="1"/>
  <c r="T200" i="4" a="1"/>
  <c r="T200" i="4" s="1"/>
  <c r="T186" i="4" a="1"/>
  <c r="T186" i="4" s="1"/>
  <c r="T176" i="4" a="1"/>
  <c r="T176" i="4" s="1"/>
  <c r="T172" i="4" a="1"/>
  <c r="T172" i="4" s="1"/>
  <c r="T152" i="4" a="1"/>
  <c r="T152" i="4" s="1"/>
  <c r="S147" i="4" a="1"/>
  <c r="S147" i="4" s="1"/>
  <c r="S142" i="4" a="1"/>
  <c r="S142" i="4" s="1"/>
  <c r="T135" i="4" a="1"/>
  <c r="T135" i="4" s="1"/>
  <c r="T96" i="4" a="1"/>
  <c r="T96" i="4" s="1"/>
  <c r="S9" i="4" a="1"/>
  <c r="S9" i="4" s="1"/>
  <c r="T9" i="4" a="1"/>
  <c r="T9" i="4" s="1"/>
  <c r="S26" i="4" a="1"/>
  <c r="S26" i="4" s="1"/>
  <c r="T26" i="4" a="1"/>
  <c r="T26" i="4" s="1"/>
  <c r="S29" i="4" a="1"/>
  <c r="S29" i="4" s="1"/>
  <c r="T29" i="4" a="1"/>
  <c r="T29" i="4" s="1"/>
  <c r="S34" i="4" a="1"/>
  <c r="S34" i="4" s="1"/>
  <c r="T34" i="4" a="1"/>
  <c r="T34" i="4" s="1"/>
  <c r="S33" i="4" a="1"/>
  <c r="S33" i="4" s="1"/>
  <c r="T33" i="4" a="1"/>
  <c r="T33" i="4" s="1"/>
  <c r="S35" i="4" a="1"/>
  <c r="S35" i="4" s="1"/>
  <c r="T35" i="4" a="1"/>
  <c r="T35" i="4" s="1"/>
  <c r="S37" i="4" a="1"/>
  <c r="S37" i="4" s="1"/>
  <c r="T37" i="4" a="1"/>
  <c r="T37" i="4" s="1"/>
  <c r="T190" i="4" a="1"/>
  <c r="T190" i="4" s="1"/>
  <c r="S169" i="4" a="1"/>
  <c r="S169" i="4" s="1"/>
  <c r="T166" i="4" a="1"/>
  <c r="T166" i="4" s="1"/>
  <c r="T163" i="4" a="1"/>
  <c r="T163" i="4" s="1"/>
  <c r="S135" i="4" a="1"/>
  <c r="S135" i="4" s="1"/>
  <c r="S63" i="4" a="1"/>
  <c r="S63" i="4" s="1"/>
  <c r="T63" i="4" a="1"/>
  <c r="T63" i="4" s="1"/>
  <c r="S62" i="4" a="1"/>
  <c r="S62" i="4" s="1"/>
  <c r="T62" i="4" a="1"/>
  <c r="T62" i="4" s="1"/>
  <c r="S65" i="4" a="1"/>
  <c r="S65" i="4" s="1"/>
  <c r="T65" i="4" a="1"/>
  <c r="T65" i="4" s="1"/>
  <c r="S67" i="4" a="1"/>
  <c r="S67" i="4" s="1"/>
  <c r="T67" i="4" a="1"/>
  <c r="T67" i="4" s="1"/>
  <c r="T129" i="4" a="1"/>
  <c r="T129" i="4" s="1"/>
  <c r="T149" i="4" a="1"/>
  <c r="T149" i="4" s="1"/>
  <c r="T170" i="4" a="1"/>
  <c r="T170" i="4" s="1"/>
  <c r="S155" i="4" a="1"/>
  <c r="S155" i="4" s="1"/>
  <c r="S133" i="4" a="1"/>
  <c r="S133" i="4" s="1"/>
  <c r="S4" i="4" a="1"/>
  <c r="S4" i="4" s="1"/>
  <c r="T4" i="4" a="1"/>
  <c r="T4" i="4" s="1"/>
  <c r="S16" i="4" a="1"/>
  <c r="S16" i="4" s="1"/>
  <c r="T16" i="4" a="1"/>
  <c r="T16" i="4" s="1"/>
  <c r="S24" i="4" a="1"/>
  <c r="S24" i="4" s="1"/>
  <c r="T24" i="4" a="1"/>
  <c r="T24" i="4" s="1"/>
  <c r="S51" i="4" a="1"/>
  <c r="S51" i="4" s="1"/>
  <c r="T51" i="4" a="1"/>
  <c r="T51" i="4" s="1"/>
  <c r="S120" i="4" a="1"/>
  <c r="S120" i="4" s="1"/>
  <c r="S122" i="4" a="1"/>
  <c r="S122" i="4" s="1"/>
  <c r="T173" i="4" a="1"/>
  <c r="T173" i="4" s="1"/>
  <c r="T145" i="4" a="1"/>
  <c r="T145" i="4" s="1"/>
  <c r="T140" i="4" a="1"/>
  <c r="T140" i="4" s="1"/>
  <c r="T90" i="4" a="1"/>
  <c r="T90" i="4" s="1"/>
  <c r="S8" i="4" a="1"/>
  <c r="S8" i="4" s="1"/>
  <c r="T8" i="4" a="1"/>
  <c r="T8" i="4" s="1"/>
  <c r="S7" i="4" a="1"/>
  <c r="S7" i="4" s="1"/>
  <c r="T7" i="4" a="1"/>
  <c r="T7" i="4" s="1"/>
  <c r="S12" i="4" a="1"/>
  <c r="S12" i="4" s="1"/>
  <c r="T12" i="4" a="1"/>
  <c r="T12" i="4" s="1"/>
  <c r="S13" i="4" a="1"/>
  <c r="S13" i="4" s="1"/>
  <c r="T13" i="4" a="1"/>
  <c r="T13" i="4" s="1"/>
  <c r="S14" i="4" a="1"/>
  <c r="S14" i="4" s="1"/>
  <c r="T14" i="4" a="1"/>
  <c r="T14" i="4" s="1"/>
  <c r="S91" i="4" a="1"/>
  <c r="S91" i="4" s="1"/>
  <c r="T91" i="4" a="1"/>
  <c r="T91" i="4" s="1"/>
  <c r="S92" i="4" a="1"/>
  <c r="S92" i="4" s="1"/>
  <c r="S106" i="4" a="1"/>
  <c r="S106" i="4" s="1"/>
  <c r="T106" i="4" a="1"/>
  <c r="T106" i="4" s="1"/>
  <c r="S110" i="4" a="1"/>
  <c r="S110" i="4" s="1"/>
  <c r="T110" i="4" a="1"/>
  <c r="T110" i="4" s="1"/>
  <c r="S112" i="4" a="1"/>
  <c r="S112" i="4" s="1"/>
  <c r="T112" i="4" a="1"/>
  <c r="T112" i="4" s="1"/>
  <c r="S111" i="4" a="1"/>
  <c r="S111" i="4" s="1"/>
  <c r="T114" i="4" a="1"/>
  <c r="T114" i="4" s="1"/>
  <c r="T197" i="4" a="1"/>
  <c r="T197" i="4" s="1"/>
  <c r="T194" i="4" a="1"/>
  <c r="T194" i="4" s="1"/>
  <c r="T187" i="4" a="1"/>
  <c r="T187" i="4" s="1"/>
  <c r="T180" i="4" a="1"/>
  <c r="T180" i="4" s="1"/>
  <c r="T161" i="4" a="1"/>
  <c r="T161" i="4" s="1"/>
  <c r="S129" i="4" a="1"/>
  <c r="S129" i="4" s="1"/>
  <c r="S127" i="4" a="1"/>
  <c r="S127" i="4" s="1"/>
  <c r="T119" i="4" a="1"/>
  <c r="T119" i="4" s="1"/>
  <c r="S17" i="4" a="1"/>
  <c r="S17" i="4" s="1"/>
  <c r="T17" i="4" a="1"/>
  <c r="T17" i="4" s="1"/>
  <c r="S20" i="4" a="1"/>
  <c r="S20" i="4" s="1"/>
  <c r="T20" i="4" a="1"/>
  <c r="T20" i="4" s="1"/>
  <c r="S22" i="4" a="1"/>
  <c r="S22" i="4" s="1"/>
  <c r="T22" i="4" a="1"/>
  <c r="T22" i="4" s="1"/>
  <c r="S21" i="4" a="1"/>
  <c r="S21" i="4" s="1"/>
  <c r="T21" i="4" a="1"/>
  <c r="T21" i="4" s="1"/>
  <c r="S2" i="4" a="1"/>
  <c r="S2" i="4" s="1"/>
  <c r="T2" i="4" a="1"/>
  <c r="T2" i="4" s="1"/>
  <c r="S6" i="4" a="1"/>
  <c r="S6" i="4" s="1"/>
  <c r="T6" i="4" a="1"/>
  <c r="T6" i="4" s="1"/>
  <c r="S36" i="4" a="1"/>
  <c r="S36" i="4" s="1"/>
  <c r="T36" i="4" a="1"/>
  <c r="T36" i="4" s="1"/>
  <c r="T49" i="4" a="1"/>
  <c r="T49" i="4" s="1"/>
  <c r="S49" i="4" a="1"/>
  <c r="S49" i="4" s="1"/>
  <c r="S70" i="4" a="1"/>
  <c r="S70" i="4" s="1"/>
  <c r="T70" i="4" a="1"/>
  <c r="T70" i="4" s="1"/>
  <c r="S71" i="4" a="1"/>
  <c r="S71" i="4" s="1"/>
  <c r="T71" i="4" a="1"/>
  <c r="T71" i="4" s="1"/>
  <c r="T74" i="4" a="1"/>
  <c r="T74" i="4" s="1"/>
  <c r="S73" i="4" a="1"/>
  <c r="S73" i="4" s="1"/>
  <c r="T73" i="4" a="1"/>
  <c r="T73" i="4" s="1"/>
  <c r="S72" i="4" a="1"/>
  <c r="S72" i="4" s="1"/>
  <c r="T72" i="4" a="1"/>
  <c r="T72" i="4" s="1"/>
  <c r="S74" i="4" a="1"/>
  <c r="S74" i="4" s="1"/>
  <c r="S81" i="4" a="1"/>
  <c r="S81" i="4" s="1"/>
  <c r="T81" i="4" a="1"/>
  <c r="T81" i="4" s="1"/>
  <c r="T98" i="4" a="1"/>
  <c r="T98" i="4" s="1"/>
  <c r="S98" i="4" a="1"/>
  <c r="S98" i="4" s="1"/>
  <c r="S125" i="4" a="1"/>
  <c r="S125" i="4" s="1"/>
  <c r="S177" i="4" a="1"/>
  <c r="S177" i="4" s="1"/>
  <c r="S170" i="4" a="1"/>
  <c r="S170" i="4" s="1"/>
  <c r="T153" i="4" a="1"/>
  <c r="T153" i="4" s="1"/>
  <c r="T125" i="4" a="1"/>
  <c r="T125" i="4" s="1"/>
  <c r="S121" i="4" a="1"/>
  <c r="S121" i="4" s="1"/>
  <c r="S52" i="4" a="1"/>
  <c r="S52" i="4" s="1"/>
  <c r="T52" i="4" a="1"/>
  <c r="T52" i="4" s="1"/>
  <c r="S53" i="4" a="1"/>
  <c r="S53" i="4" s="1"/>
  <c r="T53" i="4" a="1"/>
  <c r="T53" i="4" s="1"/>
  <c r="S54" i="4" a="1"/>
  <c r="S54" i="4" s="1"/>
  <c r="T54" i="4" a="1"/>
  <c r="T54" i="4" s="1"/>
  <c r="S59" i="4" a="1"/>
  <c r="S59" i="4" s="1"/>
  <c r="T59" i="4" a="1"/>
  <c r="T59" i="4" s="1"/>
  <c r="S60" i="4" a="1"/>
  <c r="S60" i="4" s="1"/>
  <c r="T60" i="4" a="1"/>
  <c r="T60" i="4" s="1"/>
  <c r="S64" i="4" a="1"/>
  <c r="S64" i="4" s="1"/>
  <c r="T64" i="4" a="1"/>
  <c r="T64" i="4" s="1"/>
  <c r="T82" i="4" a="1"/>
  <c r="T82" i="4" s="1"/>
  <c r="T86" i="4" a="1"/>
  <c r="T86" i="4" s="1"/>
  <c r="S85" i="4" a="1"/>
  <c r="S85" i="4" s="1"/>
  <c r="T85" i="4" a="1"/>
  <c r="T85" i="4" s="1"/>
  <c r="S87" i="4" a="1"/>
  <c r="S87" i="4" s="1"/>
  <c r="T87" i="4" a="1"/>
  <c r="T87" i="4" s="1"/>
  <c r="S86" i="4" a="1"/>
  <c r="S86" i="4" s="1"/>
  <c r="S89" i="4" a="1"/>
  <c r="S89" i="4" s="1"/>
  <c r="T89" i="4" a="1"/>
  <c r="T89" i="4" s="1"/>
  <c r="T143" i="4" a="1"/>
  <c r="T143" i="4" s="1"/>
  <c r="T191" i="4" a="1"/>
  <c r="T191" i="4" s="1"/>
  <c r="T148" i="4" a="1"/>
  <c r="T148" i="4" s="1"/>
  <c r="T138" i="4" a="1"/>
  <c r="T138" i="4" s="1"/>
  <c r="T95" i="4" a="1"/>
  <c r="T95" i="4" s="1"/>
  <c r="S84" i="4" a="1"/>
  <c r="S84" i="4" s="1"/>
  <c r="S102" i="4" a="1"/>
  <c r="S102" i="4" s="1"/>
  <c r="T102" i="4" a="1"/>
  <c r="T102" i="4" s="1"/>
  <c r="S105" i="4" a="1"/>
  <c r="S105" i="4" s="1"/>
  <c r="T105" i="4" a="1"/>
  <c r="T105" i="4" s="1"/>
  <c r="S150" i="4" a="1"/>
  <c r="S150" i="4" s="1"/>
  <c r="T150" i="4" a="1"/>
  <c r="T150" i="4" s="1"/>
  <c r="T154" i="4" a="1"/>
  <c r="T154" i="4" s="1"/>
  <c r="T158" i="4" a="1"/>
  <c r="T158" i="4" s="1"/>
  <c r="S160" i="4" a="1"/>
  <c r="S160" i="4" s="1"/>
  <c r="S143" i="4" a="1"/>
  <c r="S143" i="4" s="1"/>
  <c r="S114" i="4" a="1"/>
  <c r="S114" i="4" s="1"/>
  <c r="T131" i="4" a="1"/>
  <c r="T131" i="4" s="1"/>
  <c r="S132" i="4" a="1"/>
  <c r="S132" i="4" s="1"/>
  <c r="T132" i="4" a="1"/>
  <c r="T132" i="4" s="1"/>
  <c r="T198" i="4" a="1"/>
  <c r="T198" i="4" s="1"/>
  <c r="T167" i="4" a="1"/>
  <c r="T167" i="4" s="1"/>
  <c r="T164" i="4" a="1"/>
  <c r="T164" i="4" s="1"/>
  <c r="T195" i="4" a="1"/>
  <c r="T195" i="4" s="1"/>
  <c r="T184" i="4" a="1"/>
  <c r="T184" i="4" s="1"/>
  <c r="T156" i="4" a="1"/>
  <c r="T156" i="4" s="1"/>
  <c r="T146" i="4" a="1"/>
  <c r="T146" i="4" s="1"/>
  <c r="T136" i="4" a="1"/>
  <c r="T136" i="4" s="1"/>
  <c r="S107" i="4" a="1"/>
  <c r="S107" i="4" s="1"/>
  <c r="T92" i="4" a="1"/>
  <c r="T92" i="4" s="1"/>
  <c r="T126" i="4" a="1"/>
  <c r="T126" i="4" s="1"/>
  <c r="S199" i="4" a="1"/>
  <c r="S199" i="4" s="1"/>
  <c r="T165" i="4" a="1"/>
  <c r="T165" i="4" s="1"/>
  <c r="T188" i="4" a="1"/>
  <c r="T188" i="4" s="1"/>
  <c r="T174" i="4" a="1"/>
  <c r="T174" i="4" s="1"/>
  <c r="T159" i="4" a="1"/>
  <c r="T159" i="4" s="1"/>
  <c r="T141" i="4" a="1"/>
  <c r="T141" i="4" s="1"/>
  <c r="S136" i="4" a="1"/>
  <c r="S136" i="4" s="1"/>
  <c r="S27" i="4" a="1"/>
  <c r="S27" i="4" s="1"/>
  <c r="T27" i="4" a="1"/>
  <c r="T27" i="4" s="1"/>
  <c r="S28" i="4" a="1"/>
  <c r="S28" i="4" s="1"/>
  <c r="T28" i="4" a="1"/>
  <c r="T28" i="4" s="1"/>
  <c r="T31" i="4" a="1"/>
  <c r="T31" i="4" s="1"/>
  <c r="S32" i="4" a="1"/>
  <c r="S32" i="4" s="1"/>
  <c r="T32" i="4" a="1"/>
  <c r="T32" i="4" s="1"/>
  <c r="S31" i="4" a="1"/>
  <c r="S31" i="4" s="1"/>
  <c r="S57" i="4" a="1"/>
  <c r="S57" i="4" s="1"/>
  <c r="T57" i="4" a="1"/>
  <c r="T57" i="4" s="1"/>
  <c r="S61" i="4" a="1"/>
  <c r="S61" i="4" s="1"/>
  <c r="T61" i="4" a="1"/>
  <c r="T61" i="4" s="1"/>
  <c r="S66" i="4" a="1"/>
  <c r="S66" i="4" s="1"/>
  <c r="T66" i="4" a="1"/>
  <c r="T66" i="4" s="1"/>
  <c r="S68" i="4" a="1"/>
  <c r="S68" i="4" s="1"/>
  <c r="T68" i="4" a="1"/>
  <c r="T68" i="4" s="1"/>
  <c r="S75" i="4" a="1"/>
  <c r="S75" i="4" s="1"/>
  <c r="T75" i="4" a="1"/>
  <c r="T75" i="4" s="1"/>
  <c r="S76" i="4" a="1"/>
  <c r="S76" i="4" s="1"/>
  <c r="T76" i="4" a="1"/>
  <c r="T76" i="4" s="1"/>
  <c r="S77" i="4" a="1"/>
  <c r="S77" i="4" s="1"/>
  <c r="T77" i="4" a="1"/>
  <c r="T77" i="4" s="1"/>
  <c r="S78" i="4" a="1"/>
  <c r="S78" i="4" s="1"/>
  <c r="S79" i="4" a="1"/>
  <c r="S79" i="4" s="1"/>
  <c r="T79" i="4" a="1"/>
  <c r="T79" i="4" s="1"/>
  <c r="S80" i="4" a="1"/>
  <c r="S80" i="4" s="1"/>
  <c r="T80" i="4" a="1"/>
  <c r="T80" i="4" s="1"/>
  <c r="S151" i="4" a="1"/>
  <c r="S151" i="4" s="1"/>
  <c r="T78" i="4" a="1"/>
  <c r="T78" i="4" s="1"/>
  <c r="X2" i="4"/>
  <c r="Y2" i="4"/>
  <c r="X3" i="4"/>
  <c r="Y3" i="4"/>
  <c r="X4" i="4"/>
  <c r="Y4" i="4"/>
  <c r="X5" i="4"/>
  <c r="Y5" i="4"/>
  <c r="X6" i="4"/>
  <c r="Y6" i="4"/>
  <c r="X7" i="4"/>
  <c r="Y7" i="4"/>
  <c r="X8" i="4"/>
  <c r="Y8" i="4"/>
  <c r="X9" i="4"/>
  <c r="Y9" i="4"/>
  <c r="X10" i="4"/>
  <c r="Y10" i="4"/>
  <c r="X11" i="4"/>
  <c r="Y11" i="4"/>
  <c r="X12" i="4"/>
  <c r="Y12" i="4"/>
  <c r="X13" i="4"/>
  <c r="Y13" i="4"/>
  <c r="X14" i="4"/>
  <c r="Y14" i="4"/>
  <c r="X15" i="4"/>
  <c r="Y15" i="4"/>
  <c r="X16" i="4"/>
  <c r="Y16" i="4"/>
  <c r="X17" i="4"/>
  <c r="Y17" i="4"/>
  <c r="X18" i="4"/>
  <c r="Y18" i="4"/>
  <c r="X19" i="4"/>
  <c r="Y19" i="4"/>
  <c r="X20" i="4"/>
  <c r="Y20" i="4"/>
  <c r="X21" i="4"/>
  <c r="Y21" i="4"/>
  <c r="X22" i="4"/>
  <c r="Y22" i="4"/>
  <c r="X23" i="4"/>
  <c r="Y23" i="4"/>
  <c r="X24" i="4"/>
  <c r="Y24" i="4"/>
  <c r="X25" i="4"/>
  <c r="Y25" i="4"/>
  <c r="X26" i="4"/>
  <c r="Y26" i="4"/>
  <c r="X27" i="4"/>
  <c r="Y27" i="4"/>
  <c r="X28" i="4"/>
  <c r="Y28" i="4"/>
  <c r="X29" i="4"/>
  <c r="Y29" i="4"/>
  <c r="X30" i="4"/>
  <c r="Y30" i="4"/>
  <c r="X31" i="4"/>
  <c r="Y31" i="4"/>
  <c r="X32" i="4"/>
  <c r="Y32" i="4"/>
  <c r="X33" i="4"/>
  <c r="Y33" i="4"/>
  <c r="X34" i="4"/>
  <c r="Y34" i="4"/>
  <c r="X35" i="4"/>
  <c r="Y35" i="4"/>
  <c r="X36" i="4"/>
  <c r="Y36" i="4"/>
  <c r="X37" i="4"/>
  <c r="Y37" i="4"/>
  <c r="X38" i="4"/>
  <c r="Y38" i="4"/>
  <c r="X39" i="4"/>
  <c r="Y39" i="4"/>
  <c r="X40" i="4"/>
  <c r="Y40" i="4"/>
  <c r="X41" i="4"/>
  <c r="Y41" i="4"/>
  <c r="X42" i="4"/>
  <c r="Y42" i="4"/>
  <c r="X43" i="4"/>
  <c r="Y43" i="4"/>
  <c r="X44" i="4"/>
  <c r="Y44" i="4"/>
  <c r="X45" i="4"/>
  <c r="Y45" i="4"/>
  <c r="X46" i="4"/>
  <c r="Y46" i="4"/>
  <c r="X47" i="4"/>
  <c r="Y47" i="4"/>
  <c r="X48" i="4"/>
  <c r="Y48" i="4"/>
  <c r="X49" i="4"/>
  <c r="Y49" i="4"/>
  <c r="X50" i="4"/>
  <c r="Y50" i="4"/>
  <c r="X51" i="4"/>
  <c r="Y51" i="4"/>
  <c r="X52" i="4"/>
  <c r="Y52" i="4"/>
  <c r="X53" i="4"/>
  <c r="Y53" i="4"/>
  <c r="X54" i="4"/>
  <c r="Y54" i="4"/>
  <c r="X55" i="4"/>
  <c r="Y55" i="4"/>
  <c r="X56" i="4"/>
  <c r="Y56" i="4"/>
  <c r="X57" i="4"/>
  <c r="Y57" i="4"/>
  <c r="X58" i="4"/>
  <c r="Y58" i="4"/>
  <c r="X59" i="4"/>
  <c r="Y59" i="4"/>
  <c r="X60" i="4"/>
  <c r="Y60" i="4"/>
  <c r="X61" i="4"/>
  <c r="Y61" i="4"/>
  <c r="X62" i="4"/>
  <c r="Y62" i="4"/>
  <c r="X63" i="4"/>
  <c r="Y63" i="4"/>
  <c r="X64" i="4"/>
  <c r="Y64" i="4"/>
  <c r="X65" i="4"/>
  <c r="Y65" i="4"/>
  <c r="X66" i="4"/>
  <c r="Y66" i="4"/>
  <c r="X67" i="4"/>
  <c r="Y67" i="4"/>
  <c r="X68" i="4"/>
  <c r="Y68" i="4"/>
  <c r="X69" i="4"/>
  <c r="Y69" i="4"/>
  <c r="X70" i="4"/>
  <c r="Y70" i="4"/>
  <c r="X71" i="4"/>
  <c r="Y71" i="4"/>
  <c r="X72" i="4"/>
  <c r="Y72" i="4"/>
  <c r="X73" i="4"/>
  <c r="Y73" i="4"/>
  <c r="X74" i="4"/>
  <c r="Y74" i="4"/>
  <c r="X75" i="4"/>
  <c r="Y75" i="4"/>
  <c r="X76" i="4"/>
  <c r="Y76" i="4"/>
  <c r="X77" i="4"/>
  <c r="Y77" i="4"/>
  <c r="X78" i="4"/>
  <c r="Y78" i="4"/>
  <c r="X79" i="4"/>
  <c r="Y79" i="4"/>
  <c r="X80" i="4"/>
  <c r="Y80" i="4"/>
  <c r="X81" i="4"/>
  <c r="Y81" i="4"/>
  <c r="X82" i="4"/>
  <c r="Y82" i="4"/>
  <c r="X83" i="4"/>
  <c r="Y83" i="4"/>
  <c r="X84" i="4"/>
  <c r="Y84" i="4"/>
  <c r="X85" i="4"/>
  <c r="Y85" i="4"/>
  <c r="X86" i="4"/>
  <c r="Y86" i="4"/>
  <c r="X87" i="4"/>
  <c r="Y87" i="4"/>
  <c r="X88" i="4"/>
  <c r="Y88" i="4"/>
  <c r="X89" i="4"/>
  <c r="Y89" i="4"/>
  <c r="X90" i="4"/>
  <c r="Y90" i="4"/>
  <c r="X91" i="4"/>
  <c r="Y91" i="4"/>
  <c r="X92" i="4"/>
  <c r="Y92" i="4"/>
  <c r="X93" i="4"/>
  <c r="Y93" i="4"/>
  <c r="X94" i="4"/>
  <c r="Y94" i="4"/>
  <c r="X95" i="4"/>
  <c r="Y95" i="4"/>
  <c r="X96" i="4"/>
  <c r="Y96" i="4"/>
  <c r="Q97" i="4"/>
  <c r="X97" i="4"/>
  <c r="Y97" i="4"/>
  <c r="X98" i="4"/>
  <c r="Y98" i="4"/>
  <c r="X99" i="4"/>
  <c r="Y99" i="4"/>
  <c r="X100" i="4"/>
  <c r="Y100" i="4"/>
  <c r="X101" i="4"/>
  <c r="Y101" i="4"/>
  <c r="X102" i="4"/>
  <c r="Y102" i="4"/>
  <c r="X103" i="4"/>
  <c r="Y103" i="4"/>
  <c r="X104" i="4"/>
  <c r="Y104" i="4"/>
  <c r="X105" i="4"/>
  <c r="Y105" i="4"/>
  <c r="X106" i="4"/>
  <c r="Y106" i="4"/>
  <c r="X107" i="4"/>
  <c r="Y107" i="4"/>
  <c r="X108" i="4"/>
  <c r="Y108" i="4"/>
  <c r="X109" i="4"/>
  <c r="Y109" i="4"/>
  <c r="X110" i="4"/>
  <c r="Y110" i="4"/>
  <c r="X111" i="4"/>
  <c r="Y111" i="4"/>
  <c r="X112" i="4"/>
  <c r="Y112" i="4"/>
  <c r="X113" i="4"/>
  <c r="Y113" i="4"/>
  <c r="X114" i="4"/>
  <c r="Y114" i="4"/>
  <c r="X115" i="4"/>
  <c r="Y115" i="4"/>
  <c r="X116" i="4"/>
  <c r="Y116" i="4"/>
  <c r="X117" i="4"/>
  <c r="Y117" i="4"/>
  <c r="X118" i="4"/>
  <c r="Y118" i="4"/>
  <c r="X119" i="4"/>
  <c r="Y119" i="4"/>
  <c r="X120" i="4"/>
  <c r="Y120" i="4"/>
  <c r="X121" i="4"/>
  <c r="Y121" i="4"/>
  <c r="X122" i="4"/>
  <c r="Y122" i="4"/>
  <c r="X123" i="4"/>
  <c r="Y123" i="4"/>
  <c r="X124" i="4"/>
  <c r="Y124" i="4"/>
  <c r="Q125" i="4"/>
  <c r="X125" i="4"/>
  <c r="Y125" i="4"/>
  <c r="X126" i="4"/>
  <c r="Y126" i="4"/>
  <c r="X127" i="4"/>
  <c r="Y127" i="4"/>
  <c r="X128" i="4"/>
  <c r="Y128" i="4"/>
  <c r="X129" i="4"/>
  <c r="Y129" i="4"/>
  <c r="X130" i="4"/>
  <c r="Y130" i="4"/>
  <c r="X131" i="4"/>
  <c r="Y131" i="4"/>
  <c r="X132" i="4"/>
  <c r="Y132" i="4"/>
  <c r="X133" i="4"/>
  <c r="Y133" i="4"/>
  <c r="X134" i="4"/>
  <c r="Y134" i="4"/>
  <c r="X135" i="4"/>
  <c r="Y135" i="4"/>
  <c r="X136" i="4"/>
  <c r="Y136" i="4"/>
  <c r="X137" i="4"/>
  <c r="Y137" i="4"/>
  <c r="X138" i="4"/>
  <c r="Y138" i="4"/>
  <c r="X139" i="4"/>
  <c r="Y139" i="4"/>
  <c r="X140" i="4"/>
  <c r="Y140" i="4"/>
  <c r="X141" i="4"/>
  <c r="Y141" i="4"/>
  <c r="X142" i="4"/>
  <c r="Y142" i="4"/>
  <c r="X143" i="4"/>
  <c r="Y143" i="4"/>
  <c r="X144" i="4"/>
  <c r="Y144" i="4"/>
  <c r="X145" i="4"/>
  <c r="Y145" i="4"/>
  <c r="P146" i="4"/>
  <c r="X146" i="4"/>
  <c r="Y146" i="4"/>
  <c r="P147" i="4"/>
  <c r="X147" i="4"/>
  <c r="Y147" i="4"/>
  <c r="X148" i="4"/>
  <c r="Y148" i="4"/>
  <c r="X149" i="4"/>
  <c r="Y149" i="4"/>
  <c r="X150" i="4"/>
  <c r="Y150" i="4"/>
  <c r="X151" i="4"/>
  <c r="Y151" i="4"/>
  <c r="X152" i="4"/>
  <c r="Y152" i="4"/>
  <c r="X153" i="4"/>
  <c r="Y153" i="4"/>
  <c r="X154" i="4"/>
  <c r="Y154" i="4"/>
  <c r="X155" i="4"/>
  <c r="Y155" i="4"/>
  <c r="X156" i="4"/>
  <c r="Y156" i="4"/>
  <c r="X157" i="4"/>
  <c r="Y157" i="4"/>
  <c r="X158" i="4"/>
  <c r="Y158" i="4"/>
  <c r="X159" i="4"/>
  <c r="Y159" i="4"/>
  <c r="X160" i="4"/>
  <c r="Y160" i="4"/>
  <c r="X161" i="4"/>
  <c r="Y161" i="4"/>
  <c r="X162" i="4"/>
  <c r="Y162" i="4"/>
  <c r="X163" i="4"/>
  <c r="Y163" i="4"/>
  <c r="X164" i="4"/>
  <c r="Y164" i="4"/>
  <c r="X165" i="4"/>
  <c r="Y165" i="4"/>
  <c r="X166" i="4"/>
  <c r="Y166" i="4"/>
  <c r="X167" i="4"/>
  <c r="Y167" i="4"/>
  <c r="X168" i="4"/>
  <c r="Y168" i="4"/>
  <c r="X169" i="4"/>
  <c r="Y169" i="4"/>
  <c r="X170" i="4"/>
  <c r="Y170" i="4"/>
  <c r="Q171" i="4"/>
  <c r="X171" i="4"/>
  <c r="Y171" i="4"/>
  <c r="X172" i="4"/>
  <c r="Y172" i="4"/>
  <c r="X173" i="4"/>
  <c r="Y173" i="4"/>
  <c r="X174" i="4"/>
  <c r="Y174" i="4"/>
  <c r="X175" i="4"/>
  <c r="Y175" i="4"/>
  <c r="X176" i="4"/>
  <c r="Y176" i="4"/>
  <c r="X177" i="4"/>
  <c r="Y177" i="4"/>
  <c r="X178" i="4"/>
  <c r="Y178" i="4"/>
  <c r="W179" i="4" a="1"/>
  <c r="W179" i="4" s="1"/>
  <c r="X179" i="4"/>
  <c r="Y179" i="4"/>
  <c r="X180" i="4"/>
  <c r="Y180" i="4"/>
  <c r="X181" i="4"/>
  <c r="Y181" i="4"/>
  <c r="X182" i="4"/>
  <c r="Y182" i="4"/>
  <c r="X183" i="4"/>
  <c r="Y183" i="4"/>
  <c r="X184" i="4"/>
  <c r="Y184" i="4"/>
  <c r="X185" i="4"/>
  <c r="Y185" i="4"/>
  <c r="X186" i="4"/>
  <c r="Y186" i="4"/>
  <c r="X187" i="4"/>
  <c r="Y187" i="4"/>
  <c r="X188" i="4"/>
  <c r="Y188" i="4"/>
  <c r="V189" i="4" a="1"/>
  <c r="V189" i="4" s="1"/>
  <c r="X189" i="4"/>
  <c r="Y189" i="4"/>
  <c r="X190" i="4"/>
  <c r="Y190" i="4"/>
  <c r="X191" i="4"/>
  <c r="Y191" i="4"/>
  <c r="X192" i="4"/>
  <c r="Y192" i="4"/>
  <c r="X193" i="4"/>
  <c r="Y193" i="4"/>
  <c r="X194" i="4"/>
  <c r="Y194" i="4"/>
  <c r="X195" i="4"/>
  <c r="Y195" i="4"/>
  <c r="W196" i="4" a="1"/>
  <c r="W196" i="4" s="1"/>
  <c r="X196" i="4"/>
  <c r="Y196" i="4"/>
  <c r="X197" i="4"/>
  <c r="Y197" i="4"/>
  <c r="X198" i="4"/>
  <c r="Y198" i="4"/>
  <c r="X199" i="4"/>
  <c r="Y199" i="4"/>
  <c r="X200" i="4"/>
  <c r="Y200" i="4"/>
  <c r="X201" i="4"/>
  <c r="Y201" i="4"/>
  <c r="G192" i="4"/>
  <c r="G191" i="4"/>
  <c r="G190" i="4"/>
  <c r="G189" i="4"/>
  <c r="G188" i="4"/>
  <c r="G187" i="4"/>
  <c r="G186" i="4"/>
  <c r="G185" i="4"/>
  <c r="G184" i="4"/>
  <c r="G183" i="4"/>
  <c r="G182" i="4"/>
  <c r="G181" i="4"/>
  <c r="G180" i="4"/>
  <c r="G179" i="4"/>
  <c r="G178" i="4"/>
  <c r="G177" i="4"/>
  <c r="G176" i="4"/>
  <c r="G175" i="4"/>
  <c r="G174" i="4"/>
  <c r="G173" i="4"/>
  <c r="G172" i="4"/>
  <c r="G171" i="4"/>
  <c r="G170" i="4"/>
  <c r="G169" i="4"/>
  <c r="G168" i="4"/>
  <c r="G167" i="4"/>
  <c r="G166" i="4"/>
  <c r="G165" i="4"/>
  <c r="G164" i="4"/>
  <c r="G163" i="4"/>
  <c r="G162" i="4"/>
  <c r="G161" i="4"/>
  <c r="G160" i="4"/>
  <c r="G159" i="4"/>
  <c r="G158" i="4"/>
  <c r="G157" i="4"/>
  <c r="G156" i="4"/>
  <c r="G155" i="4"/>
  <c r="G154" i="4"/>
  <c r="G153" i="4"/>
  <c r="G152" i="4"/>
  <c r="G151" i="4"/>
  <c r="G150" i="4"/>
  <c r="G149" i="4"/>
  <c r="G148" i="4"/>
  <c r="G147" i="4"/>
  <c r="G146" i="4"/>
  <c r="G145" i="4"/>
  <c r="G144" i="4"/>
  <c r="G143" i="4"/>
  <c r="G142" i="4"/>
  <c r="G141" i="4"/>
  <c r="G140" i="4"/>
  <c r="G139" i="4"/>
  <c r="G138" i="4"/>
  <c r="G137" i="4"/>
  <c r="G136" i="4"/>
  <c r="G135" i="4"/>
  <c r="G134" i="4"/>
  <c r="G133" i="4"/>
  <c r="G132" i="4"/>
  <c r="G131" i="4"/>
  <c r="G130" i="4"/>
  <c r="G129" i="4"/>
  <c r="F129" i="4" s="1"/>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F65" i="4" s="1"/>
  <c r="G64" i="4"/>
  <c r="G63" i="4"/>
  <c r="G62" i="4"/>
  <c r="G61" i="4"/>
  <c r="G60" i="4"/>
  <c r="G59" i="4"/>
  <c r="G58" i="4"/>
  <c r="G57" i="4"/>
  <c r="G56" i="4"/>
  <c r="G55" i="4"/>
  <c r="G54" i="4"/>
  <c r="G53" i="4"/>
  <c r="G52" i="4"/>
  <c r="G51" i="4"/>
  <c r="G50" i="4"/>
  <c r="G49" i="4"/>
  <c r="F49" i="4" s="1"/>
  <c r="G48" i="4"/>
  <c r="G47" i="4"/>
  <c r="G46" i="4"/>
  <c r="G45" i="4"/>
  <c r="G44" i="4"/>
  <c r="G43" i="4"/>
  <c r="G42" i="4"/>
  <c r="G41" i="4"/>
  <c r="G40" i="4"/>
  <c r="G39" i="4"/>
  <c r="G38" i="4"/>
  <c r="G37" i="4"/>
  <c r="G36" i="4"/>
  <c r="G35" i="4"/>
  <c r="G34" i="4"/>
  <c r="G33" i="4"/>
  <c r="F33" i="4" s="1"/>
  <c r="G32" i="4"/>
  <c r="G31" i="4"/>
  <c r="G30" i="4"/>
  <c r="G29" i="4"/>
  <c r="G28" i="4"/>
  <c r="G27" i="4"/>
  <c r="G26" i="4"/>
  <c r="G25" i="4"/>
  <c r="G24" i="4"/>
  <c r="G23" i="4"/>
  <c r="G22" i="4"/>
  <c r="G21" i="4"/>
  <c r="G20" i="4"/>
  <c r="G19" i="4"/>
  <c r="G18" i="4"/>
  <c r="G17" i="4"/>
  <c r="F17" i="4" s="1"/>
  <c r="G16" i="4"/>
  <c r="G15" i="4"/>
  <c r="G14" i="4"/>
  <c r="G13" i="4"/>
  <c r="G12" i="4"/>
  <c r="G11" i="4"/>
  <c r="G10" i="4"/>
  <c r="G9" i="4"/>
  <c r="G8" i="4"/>
  <c r="G7" i="4"/>
  <c r="G6" i="4"/>
  <c r="G5" i="4"/>
  <c r="G4" i="4"/>
  <c r="G3" i="4"/>
  <c r="G2" i="4"/>
  <c r="L66" i="2"/>
  <c r="L65" i="2"/>
  <c r="L64" i="2"/>
  <c r="L63" i="2"/>
  <c r="L62" i="2"/>
  <c r="L61" i="2"/>
  <c r="L60" i="2"/>
  <c r="L59" i="2"/>
  <c r="L58" i="2"/>
  <c r="L57" i="2"/>
  <c r="L56" i="2"/>
  <c r="L55" i="2"/>
  <c r="L54" i="2"/>
  <c r="L53" i="2"/>
  <c r="L52" i="2"/>
  <c r="L51" i="2"/>
  <c r="L50" i="2"/>
  <c r="L49" i="2"/>
  <c r="L48" i="2"/>
  <c r="L47" i="2"/>
  <c r="L46" i="2"/>
  <c r="L45" i="2"/>
  <c r="L44" i="2"/>
  <c r="L43" i="2"/>
  <c r="L42" i="2"/>
  <c r="L41" i="2"/>
  <c r="L40" i="2"/>
  <c r="L39" i="2"/>
  <c r="L38" i="2"/>
  <c r="L37" i="2"/>
  <c r="L36" i="2"/>
  <c r="L35" i="2"/>
  <c r="L34" i="2"/>
  <c r="L33" i="2"/>
  <c r="L32" i="2"/>
  <c r="L31" i="2"/>
  <c r="L30" i="2"/>
  <c r="L29" i="2"/>
  <c r="L28" i="2"/>
  <c r="L27" i="2"/>
  <c r="L26" i="2"/>
  <c r="L25" i="2"/>
  <c r="L24" i="2"/>
  <c r="L23" i="2"/>
  <c r="L22" i="2"/>
  <c r="L21" i="2"/>
  <c r="L20" i="2"/>
  <c r="L19" i="2"/>
  <c r="L18" i="2"/>
  <c r="L17" i="2"/>
  <c r="L16" i="2"/>
  <c r="L15" i="2"/>
  <c r="L14" i="2"/>
  <c r="L13" i="2"/>
  <c r="L12" i="2"/>
  <c r="L11" i="2"/>
  <c r="L10" i="2"/>
  <c r="L9" i="2"/>
  <c r="M8" i="2"/>
  <c r="L8" i="2"/>
  <c r="L7" i="2"/>
  <c r="L6" i="2"/>
  <c r="L5" i="2"/>
  <c r="L4" i="2"/>
  <c r="L2" i="2"/>
  <c r="K2" i="2"/>
  <c r="L288" i="3"/>
  <c r="K288" i="3"/>
  <c r="L287" i="3"/>
  <c r="K287" i="3"/>
  <c r="L286" i="3"/>
  <c r="K286" i="3"/>
  <c r="L285" i="3"/>
  <c r="K285" i="3"/>
  <c r="L284" i="3"/>
  <c r="K284" i="3"/>
  <c r="L283" i="3"/>
  <c r="K283" i="3"/>
  <c r="L282" i="3"/>
  <c r="K282" i="3"/>
  <c r="L281" i="3"/>
  <c r="K281" i="3"/>
  <c r="L280" i="3"/>
  <c r="K280" i="3"/>
  <c r="L279" i="3"/>
  <c r="K279" i="3"/>
  <c r="L278" i="3"/>
  <c r="K278" i="3"/>
  <c r="L277" i="3"/>
  <c r="K277" i="3"/>
  <c r="L276" i="3"/>
  <c r="K276" i="3"/>
  <c r="L275" i="3"/>
  <c r="K275" i="3"/>
  <c r="L274" i="3"/>
  <c r="K274" i="3"/>
  <c r="L273" i="3"/>
  <c r="K273" i="3"/>
  <c r="L272" i="3"/>
  <c r="K272" i="3"/>
  <c r="L271" i="3"/>
  <c r="K271" i="3"/>
  <c r="L270" i="3"/>
  <c r="K270" i="3"/>
  <c r="L269" i="3"/>
  <c r="K269" i="3"/>
  <c r="L268" i="3"/>
  <c r="K268" i="3"/>
  <c r="L267" i="3"/>
  <c r="K267" i="3"/>
  <c r="L266" i="3"/>
  <c r="K266" i="3"/>
  <c r="L265" i="3"/>
  <c r="K265" i="3"/>
  <c r="L264" i="3"/>
  <c r="K264" i="3"/>
  <c r="L263" i="3"/>
  <c r="K263" i="3"/>
  <c r="L262" i="3"/>
  <c r="K262" i="3"/>
  <c r="L261" i="3"/>
  <c r="K261" i="3"/>
  <c r="L260" i="3"/>
  <c r="K260" i="3"/>
  <c r="L259" i="3"/>
  <c r="K259" i="3"/>
  <c r="L258" i="3"/>
  <c r="K258" i="3"/>
  <c r="L257" i="3"/>
  <c r="K257" i="3"/>
  <c r="L256" i="3"/>
  <c r="K256" i="3"/>
  <c r="L255" i="3"/>
  <c r="K255" i="3"/>
  <c r="L254" i="3"/>
  <c r="K254" i="3"/>
  <c r="L253" i="3"/>
  <c r="K253" i="3"/>
  <c r="L252" i="3"/>
  <c r="K252" i="3"/>
  <c r="L251" i="3"/>
  <c r="K251" i="3"/>
  <c r="L250" i="3"/>
  <c r="K250" i="3"/>
  <c r="L249" i="3"/>
  <c r="K249" i="3"/>
  <c r="L248" i="3"/>
  <c r="K248" i="3"/>
  <c r="L247" i="3"/>
  <c r="K247" i="3"/>
  <c r="L246" i="3"/>
  <c r="K246" i="3"/>
  <c r="L245" i="3"/>
  <c r="K245" i="3"/>
  <c r="L244" i="3"/>
  <c r="K244" i="3"/>
  <c r="L243" i="3"/>
  <c r="K243" i="3"/>
  <c r="L242" i="3"/>
  <c r="K242" i="3"/>
  <c r="L241" i="3"/>
  <c r="K241" i="3"/>
  <c r="L240" i="3"/>
  <c r="K240" i="3"/>
  <c r="L239" i="3"/>
  <c r="K239" i="3"/>
  <c r="L238" i="3"/>
  <c r="K238" i="3"/>
  <c r="L237" i="3"/>
  <c r="K237" i="3"/>
  <c r="L236" i="3"/>
  <c r="K236" i="3"/>
  <c r="L235" i="3"/>
  <c r="K235" i="3"/>
  <c r="L234" i="3"/>
  <c r="K234" i="3"/>
  <c r="L233" i="3"/>
  <c r="K233" i="3"/>
  <c r="L232" i="3"/>
  <c r="K232" i="3"/>
  <c r="L231" i="3"/>
  <c r="K231" i="3"/>
  <c r="L230" i="3"/>
  <c r="K230" i="3"/>
  <c r="L229" i="3"/>
  <c r="K229" i="3"/>
  <c r="L228" i="3"/>
  <c r="K228" i="3"/>
  <c r="L227" i="3"/>
  <c r="K227" i="3"/>
  <c r="L226" i="3"/>
  <c r="K226" i="3"/>
  <c r="L225" i="3"/>
  <c r="K225" i="3"/>
  <c r="L224" i="3"/>
  <c r="K224" i="3"/>
  <c r="L223" i="3"/>
  <c r="K223" i="3"/>
  <c r="L222" i="3"/>
  <c r="K222" i="3"/>
  <c r="L221" i="3"/>
  <c r="K221" i="3"/>
  <c r="L220" i="3"/>
  <c r="K220" i="3"/>
  <c r="L219" i="3"/>
  <c r="K219" i="3"/>
  <c r="L218" i="3"/>
  <c r="K218" i="3"/>
  <c r="L217" i="3"/>
  <c r="K217" i="3"/>
  <c r="L216" i="3"/>
  <c r="K216" i="3"/>
  <c r="L215" i="3"/>
  <c r="K215" i="3"/>
  <c r="L214" i="3"/>
  <c r="K214" i="3"/>
  <c r="L213" i="3"/>
  <c r="K213" i="3"/>
  <c r="L212" i="3"/>
  <c r="K212" i="3"/>
  <c r="L211" i="3"/>
  <c r="K211" i="3"/>
  <c r="L210" i="3"/>
  <c r="K210" i="3"/>
  <c r="L209" i="3"/>
  <c r="K209" i="3"/>
  <c r="L208" i="3"/>
  <c r="K208" i="3"/>
  <c r="L207" i="3"/>
  <c r="K207" i="3"/>
  <c r="L206" i="3"/>
  <c r="K206" i="3"/>
  <c r="L205" i="3"/>
  <c r="K205" i="3"/>
  <c r="L204" i="3"/>
  <c r="K204" i="3"/>
  <c r="L203" i="3"/>
  <c r="K203" i="3"/>
  <c r="L202" i="3"/>
  <c r="K202" i="3"/>
  <c r="L201" i="3"/>
  <c r="K201" i="3"/>
  <c r="L200" i="3"/>
  <c r="K200" i="3"/>
  <c r="L199" i="3"/>
  <c r="K199" i="3"/>
  <c r="L198" i="3"/>
  <c r="K198" i="3"/>
  <c r="L197" i="3"/>
  <c r="K197" i="3"/>
  <c r="L196" i="3"/>
  <c r="K196" i="3"/>
  <c r="L195" i="3"/>
  <c r="K195" i="3"/>
  <c r="L194" i="3"/>
  <c r="K194" i="3"/>
  <c r="L193" i="3"/>
  <c r="K193" i="3"/>
  <c r="L192" i="3"/>
  <c r="K192" i="3"/>
  <c r="L191" i="3"/>
  <c r="K191" i="3"/>
  <c r="L190" i="3"/>
  <c r="K190" i="3"/>
  <c r="L189" i="3"/>
  <c r="K189" i="3"/>
  <c r="L188" i="3"/>
  <c r="K188" i="3"/>
  <c r="L187" i="3"/>
  <c r="K187" i="3"/>
  <c r="L186" i="3"/>
  <c r="K186" i="3"/>
  <c r="L185" i="3"/>
  <c r="K185" i="3"/>
  <c r="L184" i="3"/>
  <c r="K184" i="3"/>
  <c r="L183" i="3"/>
  <c r="K183" i="3"/>
  <c r="L182" i="3"/>
  <c r="K182" i="3"/>
  <c r="L181" i="3"/>
  <c r="K181" i="3"/>
  <c r="L180" i="3"/>
  <c r="K180" i="3"/>
  <c r="L179" i="3"/>
  <c r="K179" i="3"/>
  <c r="L178" i="3"/>
  <c r="K178" i="3"/>
  <c r="L177" i="3"/>
  <c r="K177" i="3"/>
  <c r="L176" i="3"/>
  <c r="K176" i="3"/>
  <c r="L175" i="3"/>
  <c r="K175" i="3"/>
  <c r="L174" i="3"/>
  <c r="K174" i="3"/>
  <c r="L173" i="3"/>
  <c r="K173" i="3"/>
  <c r="L172" i="3"/>
  <c r="K172" i="3"/>
  <c r="L171" i="3"/>
  <c r="K171" i="3"/>
  <c r="L170" i="3"/>
  <c r="K170" i="3"/>
  <c r="L169" i="3"/>
  <c r="K169" i="3"/>
  <c r="L168" i="3"/>
  <c r="K168" i="3"/>
  <c r="L167" i="3"/>
  <c r="K167" i="3"/>
  <c r="L166" i="3"/>
  <c r="K166" i="3"/>
  <c r="L165" i="3"/>
  <c r="K165" i="3"/>
  <c r="L164" i="3"/>
  <c r="K164" i="3"/>
  <c r="L163" i="3"/>
  <c r="K163" i="3"/>
  <c r="L162" i="3"/>
  <c r="K162" i="3"/>
  <c r="L161" i="3"/>
  <c r="K161" i="3"/>
  <c r="L160" i="3"/>
  <c r="K160" i="3"/>
  <c r="L159" i="3"/>
  <c r="K159" i="3"/>
  <c r="L158" i="3"/>
  <c r="K158" i="3"/>
  <c r="L157" i="3"/>
  <c r="K157" i="3"/>
  <c r="L156" i="3"/>
  <c r="K156" i="3"/>
  <c r="L155" i="3"/>
  <c r="K155" i="3"/>
  <c r="L154" i="3"/>
  <c r="K154" i="3"/>
  <c r="L153" i="3"/>
  <c r="K153" i="3"/>
  <c r="L152" i="3"/>
  <c r="K152" i="3"/>
  <c r="L151" i="3"/>
  <c r="K151" i="3"/>
  <c r="L150" i="3"/>
  <c r="K150" i="3"/>
  <c r="L149" i="3"/>
  <c r="K149" i="3"/>
  <c r="L148" i="3"/>
  <c r="K148" i="3"/>
  <c r="L147" i="3"/>
  <c r="K147" i="3"/>
  <c r="L146" i="3"/>
  <c r="K146" i="3"/>
  <c r="L145" i="3"/>
  <c r="K145" i="3"/>
  <c r="L144" i="3"/>
  <c r="K144" i="3"/>
  <c r="L143" i="3"/>
  <c r="K143" i="3"/>
  <c r="L142" i="3"/>
  <c r="K142" i="3"/>
  <c r="L141" i="3"/>
  <c r="K141" i="3"/>
  <c r="L140" i="3"/>
  <c r="K140" i="3"/>
  <c r="L139" i="3"/>
  <c r="K139" i="3"/>
  <c r="L138" i="3"/>
  <c r="K138" i="3"/>
  <c r="L137" i="3"/>
  <c r="K137" i="3"/>
  <c r="L136" i="3"/>
  <c r="K136" i="3"/>
  <c r="L135" i="3"/>
  <c r="K135" i="3"/>
  <c r="L134" i="3"/>
  <c r="K134" i="3"/>
  <c r="L133" i="3"/>
  <c r="K133" i="3"/>
  <c r="L132" i="3"/>
  <c r="K132" i="3"/>
  <c r="L131" i="3"/>
  <c r="K131" i="3"/>
  <c r="L130" i="3"/>
  <c r="K130" i="3"/>
  <c r="L129" i="3"/>
  <c r="K129" i="3"/>
  <c r="L128" i="3"/>
  <c r="K128" i="3"/>
  <c r="L127" i="3"/>
  <c r="K127" i="3"/>
  <c r="L126" i="3"/>
  <c r="K126" i="3"/>
  <c r="L125" i="3"/>
  <c r="K125" i="3"/>
  <c r="L124" i="3"/>
  <c r="K124" i="3"/>
  <c r="L123" i="3"/>
  <c r="K123" i="3"/>
  <c r="L122" i="3"/>
  <c r="K122" i="3"/>
  <c r="L121" i="3"/>
  <c r="K121" i="3"/>
  <c r="L120" i="3"/>
  <c r="K120" i="3"/>
  <c r="L119" i="3"/>
  <c r="K119" i="3"/>
  <c r="L118" i="3"/>
  <c r="K118" i="3"/>
  <c r="L117" i="3"/>
  <c r="K117" i="3"/>
  <c r="L116" i="3"/>
  <c r="K116" i="3"/>
  <c r="L115" i="3"/>
  <c r="K115" i="3"/>
  <c r="L114" i="3"/>
  <c r="K114" i="3"/>
  <c r="L113" i="3"/>
  <c r="K113" i="3"/>
  <c r="L112" i="3"/>
  <c r="K112" i="3"/>
  <c r="L111" i="3"/>
  <c r="K111" i="3"/>
  <c r="L110" i="3"/>
  <c r="K110" i="3"/>
  <c r="L109" i="3"/>
  <c r="K109" i="3"/>
  <c r="L108" i="3"/>
  <c r="K108" i="3"/>
  <c r="L107" i="3"/>
  <c r="K107" i="3"/>
  <c r="L106" i="3"/>
  <c r="K106" i="3"/>
  <c r="L105" i="3"/>
  <c r="K105" i="3"/>
  <c r="L104" i="3"/>
  <c r="K104" i="3"/>
  <c r="L103" i="3"/>
  <c r="K103" i="3"/>
  <c r="L102" i="3"/>
  <c r="K102" i="3"/>
  <c r="L101" i="3"/>
  <c r="K101" i="3"/>
  <c r="L100" i="3"/>
  <c r="K100" i="3"/>
  <c r="L99" i="3"/>
  <c r="K99" i="3"/>
  <c r="L98" i="3"/>
  <c r="K98" i="3"/>
  <c r="L97" i="3"/>
  <c r="K97" i="3"/>
  <c r="L96" i="3"/>
  <c r="K96" i="3"/>
  <c r="L95" i="3"/>
  <c r="K95" i="3"/>
  <c r="L94" i="3"/>
  <c r="K94" i="3"/>
  <c r="L93" i="3"/>
  <c r="K93" i="3"/>
  <c r="L92" i="3"/>
  <c r="K92" i="3"/>
  <c r="L91" i="3"/>
  <c r="K91" i="3"/>
  <c r="L90" i="3"/>
  <c r="K90" i="3"/>
  <c r="L89" i="3"/>
  <c r="K89" i="3"/>
  <c r="L88" i="3"/>
  <c r="K88" i="3"/>
  <c r="L87" i="3"/>
  <c r="K87" i="3"/>
  <c r="L86" i="3"/>
  <c r="K86" i="3"/>
  <c r="L85" i="3"/>
  <c r="K85" i="3"/>
  <c r="L84" i="3"/>
  <c r="K84" i="3"/>
  <c r="L83" i="3"/>
  <c r="K83" i="3"/>
  <c r="L82" i="3"/>
  <c r="K82" i="3"/>
  <c r="L81" i="3"/>
  <c r="K81" i="3"/>
  <c r="L80" i="3"/>
  <c r="K80" i="3"/>
  <c r="L79" i="3"/>
  <c r="K79" i="3"/>
  <c r="L78" i="3"/>
  <c r="K78" i="3"/>
  <c r="L77" i="3"/>
  <c r="K77" i="3"/>
  <c r="L76" i="3"/>
  <c r="K76" i="3"/>
  <c r="L75" i="3"/>
  <c r="K75" i="3"/>
  <c r="L74" i="3"/>
  <c r="K74" i="3"/>
  <c r="L73" i="3"/>
  <c r="K73" i="3"/>
  <c r="L72" i="3"/>
  <c r="K72" i="3"/>
  <c r="L71" i="3"/>
  <c r="K71" i="3"/>
  <c r="L70" i="3"/>
  <c r="K70" i="3"/>
  <c r="L69" i="3"/>
  <c r="K69" i="3"/>
  <c r="L68" i="3"/>
  <c r="K68" i="3"/>
  <c r="L67" i="3"/>
  <c r="K67" i="3"/>
  <c r="L66" i="3"/>
  <c r="K66" i="3"/>
  <c r="L65" i="3"/>
  <c r="K65" i="3"/>
  <c r="L64" i="3"/>
  <c r="K64" i="3"/>
  <c r="L63" i="3"/>
  <c r="K63" i="3"/>
  <c r="L62" i="3"/>
  <c r="K62" i="3"/>
  <c r="L61" i="3"/>
  <c r="K61" i="3"/>
  <c r="L60" i="3"/>
  <c r="K60" i="3"/>
  <c r="L59" i="3"/>
  <c r="K59" i="3"/>
  <c r="L58" i="3"/>
  <c r="K58" i="3"/>
  <c r="L57" i="3"/>
  <c r="K57" i="3"/>
  <c r="L56" i="3"/>
  <c r="K56" i="3"/>
  <c r="L55" i="3"/>
  <c r="K55" i="3"/>
  <c r="L54" i="3"/>
  <c r="K54" i="3"/>
  <c r="L53" i="3"/>
  <c r="K53" i="3"/>
  <c r="L52" i="3"/>
  <c r="K52" i="3"/>
  <c r="L51" i="3"/>
  <c r="K51" i="3"/>
  <c r="L50" i="3"/>
  <c r="K50" i="3"/>
  <c r="L49" i="3"/>
  <c r="K49" i="3"/>
  <c r="L48" i="3"/>
  <c r="K48" i="3"/>
  <c r="L47" i="3"/>
  <c r="K47" i="3"/>
  <c r="L46" i="3"/>
  <c r="K46" i="3"/>
  <c r="L45" i="3"/>
  <c r="K45" i="3"/>
  <c r="L44" i="3"/>
  <c r="K44" i="3"/>
  <c r="L43" i="3"/>
  <c r="K43" i="3"/>
  <c r="L42" i="3"/>
  <c r="K42" i="3"/>
  <c r="L41" i="3"/>
  <c r="K41" i="3"/>
  <c r="L40" i="3"/>
  <c r="K40" i="3"/>
  <c r="L39" i="3"/>
  <c r="K39" i="3"/>
  <c r="L38" i="3"/>
  <c r="K38" i="3"/>
  <c r="L37" i="3"/>
  <c r="K37" i="3"/>
  <c r="L36" i="3"/>
  <c r="K36" i="3"/>
  <c r="L35" i="3"/>
  <c r="K35" i="3"/>
  <c r="L34" i="3"/>
  <c r="K34" i="3"/>
  <c r="L33" i="3"/>
  <c r="K33" i="3"/>
  <c r="L32" i="3"/>
  <c r="K32" i="3"/>
  <c r="L31" i="3"/>
  <c r="K31" i="3"/>
  <c r="L30" i="3"/>
  <c r="K30" i="3"/>
  <c r="L29" i="3"/>
  <c r="K29" i="3"/>
  <c r="L28" i="3"/>
  <c r="K28" i="3"/>
  <c r="L27" i="3"/>
  <c r="K27" i="3"/>
  <c r="L26" i="3"/>
  <c r="K26" i="3"/>
  <c r="L25" i="3"/>
  <c r="K25" i="3"/>
  <c r="L24" i="3"/>
  <c r="K24" i="3"/>
  <c r="L23" i="3"/>
  <c r="K23" i="3"/>
  <c r="L22" i="3"/>
  <c r="K22" i="3"/>
  <c r="L21" i="3"/>
  <c r="K21" i="3"/>
  <c r="L20" i="3"/>
  <c r="K20" i="3"/>
  <c r="L19" i="3"/>
  <c r="K19" i="3"/>
  <c r="L18" i="3"/>
  <c r="K18" i="3"/>
  <c r="L17" i="3"/>
  <c r="K17" i="3"/>
  <c r="L16" i="3"/>
  <c r="K16" i="3"/>
  <c r="L15" i="3"/>
  <c r="K15" i="3"/>
  <c r="L14" i="3"/>
  <c r="K14" i="3"/>
  <c r="L13" i="3"/>
  <c r="K13" i="3"/>
  <c r="L12" i="3"/>
  <c r="K12" i="3"/>
  <c r="L11" i="3"/>
  <c r="K11" i="3"/>
  <c r="L10" i="3"/>
  <c r="K10" i="3"/>
  <c r="L9" i="3"/>
  <c r="K9" i="3"/>
  <c r="L8" i="3"/>
  <c r="K8" i="3"/>
  <c r="L7" i="3"/>
  <c r="K7" i="3"/>
  <c r="L6" i="3"/>
  <c r="K6" i="3"/>
  <c r="L5" i="3"/>
  <c r="K5" i="3"/>
  <c r="L4" i="3"/>
  <c r="K4" i="3"/>
  <c r="L2" i="3"/>
  <c r="K2" i="3"/>
  <c r="L2003" i="1"/>
  <c r="K2003" i="1"/>
  <c r="L2002" i="1"/>
  <c r="K2002" i="1"/>
  <c r="J2002" i="1"/>
  <c r="L2001" i="1"/>
  <c r="K2001" i="1"/>
  <c r="J2001" i="1"/>
  <c r="L2000" i="1"/>
  <c r="K2000" i="1"/>
  <c r="J2000" i="1"/>
  <c r="L1999" i="1"/>
  <c r="K1999" i="1"/>
  <c r="J1999" i="1"/>
  <c r="L1998" i="1"/>
  <c r="K1998" i="1"/>
  <c r="J1998" i="1"/>
  <c r="L1997" i="1"/>
  <c r="K1997" i="1"/>
  <c r="J1997" i="1"/>
  <c r="L1996" i="1"/>
  <c r="K1996" i="1"/>
  <c r="J1996" i="1"/>
  <c r="L1995" i="1"/>
  <c r="K1995" i="1"/>
  <c r="J1995" i="1"/>
  <c r="L1994" i="1"/>
  <c r="K1994" i="1"/>
  <c r="J1994" i="1"/>
  <c r="L1993" i="1"/>
  <c r="K1993" i="1"/>
  <c r="J1993" i="1"/>
  <c r="L1992" i="1"/>
  <c r="K1992" i="1"/>
  <c r="J1992" i="1"/>
  <c r="L1991" i="1"/>
  <c r="K1991" i="1"/>
  <c r="J1991" i="1"/>
  <c r="L1990" i="1"/>
  <c r="K1990" i="1"/>
  <c r="J1990" i="1"/>
  <c r="L1989" i="1"/>
  <c r="K1989" i="1"/>
  <c r="J1989" i="1"/>
  <c r="V192" i="4" s="1" a="1"/>
  <c r="V192" i="4" s="1"/>
  <c r="L1988" i="1"/>
  <c r="K1988" i="1"/>
  <c r="J1988" i="1"/>
  <c r="L1987" i="1"/>
  <c r="K1987" i="1"/>
  <c r="J1987" i="1"/>
  <c r="L1986" i="1"/>
  <c r="K1986" i="1"/>
  <c r="J1986" i="1"/>
  <c r="L1985" i="1"/>
  <c r="K1985" i="1"/>
  <c r="J1985" i="1"/>
  <c r="L1984" i="1"/>
  <c r="K1984" i="1"/>
  <c r="J1984" i="1"/>
  <c r="W192" i="4" s="1" a="1"/>
  <c r="W192" i="4" s="1"/>
  <c r="L1983" i="1"/>
  <c r="K1983" i="1"/>
  <c r="J1983" i="1"/>
  <c r="L1982" i="1"/>
  <c r="K1982" i="1"/>
  <c r="J1982" i="1"/>
  <c r="L1981" i="1"/>
  <c r="K1981" i="1"/>
  <c r="J1981" i="1"/>
  <c r="L1980" i="1"/>
  <c r="K1980" i="1"/>
  <c r="J1980" i="1"/>
  <c r="L1979" i="1"/>
  <c r="K1979" i="1"/>
  <c r="J1979" i="1"/>
  <c r="L1978" i="1"/>
  <c r="K1978" i="1"/>
  <c r="J1978" i="1"/>
  <c r="L1977" i="1"/>
  <c r="K1977" i="1"/>
  <c r="J1977" i="1"/>
  <c r="V191" i="4" s="1" a="1"/>
  <c r="V191" i="4" s="1"/>
  <c r="L1976" i="1"/>
  <c r="K1976" i="1"/>
  <c r="J1976" i="1"/>
  <c r="L1975" i="1"/>
  <c r="K1975" i="1"/>
  <c r="J1975" i="1"/>
  <c r="L1974" i="1"/>
  <c r="K1974" i="1"/>
  <c r="J1974" i="1"/>
  <c r="L1973" i="1"/>
  <c r="K1973" i="1"/>
  <c r="J1973" i="1"/>
  <c r="W191" i="4" s="1" a="1"/>
  <c r="W191" i="4" s="1"/>
  <c r="L1972" i="1"/>
  <c r="K1972" i="1"/>
  <c r="J1972" i="1"/>
  <c r="L1971" i="1"/>
  <c r="K1971" i="1"/>
  <c r="J1971" i="1"/>
  <c r="L1970" i="1"/>
  <c r="K1970" i="1"/>
  <c r="J1970" i="1"/>
  <c r="L1969" i="1"/>
  <c r="K1969" i="1"/>
  <c r="J1969" i="1"/>
  <c r="V190" i="4" s="1" a="1"/>
  <c r="V190" i="4" s="1"/>
  <c r="L1968" i="1"/>
  <c r="K1968" i="1"/>
  <c r="J1968" i="1"/>
  <c r="L1967" i="1"/>
  <c r="K1967" i="1"/>
  <c r="J1967" i="1"/>
  <c r="L1966" i="1"/>
  <c r="K1966" i="1"/>
  <c r="J1966" i="1"/>
  <c r="L1965" i="1"/>
  <c r="K1965" i="1"/>
  <c r="J1965" i="1"/>
  <c r="W190" i="4" s="1" a="1"/>
  <c r="W190" i="4" s="1"/>
  <c r="L1964" i="1"/>
  <c r="K1964" i="1"/>
  <c r="J1964" i="1"/>
  <c r="L1963" i="1"/>
  <c r="K1963" i="1"/>
  <c r="J1963" i="1"/>
  <c r="L1962" i="1"/>
  <c r="K1962" i="1"/>
  <c r="J1962" i="1"/>
  <c r="L1961" i="1"/>
  <c r="K1961" i="1"/>
  <c r="J1961" i="1"/>
  <c r="L1960" i="1"/>
  <c r="K1960" i="1"/>
  <c r="J1960" i="1"/>
  <c r="L1959" i="1"/>
  <c r="K1959" i="1"/>
  <c r="J1959" i="1"/>
  <c r="L1958" i="1"/>
  <c r="K1958" i="1"/>
  <c r="J1958" i="1"/>
  <c r="L1957" i="1"/>
  <c r="K1957" i="1"/>
  <c r="J1957" i="1"/>
  <c r="L1956" i="1"/>
  <c r="K1956" i="1"/>
  <c r="J1956" i="1"/>
  <c r="L1955" i="1"/>
  <c r="K1955" i="1"/>
  <c r="J1955" i="1"/>
  <c r="L1954" i="1"/>
  <c r="K1954" i="1"/>
  <c r="J1954" i="1"/>
  <c r="L1953" i="1"/>
  <c r="K1953" i="1"/>
  <c r="J1953" i="1"/>
  <c r="L1952" i="1"/>
  <c r="K1952" i="1"/>
  <c r="J1952" i="1"/>
  <c r="V188" i="4" s="1" a="1"/>
  <c r="V188" i="4" s="1"/>
  <c r="L1951" i="1"/>
  <c r="K1951" i="1"/>
  <c r="J1951" i="1"/>
  <c r="L1950" i="1"/>
  <c r="K1950" i="1"/>
  <c r="J1950" i="1"/>
  <c r="L1949" i="1"/>
  <c r="K1949" i="1"/>
  <c r="J1949" i="1"/>
  <c r="L1948" i="1"/>
  <c r="K1948" i="1"/>
  <c r="J1948" i="1"/>
  <c r="L1947" i="1"/>
  <c r="K1947" i="1"/>
  <c r="J1947" i="1"/>
  <c r="L1946" i="1"/>
  <c r="K1946" i="1"/>
  <c r="J1946" i="1"/>
  <c r="L1945" i="1"/>
  <c r="K1945" i="1"/>
  <c r="J1945" i="1"/>
  <c r="L1944" i="1"/>
  <c r="K1944" i="1"/>
  <c r="J1944" i="1"/>
  <c r="V185" i="4" s="1" a="1"/>
  <c r="V185" i="4" s="1"/>
  <c r="L1943" i="1"/>
  <c r="K1943" i="1"/>
  <c r="J1943" i="1"/>
  <c r="L1942" i="1"/>
  <c r="K1942" i="1"/>
  <c r="J1942" i="1"/>
  <c r="L1941" i="1"/>
  <c r="K1941" i="1"/>
  <c r="J1941" i="1"/>
  <c r="W186" i="4" s="1" a="1"/>
  <c r="W186" i="4" s="1"/>
  <c r="L1940" i="1"/>
  <c r="K1940" i="1"/>
  <c r="J1940" i="1"/>
  <c r="W185" i="4" s="1" a="1"/>
  <c r="W185" i="4" s="1"/>
  <c r="L1939" i="1"/>
  <c r="K1939" i="1"/>
  <c r="J1939" i="1"/>
  <c r="L1938" i="1"/>
  <c r="K1938" i="1"/>
  <c r="J1938" i="1"/>
  <c r="L1937" i="1"/>
  <c r="K1937" i="1"/>
  <c r="J1937" i="1"/>
  <c r="L1936" i="1"/>
  <c r="K1936" i="1"/>
  <c r="J1936" i="1"/>
  <c r="L1935" i="1"/>
  <c r="K1935" i="1"/>
  <c r="J1935" i="1"/>
  <c r="L1934" i="1"/>
  <c r="K1934" i="1"/>
  <c r="J1934" i="1"/>
  <c r="L1933" i="1"/>
  <c r="K1933" i="1"/>
  <c r="J1933" i="1"/>
  <c r="L1932" i="1"/>
  <c r="K1932" i="1"/>
  <c r="J1932" i="1"/>
  <c r="V184" i="4" s="1" a="1"/>
  <c r="V184" i="4" s="1"/>
  <c r="L1931" i="1"/>
  <c r="K1931" i="1"/>
  <c r="J1931" i="1"/>
  <c r="L1930" i="1"/>
  <c r="K1930" i="1"/>
  <c r="J1930" i="1"/>
  <c r="L1929" i="1"/>
  <c r="K1929" i="1"/>
  <c r="J1929" i="1"/>
  <c r="L1928" i="1"/>
  <c r="K1928" i="1"/>
  <c r="J1928" i="1"/>
  <c r="V183" i="4" s="1" a="1"/>
  <c r="V183" i="4" s="1"/>
  <c r="L1927" i="1"/>
  <c r="K1927" i="1"/>
  <c r="J1927" i="1"/>
  <c r="W184" i="4" s="1" a="1"/>
  <c r="W184" i="4" s="1"/>
  <c r="L1926" i="1"/>
  <c r="K1926" i="1"/>
  <c r="J1926" i="1"/>
  <c r="L1925" i="1"/>
  <c r="K1925" i="1"/>
  <c r="J1925" i="1"/>
  <c r="L1924" i="1"/>
  <c r="K1924" i="1"/>
  <c r="J1924" i="1"/>
  <c r="L1923" i="1"/>
  <c r="K1923" i="1"/>
  <c r="J1923" i="1"/>
  <c r="W183" i="4" s="1" a="1"/>
  <c r="W183" i="4" s="1"/>
  <c r="L1922" i="1"/>
  <c r="K1922" i="1"/>
  <c r="J1922" i="1"/>
  <c r="L1921" i="1"/>
  <c r="K1921" i="1"/>
  <c r="J1921" i="1"/>
  <c r="L1920" i="1"/>
  <c r="K1920" i="1"/>
  <c r="J1920" i="1"/>
  <c r="L1919" i="1"/>
  <c r="K1919" i="1"/>
  <c r="J1919" i="1"/>
  <c r="L1918" i="1"/>
  <c r="K1918" i="1"/>
  <c r="J1918" i="1"/>
  <c r="L1917" i="1"/>
  <c r="K1917" i="1"/>
  <c r="J1917" i="1"/>
  <c r="L1916" i="1"/>
  <c r="K1916" i="1"/>
  <c r="J1916" i="1"/>
  <c r="L1915" i="1"/>
  <c r="K1915" i="1"/>
  <c r="J1915" i="1"/>
  <c r="L1914" i="1"/>
  <c r="K1914" i="1"/>
  <c r="J1914" i="1"/>
  <c r="L1913" i="1"/>
  <c r="K1913" i="1"/>
  <c r="J1913" i="1"/>
  <c r="L1912" i="1"/>
  <c r="K1912" i="1"/>
  <c r="J1912" i="1"/>
  <c r="L1911" i="1"/>
  <c r="K1911" i="1"/>
  <c r="J1911" i="1"/>
  <c r="L1910" i="1"/>
  <c r="K1910" i="1"/>
  <c r="J1910" i="1"/>
  <c r="L1909" i="1"/>
  <c r="K1909" i="1"/>
  <c r="J1909" i="1"/>
  <c r="L1908" i="1"/>
  <c r="K1908" i="1"/>
  <c r="J1908" i="1"/>
  <c r="L1907" i="1"/>
  <c r="K1907" i="1"/>
  <c r="J1907" i="1"/>
  <c r="L1906" i="1"/>
  <c r="K1906" i="1"/>
  <c r="J1906" i="1"/>
  <c r="L1905" i="1"/>
  <c r="K1905" i="1"/>
  <c r="J1905" i="1"/>
  <c r="V182" i="4" s="1" a="1"/>
  <c r="V182" i="4" s="1"/>
  <c r="L1904" i="1"/>
  <c r="K1904" i="1"/>
  <c r="J1904" i="1"/>
  <c r="V181" i="4" s="1" a="1"/>
  <c r="V181" i="4" s="1"/>
  <c r="L1903" i="1"/>
  <c r="K1903" i="1"/>
  <c r="J1903" i="1"/>
  <c r="L1902" i="1"/>
  <c r="K1902" i="1"/>
  <c r="J1902" i="1"/>
  <c r="L1901" i="1"/>
  <c r="K1901" i="1"/>
  <c r="J1901" i="1"/>
  <c r="W182" i="4" s="1" a="1"/>
  <c r="W182" i="4" s="1"/>
  <c r="L1900" i="1"/>
  <c r="K1900" i="1"/>
  <c r="J1900" i="1"/>
  <c r="W181" i="4" s="1" a="1"/>
  <c r="W181" i="4" s="1"/>
  <c r="L1899" i="1"/>
  <c r="K1899" i="1"/>
  <c r="J1899" i="1"/>
  <c r="V180" i="4" s="1" a="1"/>
  <c r="V180" i="4" s="1"/>
  <c r="L1898" i="1"/>
  <c r="K1898" i="1"/>
  <c r="J1898" i="1"/>
  <c r="L1897" i="1"/>
  <c r="K1897" i="1"/>
  <c r="J1897" i="1"/>
  <c r="L1896" i="1"/>
  <c r="K1896" i="1"/>
  <c r="J1896" i="1"/>
  <c r="L1895" i="1"/>
  <c r="K1895" i="1"/>
  <c r="J1895" i="1"/>
  <c r="W180" i="4" s="1" a="1"/>
  <c r="W180" i="4" s="1"/>
  <c r="L1894" i="1"/>
  <c r="K1894" i="1"/>
  <c r="J1894" i="1"/>
  <c r="L1893" i="1"/>
  <c r="K1893" i="1"/>
  <c r="J1893" i="1"/>
  <c r="V178" i="4" s="1" a="1"/>
  <c r="V178" i="4" s="1"/>
  <c r="L1892" i="1"/>
  <c r="K1892" i="1"/>
  <c r="J1892" i="1"/>
  <c r="L1891" i="1"/>
  <c r="K1891" i="1"/>
  <c r="J1891" i="1"/>
  <c r="L1890" i="1"/>
  <c r="K1890" i="1"/>
  <c r="J1890" i="1"/>
  <c r="L1889" i="1"/>
  <c r="K1889" i="1"/>
  <c r="J1889" i="1"/>
  <c r="L1888" i="1"/>
  <c r="K1888" i="1"/>
  <c r="J1888" i="1"/>
  <c r="V177" i="4" s="1" a="1"/>
  <c r="V177" i="4" s="1"/>
  <c r="L1887" i="1"/>
  <c r="K1887" i="1"/>
  <c r="J1887" i="1"/>
  <c r="L1886" i="1"/>
  <c r="K1886" i="1"/>
  <c r="J1886" i="1"/>
  <c r="L1885" i="1"/>
  <c r="K1885" i="1"/>
  <c r="J1885" i="1"/>
  <c r="L1884" i="1"/>
  <c r="K1884" i="1"/>
  <c r="J1884" i="1"/>
  <c r="L1883" i="1"/>
  <c r="K1883" i="1"/>
  <c r="J1883" i="1"/>
  <c r="L1882" i="1"/>
  <c r="K1882" i="1"/>
  <c r="J1882" i="1"/>
  <c r="W177" i="4" s="1" a="1"/>
  <c r="W177" i="4" s="1"/>
  <c r="L1881" i="1"/>
  <c r="K1881" i="1"/>
  <c r="J1881" i="1"/>
  <c r="L1880" i="1"/>
  <c r="K1880" i="1"/>
  <c r="J1880" i="1"/>
  <c r="L1879" i="1"/>
  <c r="K1879" i="1"/>
  <c r="J1879" i="1"/>
  <c r="L1878" i="1"/>
  <c r="K1878" i="1"/>
  <c r="J1878" i="1"/>
  <c r="L1877" i="1"/>
  <c r="K1877" i="1"/>
  <c r="J1877" i="1"/>
  <c r="L1876" i="1"/>
  <c r="K1876" i="1"/>
  <c r="J1876" i="1"/>
  <c r="L1875" i="1"/>
  <c r="K1875" i="1"/>
  <c r="J1875" i="1"/>
  <c r="V176" i="4" s="1" a="1"/>
  <c r="V176" i="4" s="1"/>
  <c r="L1874" i="1"/>
  <c r="K1874" i="1"/>
  <c r="J1874" i="1"/>
  <c r="L1873" i="1"/>
  <c r="K1873" i="1"/>
  <c r="J1873" i="1"/>
  <c r="L1872" i="1"/>
  <c r="K1872" i="1"/>
  <c r="J1872" i="1"/>
  <c r="L1871" i="1"/>
  <c r="K1871" i="1"/>
  <c r="J1871" i="1"/>
  <c r="W176" i="4" s="1" a="1"/>
  <c r="W176" i="4" s="1"/>
  <c r="L1870" i="1"/>
  <c r="K1870" i="1"/>
  <c r="J1870" i="1"/>
  <c r="L1869" i="1"/>
  <c r="K1869" i="1"/>
  <c r="J1869" i="1"/>
  <c r="L1868" i="1"/>
  <c r="K1868" i="1"/>
  <c r="J1868" i="1"/>
  <c r="L1867" i="1"/>
  <c r="K1867" i="1"/>
  <c r="J1867" i="1"/>
  <c r="L1866" i="1"/>
  <c r="K1866" i="1"/>
  <c r="J1866" i="1"/>
  <c r="L1865" i="1"/>
  <c r="K1865" i="1"/>
  <c r="J1865" i="1"/>
  <c r="L1864" i="1"/>
  <c r="K1864" i="1"/>
  <c r="J1864" i="1"/>
  <c r="V175" i="4" s="1" a="1"/>
  <c r="V175" i="4" s="1"/>
  <c r="L1863" i="1"/>
  <c r="K1863" i="1"/>
  <c r="J1863" i="1"/>
  <c r="L1862" i="1"/>
  <c r="K1862" i="1"/>
  <c r="J1862" i="1"/>
  <c r="L1861" i="1"/>
  <c r="K1861" i="1"/>
  <c r="J1861" i="1"/>
  <c r="L1860" i="1"/>
  <c r="K1860" i="1"/>
  <c r="J1860" i="1"/>
  <c r="W175" i="4" s="1" a="1"/>
  <c r="W175" i="4" s="1"/>
  <c r="L1859" i="1"/>
  <c r="K1859" i="1"/>
  <c r="J1859" i="1"/>
  <c r="L1858" i="1"/>
  <c r="K1858" i="1"/>
  <c r="J1858" i="1"/>
  <c r="L1857" i="1"/>
  <c r="K1857" i="1"/>
  <c r="J1857" i="1"/>
  <c r="L1856" i="1"/>
  <c r="K1856" i="1"/>
  <c r="J1856" i="1"/>
  <c r="L1855" i="1"/>
  <c r="K1855" i="1"/>
  <c r="J1855" i="1"/>
  <c r="L1854" i="1"/>
  <c r="K1854" i="1"/>
  <c r="J1854" i="1"/>
  <c r="L1853" i="1"/>
  <c r="K1853" i="1"/>
  <c r="J1853" i="1"/>
  <c r="V174" i="4" s="1" a="1"/>
  <c r="V174" i="4" s="1"/>
  <c r="L1852" i="1"/>
  <c r="K1852" i="1"/>
  <c r="J1852" i="1"/>
  <c r="L1851" i="1"/>
  <c r="K1851" i="1"/>
  <c r="J1851" i="1"/>
  <c r="L1850" i="1"/>
  <c r="K1850" i="1"/>
  <c r="J1850" i="1"/>
  <c r="L1849" i="1"/>
  <c r="K1849" i="1"/>
  <c r="J1849" i="1"/>
  <c r="W174" i="4" s="1" a="1"/>
  <c r="W174" i="4" s="1"/>
  <c r="L1848" i="1"/>
  <c r="K1848" i="1"/>
  <c r="J1848" i="1"/>
  <c r="L1847" i="1"/>
  <c r="K1847" i="1"/>
  <c r="J1847" i="1"/>
  <c r="L1846" i="1"/>
  <c r="K1846" i="1"/>
  <c r="J1846" i="1"/>
  <c r="L1845" i="1"/>
  <c r="K1845" i="1"/>
  <c r="J1845" i="1"/>
  <c r="L1844" i="1"/>
  <c r="K1844" i="1"/>
  <c r="J1844" i="1"/>
  <c r="L1843" i="1"/>
  <c r="K1843" i="1"/>
  <c r="J1843" i="1"/>
  <c r="L1842" i="1"/>
  <c r="K1842" i="1"/>
  <c r="J1842" i="1"/>
  <c r="V173" i="4" s="1" a="1"/>
  <c r="V173" i="4" s="1"/>
  <c r="L1841" i="1"/>
  <c r="K1841" i="1"/>
  <c r="J1841" i="1"/>
  <c r="L1840" i="1"/>
  <c r="K1840" i="1"/>
  <c r="J1840" i="1"/>
  <c r="L1839" i="1"/>
  <c r="K1839" i="1"/>
  <c r="J1839" i="1"/>
  <c r="W173" i="4" s="1" a="1"/>
  <c r="W173" i="4" s="1"/>
  <c r="L1838" i="1"/>
  <c r="K1838" i="1"/>
  <c r="J1838" i="1"/>
  <c r="L1837" i="1"/>
  <c r="K1837" i="1"/>
  <c r="J1837" i="1"/>
  <c r="L1836" i="1"/>
  <c r="K1836" i="1"/>
  <c r="J1836" i="1"/>
  <c r="L1835" i="1"/>
  <c r="K1835" i="1"/>
  <c r="J1835" i="1"/>
  <c r="L1834" i="1"/>
  <c r="K1834" i="1"/>
  <c r="J1834" i="1"/>
  <c r="L1833" i="1"/>
  <c r="K1833" i="1"/>
  <c r="J1833" i="1"/>
  <c r="L1832" i="1"/>
  <c r="K1832" i="1"/>
  <c r="J1832" i="1"/>
  <c r="V172" i="4" s="1" a="1"/>
  <c r="V172" i="4" s="1"/>
  <c r="L1831" i="1"/>
  <c r="K1831" i="1"/>
  <c r="J1831" i="1"/>
  <c r="L1830" i="1"/>
  <c r="K1830" i="1"/>
  <c r="J1830" i="1"/>
  <c r="L1829" i="1"/>
  <c r="K1829" i="1"/>
  <c r="J1829" i="1"/>
  <c r="W172" i="4" s="1" a="1"/>
  <c r="W172" i="4" s="1"/>
  <c r="L1828" i="1"/>
  <c r="K1828" i="1"/>
  <c r="J1828" i="1"/>
  <c r="L1827" i="1"/>
  <c r="K1827" i="1"/>
  <c r="J1827" i="1"/>
  <c r="L1826" i="1"/>
  <c r="K1826" i="1"/>
  <c r="J1826" i="1"/>
  <c r="L1825" i="1"/>
  <c r="K1825" i="1"/>
  <c r="J1825" i="1"/>
  <c r="L1824" i="1"/>
  <c r="K1824" i="1"/>
  <c r="J1824" i="1"/>
  <c r="L1823" i="1"/>
  <c r="K1823" i="1"/>
  <c r="J1823" i="1"/>
  <c r="L1822" i="1"/>
  <c r="K1822" i="1"/>
  <c r="J1822" i="1"/>
  <c r="L1821" i="1"/>
  <c r="K1821" i="1"/>
  <c r="J1821" i="1"/>
  <c r="L1820" i="1"/>
  <c r="K1820" i="1"/>
  <c r="J1820" i="1"/>
  <c r="L1819" i="1"/>
  <c r="K1819" i="1"/>
  <c r="J1819" i="1"/>
  <c r="V171" i="4" s="1" a="1"/>
  <c r="V171" i="4" s="1"/>
  <c r="L1818" i="1"/>
  <c r="K1818" i="1"/>
  <c r="J1818" i="1"/>
  <c r="L1817" i="1"/>
  <c r="K1817" i="1"/>
  <c r="J1817" i="1"/>
  <c r="L1816" i="1"/>
  <c r="K1816" i="1"/>
  <c r="J1816" i="1"/>
  <c r="L1815" i="1"/>
  <c r="K1815" i="1"/>
  <c r="J1815" i="1"/>
  <c r="L1814" i="1"/>
  <c r="K1814" i="1"/>
  <c r="J1814" i="1"/>
  <c r="L1813" i="1"/>
  <c r="K1813" i="1"/>
  <c r="J1813" i="1"/>
  <c r="L1812" i="1"/>
  <c r="K1812" i="1"/>
  <c r="J1812" i="1"/>
  <c r="L1811" i="1"/>
  <c r="K1811" i="1"/>
  <c r="J1811" i="1"/>
  <c r="V169" i="4" s="1" a="1"/>
  <c r="V169" i="4" s="1"/>
  <c r="L1810" i="1"/>
  <c r="K1810" i="1"/>
  <c r="J1810" i="1"/>
  <c r="L1809" i="1"/>
  <c r="K1809" i="1"/>
  <c r="J1809" i="1"/>
  <c r="V193" i="4" s="1" a="1"/>
  <c r="V193" i="4" s="1"/>
  <c r="L1808" i="1"/>
  <c r="K1808" i="1"/>
  <c r="J1808" i="1"/>
  <c r="W170" i="4" s="1" a="1"/>
  <c r="W170" i="4" s="1"/>
  <c r="L1807" i="1"/>
  <c r="K1807" i="1"/>
  <c r="J1807" i="1"/>
  <c r="L1806" i="1"/>
  <c r="K1806" i="1"/>
  <c r="J1806" i="1"/>
  <c r="L1805" i="1"/>
  <c r="K1805" i="1"/>
  <c r="J1805" i="1"/>
  <c r="L1804" i="1"/>
  <c r="K1804" i="1"/>
  <c r="J1804" i="1"/>
  <c r="V168" i="4" s="1" a="1"/>
  <c r="V168" i="4" s="1"/>
  <c r="L1803" i="1"/>
  <c r="K1803" i="1"/>
  <c r="J1803" i="1"/>
  <c r="L1802" i="1"/>
  <c r="K1802" i="1"/>
  <c r="J1802" i="1"/>
  <c r="L1801" i="1"/>
  <c r="K1801" i="1"/>
  <c r="J1801" i="1"/>
  <c r="L1800" i="1"/>
  <c r="K1800" i="1"/>
  <c r="J1800" i="1"/>
  <c r="W168" i="4" s="1" a="1"/>
  <c r="W168" i="4" s="1"/>
  <c r="L1799" i="1"/>
  <c r="K1799" i="1"/>
  <c r="J1799" i="1"/>
  <c r="L1798" i="1"/>
  <c r="K1798" i="1"/>
  <c r="J1798" i="1"/>
  <c r="L1797" i="1"/>
  <c r="K1797" i="1"/>
  <c r="J1797" i="1"/>
  <c r="L1796" i="1"/>
  <c r="K1796" i="1"/>
  <c r="J1796" i="1"/>
  <c r="V167" i="4" s="1" a="1"/>
  <c r="V167" i="4" s="1"/>
  <c r="L1795" i="1"/>
  <c r="K1795" i="1"/>
  <c r="J1795" i="1"/>
  <c r="L1794" i="1"/>
  <c r="K1794" i="1"/>
  <c r="J1794" i="1"/>
  <c r="L1793" i="1"/>
  <c r="K1793" i="1"/>
  <c r="J1793" i="1"/>
  <c r="L1792" i="1"/>
  <c r="K1792" i="1"/>
  <c r="J1792" i="1"/>
  <c r="W167" i="4" s="1" a="1"/>
  <c r="W167" i="4" s="1"/>
  <c r="L1791" i="1"/>
  <c r="K1791" i="1"/>
  <c r="J1791" i="1"/>
  <c r="L1790" i="1"/>
  <c r="K1790" i="1"/>
  <c r="J1790" i="1"/>
  <c r="V166" i="4" s="1" a="1"/>
  <c r="V166" i="4" s="1"/>
  <c r="L1789" i="1"/>
  <c r="K1789" i="1"/>
  <c r="J1789" i="1"/>
  <c r="L1788" i="1"/>
  <c r="K1788" i="1"/>
  <c r="J1788" i="1"/>
  <c r="L1787" i="1"/>
  <c r="K1787" i="1"/>
  <c r="J1787" i="1"/>
  <c r="L1786" i="1"/>
  <c r="K1786" i="1"/>
  <c r="J1786" i="1"/>
  <c r="L1785" i="1"/>
  <c r="K1785" i="1"/>
  <c r="J1785" i="1"/>
  <c r="L1784" i="1"/>
  <c r="K1784" i="1"/>
  <c r="J1784" i="1"/>
  <c r="L1783" i="1"/>
  <c r="K1783" i="1"/>
  <c r="J1783" i="1"/>
  <c r="L1782" i="1"/>
  <c r="K1782" i="1"/>
  <c r="J1782" i="1"/>
  <c r="W164" i="4" s="1" a="1"/>
  <c r="W164" i="4" s="1"/>
  <c r="L1781" i="1"/>
  <c r="K1781" i="1"/>
  <c r="J1781" i="1"/>
  <c r="L1780" i="1"/>
  <c r="K1780" i="1"/>
  <c r="J1780" i="1"/>
  <c r="L1779" i="1"/>
  <c r="K1779" i="1"/>
  <c r="J1779" i="1"/>
  <c r="V162" i="4" s="1" a="1"/>
  <c r="V162" i="4" s="1"/>
  <c r="L1778" i="1"/>
  <c r="K1778" i="1"/>
  <c r="J1778" i="1"/>
  <c r="L1777" i="1"/>
  <c r="K1777" i="1"/>
  <c r="J1777" i="1"/>
  <c r="L1776" i="1"/>
  <c r="K1776" i="1"/>
  <c r="J1776" i="1"/>
  <c r="W163" i="4" s="1" a="1"/>
  <c r="W163" i="4" s="1"/>
  <c r="L1775" i="1"/>
  <c r="K1775" i="1"/>
  <c r="J1775" i="1"/>
  <c r="W162" i="4" s="1" a="1"/>
  <c r="W162" i="4" s="1"/>
  <c r="L1774" i="1"/>
  <c r="K1774" i="1"/>
  <c r="J1774" i="1"/>
  <c r="L1773" i="1"/>
  <c r="K1773" i="1"/>
  <c r="J1773" i="1"/>
  <c r="L1772" i="1"/>
  <c r="K1772" i="1"/>
  <c r="J1772" i="1"/>
  <c r="L1771" i="1"/>
  <c r="K1771" i="1"/>
  <c r="J1771" i="1"/>
  <c r="L1770" i="1"/>
  <c r="K1770" i="1"/>
  <c r="J1770" i="1"/>
  <c r="L1769" i="1"/>
  <c r="K1769" i="1"/>
  <c r="J1769" i="1"/>
  <c r="V160" i="4" s="1" a="1"/>
  <c r="V160" i="4" s="1"/>
  <c r="L1768" i="1"/>
  <c r="K1768" i="1"/>
  <c r="J1768" i="1"/>
  <c r="L1767" i="1"/>
  <c r="K1767" i="1"/>
  <c r="J1767" i="1"/>
  <c r="L1766" i="1"/>
  <c r="K1766" i="1"/>
  <c r="J1766" i="1"/>
  <c r="L1765" i="1"/>
  <c r="K1765" i="1"/>
  <c r="J1765" i="1"/>
  <c r="W160" i="4" s="1" a="1"/>
  <c r="W160" i="4" s="1"/>
  <c r="L1764" i="1"/>
  <c r="K1764" i="1"/>
  <c r="J1764" i="1"/>
  <c r="L1763" i="1"/>
  <c r="K1763" i="1"/>
  <c r="J1763" i="1"/>
  <c r="L1762" i="1"/>
  <c r="K1762" i="1"/>
  <c r="J1762" i="1"/>
  <c r="L1761" i="1"/>
  <c r="K1761" i="1"/>
  <c r="J1761" i="1"/>
  <c r="L1760" i="1"/>
  <c r="K1760" i="1"/>
  <c r="J1760" i="1"/>
  <c r="L1759" i="1"/>
  <c r="K1759" i="1"/>
  <c r="J1759" i="1"/>
  <c r="L1758" i="1"/>
  <c r="K1758" i="1"/>
  <c r="J1758" i="1"/>
  <c r="L1757" i="1"/>
  <c r="K1757" i="1"/>
  <c r="J1757" i="1"/>
  <c r="L1756" i="1"/>
  <c r="K1756" i="1"/>
  <c r="J1756" i="1"/>
  <c r="L1755" i="1"/>
  <c r="K1755" i="1"/>
  <c r="J1755" i="1"/>
  <c r="L1754" i="1"/>
  <c r="K1754" i="1"/>
  <c r="J1754" i="1"/>
  <c r="L1753" i="1"/>
  <c r="K1753" i="1"/>
  <c r="J1753" i="1"/>
  <c r="L1752" i="1"/>
  <c r="K1752" i="1"/>
  <c r="J1752" i="1"/>
  <c r="L1751" i="1"/>
  <c r="K1751" i="1"/>
  <c r="J1751" i="1"/>
  <c r="L1750" i="1"/>
  <c r="K1750" i="1"/>
  <c r="J1750" i="1"/>
  <c r="L1749" i="1"/>
  <c r="K1749" i="1"/>
  <c r="J1749" i="1"/>
  <c r="V159" i="4" s="1" a="1"/>
  <c r="V159" i="4" s="1"/>
  <c r="L1748" i="1"/>
  <c r="K1748" i="1"/>
  <c r="J1748" i="1"/>
  <c r="L1747" i="1"/>
  <c r="K1747" i="1"/>
  <c r="J1747" i="1"/>
  <c r="L1746" i="1"/>
  <c r="K1746" i="1"/>
  <c r="J1746" i="1"/>
  <c r="L1745" i="1"/>
  <c r="K1745" i="1"/>
  <c r="J1745" i="1"/>
  <c r="W159" i="4" s="1" a="1"/>
  <c r="W159" i="4" s="1"/>
  <c r="L1744" i="1"/>
  <c r="K1744" i="1"/>
  <c r="J1744" i="1"/>
  <c r="L1743" i="1"/>
  <c r="K1743" i="1"/>
  <c r="J1743" i="1"/>
  <c r="L1742" i="1"/>
  <c r="K1742" i="1"/>
  <c r="J1742" i="1"/>
  <c r="L1741" i="1"/>
  <c r="K1741" i="1"/>
  <c r="J1741" i="1"/>
  <c r="L1740" i="1"/>
  <c r="K1740" i="1"/>
  <c r="J1740" i="1"/>
  <c r="L1739" i="1"/>
  <c r="K1739" i="1"/>
  <c r="J1739" i="1"/>
  <c r="L1738" i="1"/>
  <c r="K1738" i="1"/>
  <c r="J1738" i="1"/>
  <c r="L1737" i="1"/>
  <c r="K1737" i="1"/>
  <c r="J1737" i="1"/>
  <c r="L1736" i="1"/>
  <c r="K1736" i="1"/>
  <c r="J1736" i="1"/>
  <c r="L1735" i="1"/>
  <c r="K1735" i="1"/>
  <c r="J1735" i="1"/>
  <c r="L1734" i="1"/>
  <c r="K1734" i="1"/>
  <c r="J1734" i="1"/>
  <c r="L1733" i="1"/>
  <c r="K1733" i="1"/>
  <c r="J1733" i="1"/>
  <c r="L1732" i="1"/>
  <c r="K1732" i="1"/>
  <c r="J1732" i="1"/>
  <c r="L1731" i="1"/>
  <c r="K1731" i="1"/>
  <c r="J1731" i="1"/>
  <c r="L1730" i="1"/>
  <c r="K1730" i="1"/>
  <c r="J1730" i="1"/>
  <c r="L1729" i="1"/>
  <c r="K1729" i="1"/>
  <c r="J1729" i="1"/>
  <c r="L1728" i="1"/>
  <c r="K1728" i="1"/>
  <c r="J1728" i="1"/>
  <c r="L1727" i="1"/>
  <c r="K1727" i="1"/>
  <c r="J1727" i="1"/>
  <c r="L1726" i="1"/>
  <c r="K1726" i="1"/>
  <c r="J1726" i="1"/>
  <c r="L1725" i="1"/>
  <c r="K1725" i="1"/>
  <c r="J1725" i="1"/>
  <c r="V158" i="4" s="1" a="1"/>
  <c r="V158" i="4" s="1"/>
  <c r="L1724" i="1"/>
  <c r="K1724" i="1"/>
  <c r="J1724" i="1"/>
  <c r="L1723" i="1"/>
  <c r="K1723" i="1"/>
  <c r="J1723" i="1"/>
  <c r="L1722" i="1"/>
  <c r="K1722" i="1"/>
  <c r="J1722" i="1"/>
  <c r="L1721" i="1"/>
  <c r="K1721" i="1"/>
  <c r="J1721" i="1"/>
  <c r="W158" i="4" s="1" a="1"/>
  <c r="W158" i="4" s="1"/>
  <c r="L1720" i="1"/>
  <c r="K1720" i="1"/>
  <c r="J1720" i="1"/>
  <c r="L1719" i="1"/>
  <c r="K1719" i="1"/>
  <c r="J1719" i="1"/>
  <c r="L1718" i="1"/>
  <c r="K1718" i="1"/>
  <c r="J1718" i="1"/>
  <c r="L1717" i="1"/>
  <c r="K1717" i="1"/>
  <c r="J1717" i="1"/>
  <c r="L1716" i="1"/>
  <c r="K1716" i="1"/>
  <c r="J1716" i="1"/>
  <c r="L1715" i="1"/>
  <c r="K1715" i="1"/>
  <c r="J1715" i="1"/>
  <c r="L1714" i="1"/>
  <c r="K1714" i="1"/>
  <c r="J1714" i="1"/>
  <c r="L1713" i="1"/>
  <c r="K1713" i="1"/>
  <c r="J1713" i="1"/>
  <c r="L1712" i="1"/>
  <c r="K1712" i="1"/>
  <c r="J1712" i="1"/>
  <c r="L1711" i="1"/>
  <c r="K1711" i="1"/>
  <c r="J1711" i="1"/>
  <c r="L1710" i="1"/>
  <c r="K1710" i="1"/>
  <c r="J1710" i="1"/>
  <c r="L1709" i="1"/>
  <c r="K1709" i="1"/>
  <c r="J1709" i="1"/>
  <c r="L1708" i="1"/>
  <c r="K1708" i="1"/>
  <c r="J1708" i="1"/>
  <c r="L1707" i="1"/>
  <c r="K1707" i="1"/>
  <c r="J1707" i="1"/>
  <c r="L1706" i="1"/>
  <c r="K1706" i="1"/>
  <c r="J1706" i="1"/>
  <c r="L1705" i="1"/>
  <c r="K1705" i="1"/>
  <c r="J1705" i="1"/>
  <c r="L1704" i="1"/>
  <c r="K1704" i="1"/>
  <c r="J1704" i="1"/>
  <c r="L1703" i="1"/>
  <c r="K1703" i="1"/>
  <c r="J1703" i="1"/>
  <c r="L1702" i="1"/>
  <c r="K1702" i="1"/>
  <c r="J1702" i="1"/>
  <c r="L1701" i="1"/>
  <c r="K1701" i="1"/>
  <c r="J1701" i="1"/>
  <c r="L1700" i="1"/>
  <c r="K1700" i="1"/>
  <c r="J1700" i="1"/>
  <c r="L1699" i="1"/>
  <c r="K1699" i="1"/>
  <c r="J1699" i="1"/>
  <c r="L1698" i="1"/>
  <c r="K1698" i="1"/>
  <c r="J1698" i="1"/>
  <c r="L1697" i="1"/>
  <c r="K1697" i="1"/>
  <c r="J1697" i="1"/>
  <c r="L1696" i="1"/>
  <c r="K1696" i="1"/>
  <c r="J1696" i="1"/>
  <c r="L1695" i="1"/>
  <c r="K1695" i="1"/>
  <c r="J1695" i="1"/>
  <c r="L1694" i="1"/>
  <c r="K1694" i="1"/>
  <c r="J1694" i="1"/>
  <c r="L1693" i="1"/>
  <c r="K1693" i="1"/>
  <c r="J1693" i="1"/>
  <c r="L1692" i="1"/>
  <c r="K1692" i="1"/>
  <c r="J1692" i="1"/>
  <c r="L1691" i="1"/>
  <c r="K1691" i="1"/>
  <c r="J1691" i="1"/>
  <c r="L1690" i="1"/>
  <c r="K1690" i="1"/>
  <c r="J1690" i="1"/>
  <c r="L1689" i="1"/>
  <c r="K1689" i="1"/>
  <c r="J1689" i="1"/>
  <c r="L1688" i="1"/>
  <c r="K1688" i="1"/>
  <c r="J1688" i="1"/>
  <c r="L1687" i="1"/>
  <c r="K1687" i="1"/>
  <c r="J1687" i="1"/>
  <c r="L1686" i="1"/>
  <c r="K1686" i="1"/>
  <c r="J1686" i="1"/>
  <c r="L1685" i="1"/>
  <c r="K1685" i="1"/>
  <c r="J1685" i="1"/>
  <c r="L1684" i="1"/>
  <c r="K1684" i="1"/>
  <c r="J1684" i="1"/>
  <c r="L1683" i="1"/>
  <c r="K1683" i="1"/>
  <c r="J1683" i="1"/>
  <c r="L1682" i="1"/>
  <c r="K1682" i="1"/>
  <c r="J1682" i="1"/>
  <c r="L1681" i="1"/>
  <c r="K1681" i="1"/>
  <c r="J1681" i="1"/>
  <c r="L1680" i="1"/>
  <c r="K1680" i="1"/>
  <c r="J1680" i="1"/>
  <c r="L1679" i="1"/>
  <c r="K1679" i="1"/>
  <c r="J1679" i="1"/>
  <c r="L1678" i="1"/>
  <c r="K1678" i="1"/>
  <c r="J1678" i="1"/>
  <c r="L1677" i="1"/>
  <c r="K1677" i="1"/>
  <c r="J1677" i="1"/>
  <c r="L1676" i="1"/>
  <c r="K1676" i="1"/>
  <c r="J1676" i="1"/>
  <c r="L1675" i="1"/>
  <c r="K1675" i="1"/>
  <c r="J1675" i="1"/>
  <c r="L1674" i="1"/>
  <c r="K1674" i="1"/>
  <c r="J1674" i="1"/>
  <c r="L1673" i="1"/>
  <c r="K1673" i="1"/>
  <c r="J1673" i="1"/>
  <c r="L1672" i="1"/>
  <c r="K1672" i="1"/>
  <c r="J1672" i="1"/>
  <c r="L1671" i="1"/>
  <c r="K1671" i="1"/>
  <c r="J1671" i="1"/>
  <c r="L1670" i="1"/>
  <c r="K1670" i="1"/>
  <c r="J1670" i="1"/>
  <c r="L1669" i="1"/>
  <c r="K1669" i="1"/>
  <c r="J1669" i="1"/>
  <c r="L1668" i="1"/>
  <c r="K1668" i="1"/>
  <c r="J1668" i="1"/>
  <c r="L1667" i="1"/>
  <c r="K1667" i="1"/>
  <c r="J1667" i="1"/>
  <c r="L1666" i="1"/>
  <c r="K1666" i="1"/>
  <c r="J1666" i="1"/>
  <c r="L1665" i="1"/>
  <c r="K1665" i="1"/>
  <c r="J1665" i="1"/>
  <c r="V157" i="4" s="1" a="1"/>
  <c r="V157" i="4" s="1"/>
  <c r="L1664" i="1"/>
  <c r="K1664" i="1"/>
  <c r="J1664" i="1"/>
  <c r="L1663" i="1"/>
  <c r="K1663" i="1"/>
  <c r="J1663" i="1"/>
  <c r="L1662" i="1"/>
  <c r="K1662" i="1"/>
  <c r="J1662" i="1"/>
  <c r="L1661" i="1"/>
  <c r="K1661" i="1"/>
  <c r="J1661" i="1"/>
  <c r="W157" i="4" s="1" a="1"/>
  <c r="W157" i="4" s="1"/>
  <c r="L1660" i="1"/>
  <c r="K1660" i="1"/>
  <c r="J1660" i="1"/>
  <c r="L1659" i="1"/>
  <c r="K1659" i="1"/>
  <c r="J1659" i="1"/>
  <c r="L1658" i="1"/>
  <c r="K1658" i="1"/>
  <c r="J1658" i="1"/>
  <c r="L1657" i="1"/>
  <c r="K1657" i="1"/>
  <c r="J1657" i="1"/>
  <c r="V156" i="4" s="1" a="1"/>
  <c r="V156" i="4" s="1"/>
  <c r="L1656" i="1"/>
  <c r="K1656" i="1"/>
  <c r="J1656" i="1"/>
  <c r="L1655" i="1"/>
  <c r="K1655" i="1"/>
  <c r="J1655" i="1"/>
  <c r="L1654" i="1"/>
  <c r="K1654" i="1"/>
  <c r="J1654" i="1"/>
  <c r="L1653" i="1"/>
  <c r="K1653" i="1"/>
  <c r="J1653" i="1"/>
  <c r="W156" i="4" s="1" a="1"/>
  <c r="W156" i="4" s="1"/>
  <c r="L1652" i="1"/>
  <c r="K1652" i="1"/>
  <c r="J1652" i="1"/>
  <c r="L1651" i="1"/>
  <c r="K1651" i="1"/>
  <c r="J1651" i="1"/>
  <c r="L1650" i="1"/>
  <c r="K1650" i="1"/>
  <c r="J1650" i="1"/>
  <c r="L1649" i="1"/>
  <c r="K1649" i="1"/>
  <c r="J1649" i="1"/>
  <c r="L1648" i="1"/>
  <c r="K1648" i="1"/>
  <c r="J1648" i="1"/>
  <c r="L1647" i="1"/>
  <c r="K1647" i="1"/>
  <c r="J1647" i="1"/>
  <c r="L1646" i="1"/>
  <c r="K1646" i="1"/>
  <c r="J1646" i="1"/>
  <c r="L1645" i="1"/>
  <c r="K1645" i="1"/>
  <c r="J1645" i="1"/>
  <c r="L1644" i="1"/>
  <c r="K1644" i="1"/>
  <c r="J1644" i="1"/>
  <c r="L1643" i="1"/>
  <c r="K1643" i="1"/>
  <c r="J1643" i="1"/>
  <c r="V200" i="4" s="1" a="1"/>
  <c r="V200" i="4" s="1"/>
  <c r="L1642" i="1"/>
  <c r="K1642" i="1"/>
  <c r="J1642" i="1"/>
  <c r="L1641" i="1"/>
  <c r="K1641" i="1"/>
  <c r="J1641" i="1"/>
  <c r="L1640" i="1"/>
  <c r="K1640" i="1"/>
  <c r="J1640" i="1"/>
  <c r="L1639" i="1"/>
  <c r="K1639" i="1"/>
  <c r="J1639" i="1"/>
  <c r="L1638" i="1"/>
  <c r="K1638" i="1"/>
  <c r="J1638" i="1"/>
  <c r="L1637" i="1"/>
  <c r="K1637" i="1"/>
  <c r="J1637" i="1"/>
  <c r="L1636" i="1"/>
  <c r="K1636" i="1"/>
  <c r="J1636" i="1"/>
  <c r="L1635" i="1"/>
  <c r="K1635" i="1"/>
  <c r="J1635" i="1"/>
  <c r="L1634" i="1"/>
  <c r="K1634" i="1"/>
  <c r="J1634" i="1"/>
  <c r="L1633" i="1"/>
  <c r="K1633" i="1"/>
  <c r="J1633" i="1"/>
  <c r="L1632" i="1"/>
  <c r="K1632" i="1"/>
  <c r="J1632" i="1"/>
  <c r="L1631" i="1"/>
  <c r="K1631" i="1"/>
  <c r="J1631" i="1"/>
  <c r="L1630" i="1"/>
  <c r="K1630" i="1"/>
  <c r="J1630" i="1"/>
  <c r="L1629" i="1"/>
  <c r="K1629" i="1"/>
  <c r="J1629" i="1"/>
  <c r="L1628" i="1"/>
  <c r="K1628" i="1"/>
  <c r="J1628" i="1"/>
  <c r="L1627" i="1"/>
  <c r="K1627" i="1"/>
  <c r="J1627" i="1"/>
  <c r="L1626" i="1"/>
  <c r="K1626" i="1"/>
  <c r="J1626" i="1"/>
  <c r="L1625" i="1"/>
  <c r="K1625" i="1"/>
  <c r="J1625" i="1"/>
  <c r="L1624" i="1"/>
  <c r="K1624" i="1"/>
  <c r="J1624" i="1"/>
  <c r="L1623" i="1"/>
  <c r="K1623" i="1"/>
  <c r="J1623" i="1"/>
  <c r="L1622" i="1"/>
  <c r="K1622" i="1"/>
  <c r="J1622" i="1"/>
  <c r="L1621" i="1"/>
  <c r="K1621" i="1"/>
  <c r="J1621" i="1"/>
  <c r="L1620" i="1"/>
  <c r="K1620" i="1"/>
  <c r="J1620" i="1"/>
  <c r="L1619" i="1"/>
  <c r="K1619" i="1"/>
  <c r="J1619" i="1"/>
  <c r="L1618" i="1"/>
  <c r="K1618" i="1"/>
  <c r="J1618" i="1"/>
  <c r="L1617" i="1"/>
  <c r="K1617" i="1"/>
  <c r="J1617" i="1"/>
  <c r="L1616" i="1"/>
  <c r="K1616" i="1"/>
  <c r="J1616" i="1"/>
  <c r="L1615" i="1"/>
  <c r="K1615" i="1"/>
  <c r="J1615" i="1"/>
  <c r="L1614" i="1"/>
  <c r="K1614" i="1"/>
  <c r="J1614" i="1"/>
  <c r="L1613" i="1"/>
  <c r="K1613" i="1"/>
  <c r="J1613" i="1"/>
  <c r="L1612" i="1"/>
  <c r="K1612" i="1"/>
  <c r="J1612" i="1"/>
  <c r="L1611" i="1"/>
  <c r="K1611" i="1"/>
  <c r="J1611" i="1"/>
  <c r="L1610" i="1"/>
  <c r="K1610" i="1"/>
  <c r="J1610" i="1"/>
  <c r="V155" i="4" s="1" a="1"/>
  <c r="V155" i="4" s="1"/>
  <c r="L1609" i="1"/>
  <c r="K1609" i="1"/>
  <c r="J1609" i="1"/>
  <c r="L1608" i="1"/>
  <c r="K1608" i="1"/>
  <c r="J1608" i="1"/>
  <c r="L1607" i="1"/>
  <c r="K1607" i="1"/>
  <c r="J1607" i="1"/>
  <c r="L1606" i="1"/>
  <c r="K1606" i="1"/>
  <c r="J1606" i="1"/>
  <c r="L1605" i="1"/>
  <c r="K1605" i="1"/>
  <c r="J1605" i="1"/>
  <c r="L1604" i="1"/>
  <c r="K1604" i="1"/>
  <c r="J1604" i="1"/>
  <c r="L1603" i="1"/>
  <c r="K1603" i="1"/>
  <c r="J1603" i="1"/>
  <c r="L1602" i="1"/>
  <c r="K1602" i="1"/>
  <c r="J1602" i="1"/>
  <c r="L1601" i="1"/>
  <c r="K1601" i="1"/>
  <c r="J1601" i="1"/>
  <c r="L1600" i="1"/>
  <c r="K1600" i="1"/>
  <c r="J1600" i="1"/>
  <c r="L1599" i="1"/>
  <c r="K1599" i="1"/>
  <c r="J1599" i="1"/>
  <c r="L1598" i="1"/>
  <c r="K1598" i="1"/>
  <c r="J1598" i="1"/>
  <c r="L1597" i="1"/>
  <c r="K1597" i="1"/>
  <c r="J1597" i="1"/>
  <c r="L1596" i="1"/>
  <c r="K1596" i="1"/>
  <c r="J1596" i="1"/>
  <c r="L1595" i="1"/>
  <c r="K1595" i="1"/>
  <c r="J1595" i="1"/>
  <c r="L1594" i="1"/>
  <c r="K1594" i="1"/>
  <c r="J1594" i="1"/>
  <c r="L1593" i="1"/>
  <c r="K1593" i="1"/>
  <c r="J1593" i="1"/>
  <c r="V197" i="4" s="1" a="1"/>
  <c r="V197" i="4" s="1"/>
  <c r="L1592" i="1"/>
  <c r="K1592" i="1"/>
  <c r="J1592" i="1"/>
  <c r="L1591" i="1"/>
  <c r="K1591" i="1"/>
  <c r="J1591" i="1"/>
  <c r="L1590" i="1"/>
  <c r="K1590" i="1"/>
  <c r="J1590" i="1"/>
  <c r="L1589" i="1"/>
  <c r="K1589" i="1"/>
  <c r="J1589" i="1"/>
  <c r="L1588" i="1"/>
  <c r="K1588" i="1"/>
  <c r="J1588" i="1"/>
  <c r="L1587" i="1"/>
  <c r="K1587" i="1"/>
  <c r="J1587" i="1"/>
  <c r="L1586" i="1"/>
  <c r="K1586" i="1"/>
  <c r="J1586" i="1"/>
  <c r="L1585" i="1"/>
  <c r="K1585" i="1"/>
  <c r="J1585" i="1"/>
  <c r="L1584" i="1"/>
  <c r="K1584" i="1"/>
  <c r="J1584" i="1"/>
  <c r="L1583" i="1"/>
  <c r="K1583" i="1"/>
  <c r="J1583" i="1"/>
  <c r="L1582" i="1"/>
  <c r="K1582" i="1"/>
  <c r="J1582" i="1"/>
  <c r="L1581" i="1"/>
  <c r="K1581" i="1"/>
  <c r="J1581" i="1"/>
  <c r="L1580" i="1"/>
  <c r="K1580" i="1"/>
  <c r="J1580" i="1"/>
  <c r="L1579" i="1"/>
  <c r="K1579" i="1"/>
  <c r="J1579" i="1"/>
  <c r="L1578" i="1"/>
  <c r="K1578" i="1"/>
  <c r="J1578" i="1"/>
  <c r="L1577" i="1"/>
  <c r="K1577" i="1"/>
  <c r="J1577" i="1"/>
  <c r="L1576" i="1"/>
  <c r="K1576" i="1"/>
  <c r="J1576" i="1"/>
  <c r="L1575" i="1"/>
  <c r="K1575" i="1"/>
  <c r="J1575" i="1"/>
  <c r="L1574" i="1"/>
  <c r="K1574" i="1"/>
  <c r="J1574" i="1"/>
  <c r="L1573" i="1"/>
  <c r="K1573" i="1"/>
  <c r="J1573" i="1"/>
  <c r="L1572" i="1"/>
  <c r="K1572" i="1"/>
  <c r="J1572" i="1"/>
  <c r="L1571" i="1"/>
  <c r="K1571" i="1"/>
  <c r="J1571" i="1"/>
  <c r="L1570" i="1"/>
  <c r="K1570" i="1"/>
  <c r="J1570" i="1"/>
  <c r="L1569" i="1"/>
  <c r="K1569" i="1"/>
  <c r="J1569" i="1"/>
  <c r="L1568" i="1"/>
  <c r="K1568" i="1"/>
  <c r="J1568" i="1"/>
  <c r="L1567" i="1"/>
  <c r="K1567" i="1"/>
  <c r="J1567" i="1"/>
  <c r="L1566" i="1"/>
  <c r="K1566" i="1"/>
  <c r="J1566" i="1"/>
  <c r="L1565" i="1"/>
  <c r="K1565" i="1"/>
  <c r="J1565" i="1"/>
  <c r="L1564" i="1"/>
  <c r="K1564" i="1"/>
  <c r="J1564" i="1"/>
  <c r="L1563" i="1"/>
  <c r="K1563" i="1"/>
  <c r="J1563" i="1"/>
  <c r="L1562" i="1"/>
  <c r="K1562" i="1"/>
  <c r="J1562" i="1"/>
  <c r="L1561" i="1"/>
  <c r="K1561" i="1"/>
  <c r="J1561" i="1"/>
  <c r="L1560" i="1"/>
  <c r="K1560" i="1"/>
  <c r="J1560" i="1"/>
  <c r="L1559" i="1"/>
  <c r="K1559" i="1"/>
  <c r="J1559" i="1"/>
  <c r="L1558" i="1"/>
  <c r="K1558" i="1"/>
  <c r="J1558" i="1"/>
  <c r="L1557" i="1"/>
  <c r="K1557" i="1"/>
  <c r="J1557" i="1"/>
  <c r="L1556" i="1"/>
  <c r="K1556" i="1"/>
  <c r="J1556" i="1"/>
  <c r="L1555" i="1"/>
  <c r="K1555" i="1"/>
  <c r="J1555" i="1"/>
  <c r="L1554" i="1"/>
  <c r="K1554" i="1"/>
  <c r="J1554" i="1"/>
  <c r="L1553" i="1"/>
  <c r="K1553" i="1"/>
  <c r="J1553" i="1"/>
  <c r="L1552" i="1"/>
  <c r="K1552" i="1"/>
  <c r="J1552" i="1"/>
  <c r="L1551" i="1"/>
  <c r="K1551" i="1"/>
  <c r="J1551" i="1"/>
  <c r="L1550" i="1"/>
  <c r="K1550" i="1"/>
  <c r="J1550" i="1"/>
  <c r="L1549" i="1"/>
  <c r="K1549" i="1"/>
  <c r="J1549" i="1"/>
  <c r="L1548" i="1"/>
  <c r="K1548" i="1"/>
  <c r="J1548" i="1"/>
  <c r="L1547" i="1"/>
  <c r="K1547" i="1"/>
  <c r="J1547" i="1"/>
  <c r="L1546" i="1"/>
  <c r="K1546" i="1"/>
  <c r="J1546" i="1"/>
  <c r="L1545" i="1"/>
  <c r="K1545" i="1"/>
  <c r="J1545" i="1"/>
  <c r="L1544" i="1"/>
  <c r="K1544" i="1"/>
  <c r="J1544" i="1"/>
  <c r="L1543" i="1"/>
  <c r="K1543" i="1"/>
  <c r="J1543" i="1"/>
  <c r="L1542" i="1"/>
  <c r="K1542" i="1"/>
  <c r="J1542" i="1"/>
  <c r="L1541" i="1"/>
  <c r="K1541" i="1"/>
  <c r="J1541" i="1"/>
  <c r="L1540" i="1"/>
  <c r="K1540" i="1"/>
  <c r="J1540" i="1"/>
  <c r="L1539" i="1"/>
  <c r="K1539" i="1"/>
  <c r="J1539" i="1"/>
  <c r="L1538" i="1"/>
  <c r="K1538" i="1"/>
  <c r="J1538" i="1"/>
  <c r="L1537" i="1"/>
  <c r="K1537" i="1"/>
  <c r="J1537" i="1"/>
  <c r="L1536" i="1"/>
  <c r="K1536" i="1"/>
  <c r="J1536" i="1"/>
  <c r="L1535" i="1"/>
  <c r="K1535" i="1"/>
  <c r="J1535" i="1"/>
  <c r="L1534" i="1"/>
  <c r="K1534" i="1"/>
  <c r="J1534" i="1"/>
  <c r="L1533" i="1"/>
  <c r="K1533" i="1"/>
  <c r="J1533" i="1"/>
  <c r="V153" i="4" s="1" a="1"/>
  <c r="V153" i="4" s="1"/>
  <c r="L1532" i="1"/>
  <c r="K1532" i="1"/>
  <c r="J1532" i="1"/>
  <c r="L1531" i="1"/>
  <c r="K1531" i="1"/>
  <c r="J1531" i="1"/>
  <c r="L1530" i="1"/>
  <c r="K1530" i="1"/>
  <c r="J1530" i="1"/>
  <c r="L1529" i="1"/>
  <c r="K1529" i="1"/>
  <c r="J1529" i="1"/>
  <c r="W154" i="4" s="1" a="1"/>
  <c r="W154" i="4" s="1"/>
  <c r="L1528" i="1"/>
  <c r="K1528" i="1"/>
  <c r="J1528" i="1"/>
  <c r="L1527" i="1"/>
  <c r="K1527" i="1"/>
  <c r="J1527" i="1"/>
  <c r="L1526" i="1"/>
  <c r="K1526" i="1"/>
  <c r="J1526" i="1"/>
  <c r="L1525" i="1"/>
  <c r="K1525" i="1"/>
  <c r="J1525" i="1"/>
  <c r="L1524" i="1"/>
  <c r="K1524" i="1"/>
  <c r="J1524" i="1"/>
  <c r="L1523" i="1"/>
  <c r="K1523" i="1"/>
  <c r="J1523" i="1"/>
  <c r="L1522" i="1"/>
  <c r="K1522" i="1"/>
  <c r="J1522" i="1"/>
  <c r="L1521" i="1"/>
  <c r="K1521" i="1"/>
  <c r="J1521" i="1"/>
  <c r="L1520" i="1"/>
  <c r="K1520" i="1"/>
  <c r="J1520" i="1"/>
  <c r="L1519" i="1"/>
  <c r="K1519" i="1"/>
  <c r="J1519" i="1"/>
  <c r="L1518" i="1"/>
  <c r="K1518" i="1"/>
  <c r="J1518" i="1"/>
  <c r="L1517" i="1"/>
  <c r="K1517" i="1"/>
  <c r="J1517" i="1"/>
  <c r="L1516" i="1"/>
  <c r="K1516" i="1"/>
  <c r="J1516" i="1"/>
  <c r="L1515" i="1"/>
  <c r="K1515" i="1"/>
  <c r="J1515" i="1"/>
  <c r="L1514" i="1"/>
  <c r="K1514" i="1"/>
  <c r="J1514" i="1"/>
  <c r="L1513" i="1"/>
  <c r="K1513" i="1"/>
  <c r="J1513" i="1"/>
  <c r="L1512" i="1"/>
  <c r="K1512" i="1"/>
  <c r="J1512" i="1"/>
  <c r="L1511" i="1"/>
  <c r="K1511" i="1"/>
  <c r="J1511" i="1"/>
  <c r="L1510" i="1"/>
  <c r="K1510" i="1"/>
  <c r="J1510" i="1"/>
  <c r="L1509" i="1"/>
  <c r="K1509" i="1"/>
  <c r="J1509" i="1"/>
  <c r="L1508" i="1"/>
  <c r="K1508" i="1"/>
  <c r="J1508" i="1"/>
  <c r="L1507" i="1"/>
  <c r="K1507" i="1"/>
  <c r="J1507" i="1"/>
  <c r="L1506" i="1"/>
  <c r="K1506" i="1"/>
  <c r="J1506" i="1"/>
  <c r="V152" i="4" s="1" a="1"/>
  <c r="V152" i="4" s="1"/>
  <c r="L1505" i="1"/>
  <c r="K1505" i="1"/>
  <c r="J1505" i="1"/>
  <c r="L1504" i="1"/>
  <c r="K1504" i="1"/>
  <c r="J1504" i="1"/>
  <c r="L1503" i="1"/>
  <c r="K1503" i="1"/>
  <c r="J1503" i="1"/>
  <c r="L1502" i="1"/>
  <c r="K1502" i="1"/>
  <c r="J1502" i="1"/>
  <c r="L1501" i="1"/>
  <c r="K1501" i="1"/>
  <c r="J1501" i="1"/>
  <c r="L1500" i="1"/>
  <c r="K1500" i="1"/>
  <c r="J1500" i="1"/>
  <c r="L1499" i="1"/>
  <c r="K1499" i="1"/>
  <c r="J1499" i="1"/>
  <c r="V151" i="4" s="1" a="1"/>
  <c r="V151" i="4" s="1"/>
  <c r="L1498" i="1"/>
  <c r="K1498" i="1"/>
  <c r="J1498" i="1"/>
  <c r="L1497" i="1"/>
  <c r="K1497" i="1"/>
  <c r="J1497" i="1"/>
  <c r="L1496" i="1"/>
  <c r="K1496" i="1"/>
  <c r="J1496" i="1"/>
  <c r="L1495" i="1"/>
  <c r="K1495" i="1"/>
  <c r="J1495" i="1"/>
  <c r="W151" i="4" s="1" a="1"/>
  <c r="W151" i="4" s="1"/>
  <c r="L1494" i="1"/>
  <c r="K1494" i="1"/>
  <c r="J1494" i="1"/>
  <c r="L1493" i="1"/>
  <c r="K1493" i="1"/>
  <c r="J1493" i="1"/>
  <c r="L1492" i="1"/>
  <c r="K1492" i="1"/>
  <c r="J1492" i="1"/>
  <c r="L1491" i="1"/>
  <c r="K1491" i="1"/>
  <c r="J1491" i="1"/>
  <c r="L1490" i="1"/>
  <c r="K1490" i="1"/>
  <c r="J1490" i="1"/>
  <c r="L1489" i="1"/>
  <c r="K1489" i="1"/>
  <c r="J1489" i="1"/>
  <c r="V150" i="4" s="1" a="1"/>
  <c r="V150" i="4" s="1"/>
  <c r="L1488" i="1"/>
  <c r="K1488" i="1"/>
  <c r="J1488" i="1"/>
  <c r="V149" i="4" s="1" a="1"/>
  <c r="V149" i="4" s="1"/>
  <c r="L1487" i="1"/>
  <c r="K1487" i="1"/>
  <c r="J1487" i="1"/>
  <c r="L1486" i="1"/>
  <c r="K1486" i="1"/>
  <c r="J1486" i="1"/>
  <c r="L1485" i="1"/>
  <c r="K1485" i="1"/>
  <c r="J1485" i="1"/>
  <c r="W150" i="4" s="1" a="1"/>
  <c r="W150" i="4" s="1"/>
  <c r="L1484" i="1"/>
  <c r="K1484" i="1"/>
  <c r="J1484" i="1"/>
  <c r="W149" i="4" s="1" a="1"/>
  <c r="W149" i="4" s="1"/>
  <c r="L1483" i="1"/>
  <c r="K1483" i="1"/>
  <c r="J1483" i="1"/>
  <c r="L1482" i="1"/>
  <c r="K1482" i="1"/>
  <c r="J1482" i="1"/>
  <c r="L1481" i="1"/>
  <c r="K1481" i="1"/>
  <c r="J1481" i="1"/>
  <c r="L1480" i="1"/>
  <c r="K1480" i="1"/>
  <c r="J1480" i="1"/>
  <c r="L1479" i="1"/>
  <c r="K1479" i="1"/>
  <c r="J1479" i="1"/>
  <c r="L1478" i="1"/>
  <c r="K1478" i="1"/>
  <c r="J1478" i="1"/>
  <c r="L1477" i="1"/>
  <c r="K1477" i="1"/>
  <c r="J1477" i="1"/>
  <c r="L1476" i="1"/>
  <c r="K1476" i="1"/>
  <c r="J1476" i="1"/>
  <c r="L1475" i="1"/>
  <c r="K1475" i="1"/>
  <c r="J1475" i="1"/>
  <c r="L1474" i="1"/>
  <c r="K1474" i="1"/>
  <c r="J1474" i="1"/>
  <c r="L1473" i="1"/>
  <c r="K1473" i="1"/>
  <c r="J1473" i="1"/>
  <c r="L1472" i="1"/>
  <c r="K1472" i="1"/>
  <c r="J1472" i="1"/>
  <c r="L1471" i="1"/>
  <c r="K1471" i="1"/>
  <c r="J1471" i="1"/>
  <c r="L1470" i="1"/>
  <c r="K1470" i="1"/>
  <c r="J1470" i="1"/>
  <c r="L1469" i="1"/>
  <c r="K1469" i="1"/>
  <c r="J1469" i="1"/>
  <c r="L1468" i="1"/>
  <c r="K1468" i="1"/>
  <c r="J1468" i="1"/>
  <c r="L1467" i="1"/>
  <c r="K1467" i="1"/>
  <c r="J1467" i="1"/>
  <c r="L1466" i="1"/>
  <c r="K1466" i="1"/>
  <c r="J1466" i="1"/>
  <c r="L1465" i="1"/>
  <c r="K1465" i="1"/>
  <c r="J1465" i="1"/>
  <c r="L1464" i="1"/>
  <c r="K1464" i="1"/>
  <c r="J1464" i="1"/>
  <c r="W148" i="4" s="1" a="1"/>
  <c r="W148" i="4" s="1"/>
  <c r="L1463" i="1"/>
  <c r="K1463" i="1"/>
  <c r="J1463" i="1"/>
  <c r="L1462" i="1"/>
  <c r="K1462" i="1"/>
  <c r="J1462" i="1"/>
  <c r="L1461" i="1"/>
  <c r="K1461" i="1"/>
  <c r="J1461" i="1"/>
  <c r="L1460" i="1"/>
  <c r="K1460" i="1"/>
  <c r="J1460" i="1"/>
  <c r="L1459" i="1"/>
  <c r="K1459" i="1"/>
  <c r="J1459" i="1"/>
  <c r="L1458" i="1"/>
  <c r="K1458" i="1"/>
  <c r="J1458" i="1"/>
  <c r="L1457" i="1"/>
  <c r="K1457" i="1"/>
  <c r="J1457" i="1"/>
  <c r="L1456" i="1"/>
  <c r="K1456" i="1"/>
  <c r="J1456" i="1"/>
  <c r="L1455" i="1"/>
  <c r="K1455" i="1"/>
  <c r="J1455" i="1"/>
  <c r="L1454" i="1"/>
  <c r="K1454" i="1"/>
  <c r="J1454" i="1"/>
  <c r="L1453" i="1"/>
  <c r="K1453" i="1"/>
  <c r="J1453" i="1"/>
  <c r="W146" i="4" s="1" a="1"/>
  <c r="W146" i="4" s="1"/>
  <c r="L1452" i="1"/>
  <c r="K1452" i="1"/>
  <c r="J1452" i="1"/>
  <c r="L1451" i="1"/>
  <c r="K1451" i="1"/>
  <c r="J1451" i="1"/>
  <c r="L1450" i="1"/>
  <c r="K1450" i="1"/>
  <c r="J1450" i="1"/>
  <c r="L1449" i="1"/>
  <c r="K1449" i="1"/>
  <c r="J1449" i="1"/>
  <c r="L1448" i="1"/>
  <c r="K1448" i="1"/>
  <c r="J1448" i="1"/>
  <c r="L1447" i="1"/>
  <c r="K1447" i="1"/>
  <c r="J1447" i="1"/>
  <c r="L1446" i="1"/>
  <c r="K1446" i="1"/>
  <c r="J1446" i="1"/>
  <c r="L1445" i="1"/>
  <c r="K1445" i="1"/>
  <c r="J1445" i="1"/>
  <c r="L1444" i="1"/>
  <c r="K1444" i="1"/>
  <c r="J1444" i="1"/>
  <c r="L1443" i="1"/>
  <c r="K1443" i="1"/>
  <c r="J1443" i="1"/>
  <c r="L1442" i="1"/>
  <c r="K1442" i="1"/>
  <c r="J1442" i="1"/>
  <c r="L1441" i="1"/>
  <c r="K1441" i="1"/>
  <c r="J1441" i="1"/>
  <c r="L1440" i="1"/>
  <c r="K1440" i="1"/>
  <c r="J1440" i="1"/>
  <c r="L1439" i="1"/>
  <c r="K1439" i="1"/>
  <c r="J1439" i="1"/>
  <c r="L1438" i="1"/>
  <c r="K1438" i="1"/>
  <c r="J1438" i="1"/>
  <c r="L1437" i="1"/>
  <c r="K1437" i="1"/>
  <c r="J1437" i="1"/>
  <c r="L1436" i="1"/>
  <c r="K1436" i="1"/>
  <c r="J1436" i="1"/>
  <c r="L1435" i="1"/>
  <c r="K1435" i="1"/>
  <c r="J1435" i="1"/>
  <c r="L1434" i="1"/>
  <c r="K1434" i="1"/>
  <c r="J1434" i="1"/>
  <c r="L1433" i="1"/>
  <c r="K1433" i="1"/>
  <c r="J1433" i="1"/>
  <c r="L1432" i="1"/>
  <c r="K1432" i="1"/>
  <c r="J1432" i="1"/>
  <c r="L1431" i="1"/>
  <c r="K1431" i="1"/>
  <c r="J1431" i="1"/>
  <c r="L1430" i="1"/>
  <c r="K1430" i="1"/>
  <c r="J1430" i="1"/>
  <c r="V145" i="4" s="1" a="1"/>
  <c r="V145" i="4" s="1"/>
  <c r="L1429" i="1"/>
  <c r="K1429" i="1"/>
  <c r="J1429" i="1"/>
  <c r="L1428" i="1"/>
  <c r="K1428" i="1"/>
  <c r="J1428" i="1"/>
  <c r="L1427" i="1"/>
  <c r="K1427" i="1"/>
  <c r="J1427" i="1"/>
  <c r="L1426" i="1"/>
  <c r="K1426" i="1"/>
  <c r="J1426" i="1"/>
  <c r="W145" i="4" s="1" a="1"/>
  <c r="W145" i="4" s="1"/>
  <c r="L1425" i="1"/>
  <c r="K1425" i="1"/>
  <c r="J1425" i="1"/>
  <c r="L1424" i="1"/>
  <c r="K1424" i="1"/>
  <c r="J1424" i="1"/>
  <c r="L1423" i="1"/>
  <c r="K1423" i="1"/>
  <c r="J1423" i="1"/>
  <c r="L1422" i="1"/>
  <c r="K1422" i="1"/>
  <c r="J1422" i="1"/>
  <c r="L1421" i="1"/>
  <c r="K1421" i="1"/>
  <c r="J1421" i="1"/>
  <c r="L1420" i="1"/>
  <c r="K1420" i="1"/>
  <c r="J1420" i="1"/>
  <c r="L1419" i="1"/>
  <c r="K1419" i="1"/>
  <c r="J1419" i="1"/>
  <c r="L1418" i="1"/>
  <c r="K1418" i="1"/>
  <c r="J1418" i="1"/>
  <c r="L1417" i="1"/>
  <c r="K1417" i="1"/>
  <c r="J1417" i="1"/>
  <c r="V143" i="4" s="1" a="1"/>
  <c r="V143" i="4" s="1"/>
  <c r="L1416" i="1"/>
  <c r="K1416" i="1"/>
  <c r="J1416" i="1"/>
  <c r="L1415" i="1"/>
  <c r="K1415" i="1"/>
  <c r="J1415" i="1"/>
  <c r="L1414" i="1"/>
  <c r="K1414" i="1"/>
  <c r="J1414" i="1"/>
  <c r="L1413" i="1"/>
  <c r="K1413" i="1"/>
  <c r="J1413" i="1"/>
  <c r="W143" i="4" s="1" a="1"/>
  <c r="W143" i="4" s="1"/>
  <c r="L1412" i="1"/>
  <c r="K1412" i="1"/>
  <c r="J1412" i="1"/>
  <c r="L1411" i="1"/>
  <c r="K1411" i="1"/>
  <c r="J1411" i="1"/>
  <c r="V142" i="4" s="1" a="1"/>
  <c r="V142" i="4" s="1"/>
  <c r="L1410" i="1"/>
  <c r="K1410" i="1"/>
  <c r="J1410" i="1"/>
  <c r="L1409" i="1"/>
  <c r="K1409" i="1"/>
  <c r="J1409" i="1"/>
  <c r="L1408" i="1"/>
  <c r="K1408" i="1"/>
  <c r="J1408" i="1"/>
  <c r="L1407" i="1"/>
  <c r="K1407" i="1"/>
  <c r="J1407" i="1"/>
  <c r="L1406" i="1"/>
  <c r="K1406" i="1"/>
  <c r="J1406" i="1"/>
  <c r="L1405" i="1"/>
  <c r="K1405" i="1"/>
  <c r="J1405" i="1"/>
  <c r="L1404" i="1"/>
  <c r="K1404" i="1"/>
  <c r="J1404" i="1"/>
  <c r="L1403" i="1"/>
  <c r="K1403" i="1"/>
  <c r="J1403" i="1"/>
  <c r="L1402" i="1"/>
  <c r="K1402" i="1"/>
  <c r="J1402" i="1"/>
  <c r="L1401" i="1"/>
  <c r="K1401" i="1"/>
  <c r="J1401" i="1"/>
  <c r="L1400" i="1"/>
  <c r="K1400" i="1"/>
  <c r="J1400" i="1"/>
  <c r="W141" i="4" s="1" a="1"/>
  <c r="W141" i="4" s="1"/>
  <c r="L1399" i="1"/>
  <c r="K1399" i="1"/>
  <c r="J1399" i="1"/>
  <c r="L1398" i="1"/>
  <c r="K1398" i="1"/>
  <c r="J1398" i="1"/>
  <c r="W140" i="4" s="1" a="1"/>
  <c r="W140" i="4" s="1"/>
  <c r="L1397" i="1"/>
  <c r="K1397" i="1"/>
  <c r="J1397" i="1"/>
  <c r="L1396" i="1"/>
  <c r="K1396" i="1"/>
  <c r="J1396" i="1"/>
  <c r="L1395" i="1"/>
  <c r="K1395" i="1"/>
  <c r="J1395" i="1"/>
  <c r="L1394" i="1"/>
  <c r="K1394" i="1"/>
  <c r="J1394" i="1"/>
  <c r="L1393" i="1"/>
  <c r="K1393" i="1"/>
  <c r="J1393" i="1"/>
  <c r="L1392" i="1"/>
  <c r="K1392" i="1"/>
  <c r="J1392" i="1"/>
  <c r="L1391" i="1"/>
  <c r="K1391" i="1"/>
  <c r="J1391" i="1"/>
  <c r="L1390" i="1"/>
  <c r="K1390" i="1"/>
  <c r="J1390" i="1"/>
  <c r="L1389" i="1"/>
  <c r="K1389" i="1"/>
  <c r="J1389" i="1"/>
  <c r="L1388" i="1"/>
  <c r="K1388" i="1"/>
  <c r="J1388" i="1"/>
  <c r="L1387" i="1"/>
  <c r="K1387" i="1"/>
  <c r="J1387" i="1"/>
  <c r="L1386" i="1"/>
  <c r="K1386" i="1"/>
  <c r="J1386" i="1"/>
  <c r="L1385" i="1"/>
  <c r="K1385" i="1"/>
  <c r="J1385" i="1"/>
  <c r="L1384" i="1"/>
  <c r="K1384" i="1"/>
  <c r="J1384" i="1"/>
  <c r="L1383" i="1"/>
  <c r="K1383" i="1"/>
  <c r="J1383" i="1"/>
  <c r="L1382" i="1"/>
  <c r="K1382" i="1"/>
  <c r="J1382" i="1"/>
  <c r="L1381" i="1"/>
  <c r="K1381" i="1"/>
  <c r="J1381" i="1"/>
  <c r="L1380" i="1"/>
  <c r="K1380" i="1"/>
  <c r="J1380" i="1"/>
  <c r="L1379" i="1"/>
  <c r="K1379" i="1"/>
  <c r="J1379" i="1"/>
  <c r="L1378" i="1"/>
  <c r="K1378" i="1"/>
  <c r="J1378" i="1"/>
  <c r="L1377" i="1"/>
  <c r="K1377" i="1"/>
  <c r="J1377" i="1"/>
  <c r="L1376" i="1"/>
  <c r="K1376" i="1"/>
  <c r="J1376" i="1"/>
  <c r="L1375" i="1"/>
  <c r="K1375" i="1"/>
  <c r="J1375" i="1"/>
  <c r="L1374" i="1"/>
  <c r="K1374" i="1"/>
  <c r="J1374" i="1"/>
  <c r="L1373" i="1"/>
  <c r="K1373" i="1"/>
  <c r="J1373" i="1"/>
  <c r="L1372" i="1"/>
  <c r="K1372" i="1"/>
  <c r="J1372" i="1"/>
  <c r="L1371" i="1"/>
  <c r="K1371" i="1"/>
  <c r="J1371" i="1"/>
  <c r="L1370" i="1"/>
  <c r="K1370" i="1"/>
  <c r="J1370" i="1"/>
  <c r="L1369" i="1"/>
  <c r="K1369" i="1"/>
  <c r="J1369" i="1"/>
  <c r="V198" i="4" s="1" a="1"/>
  <c r="V198" i="4" s="1"/>
  <c r="L1368" i="1"/>
  <c r="K1368" i="1"/>
  <c r="J1368" i="1"/>
  <c r="L1367" i="1"/>
  <c r="K1367" i="1"/>
  <c r="J1367" i="1"/>
  <c r="L1366" i="1"/>
  <c r="K1366" i="1"/>
  <c r="J1366" i="1"/>
  <c r="L1365" i="1"/>
  <c r="K1365" i="1"/>
  <c r="J1365" i="1"/>
  <c r="W198" i="4" s="1" a="1"/>
  <c r="W198" i="4" s="1"/>
  <c r="L1364" i="1"/>
  <c r="K1364" i="1"/>
  <c r="J1364" i="1"/>
  <c r="L1363" i="1"/>
  <c r="K1363" i="1"/>
  <c r="J1363" i="1"/>
  <c r="L1362" i="1"/>
  <c r="K1362" i="1"/>
  <c r="J1362" i="1"/>
  <c r="L1361" i="1"/>
  <c r="K1361" i="1"/>
  <c r="J1361" i="1"/>
  <c r="L1360" i="1"/>
  <c r="K1360" i="1"/>
  <c r="J1360" i="1"/>
  <c r="L1359" i="1"/>
  <c r="K1359" i="1"/>
  <c r="J1359" i="1"/>
  <c r="L1358" i="1"/>
  <c r="K1358" i="1"/>
  <c r="J1358" i="1"/>
  <c r="L1357" i="1"/>
  <c r="K1357" i="1"/>
  <c r="J1357" i="1"/>
  <c r="L1356" i="1"/>
  <c r="K1356" i="1"/>
  <c r="J1356" i="1"/>
  <c r="L1355" i="1"/>
  <c r="K1355" i="1"/>
  <c r="J1355" i="1"/>
  <c r="L1354" i="1"/>
  <c r="K1354" i="1"/>
  <c r="J1354" i="1"/>
  <c r="L1353" i="1"/>
  <c r="K1353" i="1"/>
  <c r="J1353" i="1"/>
  <c r="L1352" i="1"/>
  <c r="K1352" i="1"/>
  <c r="J1352" i="1"/>
  <c r="L1351" i="1"/>
  <c r="K1351" i="1"/>
  <c r="J1351" i="1"/>
  <c r="L1350" i="1"/>
  <c r="K1350" i="1"/>
  <c r="J1350" i="1"/>
  <c r="L1349" i="1"/>
  <c r="K1349" i="1"/>
  <c r="J1349" i="1"/>
  <c r="L1348" i="1"/>
  <c r="K1348" i="1"/>
  <c r="J1348" i="1"/>
  <c r="L1347" i="1"/>
  <c r="K1347" i="1"/>
  <c r="J1347" i="1"/>
  <c r="L1346" i="1"/>
  <c r="K1346" i="1"/>
  <c r="J1346" i="1"/>
  <c r="L1345" i="1"/>
  <c r="K1345" i="1"/>
  <c r="J1345" i="1"/>
  <c r="L1344" i="1"/>
  <c r="K1344" i="1"/>
  <c r="J1344" i="1"/>
  <c r="L1343" i="1"/>
  <c r="K1343" i="1"/>
  <c r="J1343" i="1"/>
  <c r="L1342" i="1"/>
  <c r="K1342" i="1"/>
  <c r="J1342" i="1"/>
  <c r="L1341" i="1"/>
  <c r="K1341" i="1"/>
  <c r="J1341" i="1"/>
  <c r="L1340" i="1"/>
  <c r="K1340" i="1"/>
  <c r="J1340" i="1"/>
  <c r="L1339" i="1"/>
  <c r="K1339" i="1"/>
  <c r="J1339" i="1"/>
  <c r="L1338" i="1"/>
  <c r="K1338" i="1"/>
  <c r="J1338" i="1"/>
  <c r="L1337" i="1"/>
  <c r="K1337" i="1"/>
  <c r="J1337" i="1"/>
  <c r="L1336" i="1"/>
  <c r="K1336" i="1"/>
  <c r="J1336" i="1"/>
  <c r="L1335" i="1"/>
  <c r="K1335" i="1"/>
  <c r="J1335" i="1"/>
  <c r="L1334" i="1"/>
  <c r="K1334" i="1"/>
  <c r="J1334" i="1"/>
  <c r="L1333" i="1"/>
  <c r="K1333" i="1"/>
  <c r="J1333" i="1"/>
  <c r="L1332" i="1"/>
  <c r="K1332" i="1"/>
  <c r="J1332" i="1"/>
  <c r="L1331" i="1"/>
  <c r="K1331" i="1"/>
  <c r="J1331" i="1"/>
  <c r="L1330" i="1"/>
  <c r="K1330" i="1"/>
  <c r="J1330" i="1"/>
  <c r="L1329" i="1"/>
  <c r="K1329" i="1"/>
  <c r="J1329" i="1"/>
  <c r="L1328" i="1"/>
  <c r="K1328" i="1"/>
  <c r="J1328" i="1"/>
  <c r="L1327" i="1"/>
  <c r="K1327" i="1"/>
  <c r="J1327" i="1"/>
  <c r="L1326" i="1"/>
  <c r="K1326" i="1"/>
  <c r="J1326" i="1"/>
  <c r="L1325" i="1"/>
  <c r="K1325" i="1"/>
  <c r="J1325" i="1"/>
  <c r="L1324" i="1"/>
  <c r="K1324" i="1"/>
  <c r="J1324" i="1"/>
  <c r="L1323" i="1"/>
  <c r="K1323" i="1"/>
  <c r="J1323" i="1"/>
  <c r="L1322" i="1"/>
  <c r="K1322" i="1"/>
  <c r="J1322" i="1"/>
  <c r="L1321" i="1"/>
  <c r="K1321" i="1"/>
  <c r="J1321" i="1"/>
  <c r="L1320" i="1"/>
  <c r="K1320" i="1"/>
  <c r="J1320" i="1"/>
  <c r="L1319" i="1"/>
  <c r="K1319" i="1"/>
  <c r="J1319" i="1"/>
  <c r="L1318" i="1"/>
  <c r="K1318" i="1"/>
  <c r="J1318" i="1"/>
  <c r="L1317" i="1"/>
  <c r="K1317" i="1"/>
  <c r="J1317" i="1"/>
  <c r="L1316" i="1"/>
  <c r="K1316" i="1"/>
  <c r="J1316" i="1"/>
  <c r="L1315" i="1"/>
  <c r="K1315" i="1"/>
  <c r="J1315" i="1"/>
  <c r="L1314" i="1"/>
  <c r="K1314" i="1"/>
  <c r="J1314" i="1"/>
  <c r="L1313" i="1"/>
  <c r="K1313" i="1"/>
  <c r="J1313" i="1"/>
  <c r="L1312" i="1"/>
  <c r="K1312" i="1"/>
  <c r="J1312" i="1"/>
  <c r="L1311" i="1"/>
  <c r="K1311" i="1"/>
  <c r="J1311" i="1"/>
  <c r="L1310" i="1"/>
  <c r="K1310" i="1"/>
  <c r="J1310" i="1"/>
  <c r="L1309" i="1"/>
  <c r="K1309" i="1"/>
  <c r="J1309" i="1"/>
  <c r="L1308" i="1"/>
  <c r="K1308" i="1"/>
  <c r="J1308" i="1"/>
  <c r="L1307" i="1"/>
  <c r="K1307" i="1"/>
  <c r="J1307" i="1"/>
  <c r="L1306" i="1"/>
  <c r="K1306" i="1"/>
  <c r="J1306" i="1"/>
  <c r="L1305" i="1"/>
  <c r="K1305" i="1"/>
  <c r="J1305" i="1"/>
  <c r="L1304" i="1"/>
  <c r="K1304" i="1"/>
  <c r="J1304" i="1"/>
  <c r="L1303" i="1"/>
  <c r="K1303" i="1"/>
  <c r="J1303" i="1"/>
  <c r="L1302" i="1"/>
  <c r="K1302" i="1"/>
  <c r="J1302" i="1"/>
  <c r="L1301" i="1"/>
  <c r="K1301" i="1"/>
  <c r="J1301" i="1"/>
  <c r="L1300" i="1"/>
  <c r="K1300" i="1"/>
  <c r="J1300" i="1"/>
  <c r="L1299" i="1"/>
  <c r="K1299" i="1"/>
  <c r="J1299" i="1"/>
  <c r="L1298" i="1"/>
  <c r="K1298" i="1"/>
  <c r="J1298" i="1"/>
  <c r="V137" i="4" s="1" a="1"/>
  <c r="V137" i="4" s="1"/>
  <c r="L1297" i="1"/>
  <c r="K1297" i="1"/>
  <c r="J1297" i="1"/>
  <c r="L1296" i="1"/>
  <c r="K1296" i="1"/>
  <c r="J1296" i="1"/>
  <c r="L1295" i="1"/>
  <c r="K1295" i="1"/>
  <c r="J1295" i="1"/>
  <c r="L1294" i="1"/>
  <c r="K1294" i="1"/>
  <c r="J1294" i="1"/>
  <c r="L1293" i="1"/>
  <c r="K1293" i="1"/>
  <c r="J1293" i="1"/>
  <c r="L1292" i="1"/>
  <c r="K1292" i="1"/>
  <c r="J1292" i="1"/>
  <c r="L1291" i="1"/>
  <c r="K1291" i="1"/>
  <c r="J1291" i="1"/>
  <c r="L1290" i="1"/>
  <c r="K1290" i="1"/>
  <c r="J1290" i="1"/>
  <c r="V134" i="4" s="1" a="1"/>
  <c r="V134" i="4" s="1"/>
  <c r="L1289" i="1"/>
  <c r="K1289" i="1"/>
  <c r="J1289" i="1"/>
  <c r="L1288" i="1"/>
  <c r="K1288" i="1"/>
  <c r="J1288" i="1"/>
  <c r="L1287" i="1"/>
  <c r="K1287" i="1"/>
  <c r="J1287" i="1"/>
  <c r="L1286" i="1"/>
  <c r="K1286" i="1"/>
  <c r="J1286" i="1"/>
  <c r="W134" i="4" s="1" a="1"/>
  <c r="W134" i="4" s="1"/>
  <c r="L1285" i="1"/>
  <c r="K1285" i="1"/>
  <c r="J1285" i="1"/>
  <c r="L1284" i="1"/>
  <c r="K1284" i="1"/>
  <c r="J1284" i="1"/>
  <c r="L1283" i="1"/>
  <c r="K1283" i="1"/>
  <c r="J1283" i="1"/>
  <c r="L1282" i="1"/>
  <c r="K1282" i="1"/>
  <c r="J1282" i="1"/>
  <c r="L1281" i="1"/>
  <c r="K1281" i="1"/>
  <c r="J1281" i="1"/>
  <c r="L1280" i="1"/>
  <c r="K1280" i="1"/>
  <c r="J1280" i="1"/>
  <c r="L1279" i="1"/>
  <c r="K1279" i="1"/>
  <c r="J1279" i="1"/>
  <c r="L1278" i="1"/>
  <c r="K1278" i="1"/>
  <c r="J1278" i="1"/>
  <c r="L1277" i="1"/>
  <c r="K1277" i="1"/>
  <c r="J1277" i="1"/>
  <c r="L1276" i="1"/>
  <c r="K1276" i="1"/>
  <c r="J1276" i="1"/>
  <c r="L1275" i="1"/>
  <c r="K1275" i="1"/>
  <c r="J1275" i="1"/>
  <c r="L1274" i="1"/>
  <c r="K1274" i="1"/>
  <c r="J1274" i="1"/>
  <c r="L1273" i="1"/>
  <c r="K1273" i="1"/>
  <c r="J1273" i="1"/>
  <c r="L1272" i="1"/>
  <c r="K1272" i="1"/>
  <c r="J1272" i="1"/>
  <c r="L1271" i="1"/>
  <c r="K1271" i="1"/>
  <c r="J1271" i="1"/>
  <c r="L1270" i="1"/>
  <c r="K1270" i="1"/>
  <c r="J1270" i="1"/>
  <c r="L1269" i="1"/>
  <c r="K1269" i="1"/>
  <c r="J1269" i="1"/>
  <c r="L1268" i="1"/>
  <c r="K1268" i="1"/>
  <c r="J1268" i="1"/>
  <c r="L1267" i="1"/>
  <c r="K1267" i="1"/>
  <c r="J1267" i="1"/>
  <c r="L1266" i="1"/>
  <c r="K1266" i="1"/>
  <c r="J1266" i="1"/>
  <c r="L1265" i="1"/>
  <c r="K1265" i="1"/>
  <c r="J1265" i="1"/>
  <c r="L1264" i="1"/>
  <c r="K1264" i="1"/>
  <c r="J1264" i="1"/>
  <c r="L1263" i="1"/>
  <c r="K1263" i="1"/>
  <c r="J1263" i="1"/>
  <c r="L1262" i="1"/>
  <c r="K1262" i="1"/>
  <c r="J1262" i="1"/>
  <c r="L1261" i="1"/>
  <c r="K1261" i="1"/>
  <c r="J1261" i="1"/>
  <c r="L1260" i="1"/>
  <c r="K1260" i="1"/>
  <c r="J1260" i="1"/>
  <c r="L1259" i="1"/>
  <c r="K1259" i="1"/>
  <c r="J1259" i="1"/>
  <c r="L1258" i="1"/>
  <c r="K1258" i="1"/>
  <c r="J1258" i="1"/>
  <c r="L1257" i="1"/>
  <c r="K1257" i="1"/>
  <c r="J1257" i="1"/>
  <c r="L1256" i="1"/>
  <c r="K1256" i="1"/>
  <c r="J1256" i="1"/>
  <c r="L1255" i="1"/>
  <c r="K1255" i="1"/>
  <c r="J1255" i="1"/>
  <c r="L1254" i="1"/>
  <c r="K1254" i="1"/>
  <c r="J1254" i="1"/>
  <c r="L1253" i="1"/>
  <c r="K1253" i="1"/>
  <c r="J1253" i="1"/>
  <c r="L1252" i="1"/>
  <c r="K1252" i="1"/>
  <c r="J1252" i="1"/>
  <c r="L1251" i="1"/>
  <c r="K1251" i="1"/>
  <c r="J1251" i="1"/>
  <c r="L1250" i="1"/>
  <c r="K1250" i="1"/>
  <c r="J1250" i="1"/>
  <c r="L1249" i="1"/>
  <c r="K1249" i="1"/>
  <c r="J1249" i="1"/>
  <c r="L1248" i="1"/>
  <c r="K1248" i="1"/>
  <c r="J1248" i="1"/>
  <c r="L1247" i="1"/>
  <c r="K1247" i="1"/>
  <c r="J1247" i="1"/>
  <c r="L1246" i="1"/>
  <c r="K1246" i="1"/>
  <c r="J1246" i="1"/>
  <c r="L1245" i="1"/>
  <c r="K1245" i="1"/>
  <c r="J1245" i="1"/>
  <c r="L1244" i="1"/>
  <c r="K1244" i="1"/>
  <c r="J1244" i="1"/>
  <c r="L1243" i="1"/>
  <c r="K1243" i="1"/>
  <c r="J1243" i="1"/>
  <c r="L1242" i="1"/>
  <c r="K1242" i="1"/>
  <c r="J1242" i="1"/>
  <c r="L1241" i="1"/>
  <c r="K1241" i="1"/>
  <c r="J1241" i="1"/>
  <c r="V132" i="4" s="1" a="1"/>
  <c r="V132" i="4" s="1"/>
  <c r="L1240" i="1"/>
  <c r="K1240" i="1"/>
  <c r="J1240" i="1"/>
  <c r="L1239" i="1"/>
  <c r="K1239" i="1"/>
  <c r="J1239" i="1"/>
  <c r="L1238" i="1"/>
  <c r="K1238" i="1"/>
  <c r="J1238" i="1"/>
  <c r="L1237" i="1"/>
  <c r="K1237" i="1"/>
  <c r="J1237" i="1"/>
  <c r="W132" i="4" s="1" a="1"/>
  <c r="W132" i="4" s="1"/>
  <c r="L1236" i="1"/>
  <c r="K1236" i="1"/>
  <c r="J1236" i="1"/>
  <c r="L1235" i="1"/>
  <c r="K1235" i="1"/>
  <c r="J1235" i="1"/>
  <c r="L1234" i="1"/>
  <c r="K1234" i="1"/>
  <c r="J1234" i="1"/>
  <c r="L1233" i="1"/>
  <c r="K1233" i="1"/>
  <c r="J1233" i="1"/>
  <c r="L1232" i="1"/>
  <c r="K1232" i="1"/>
  <c r="J1232" i="1"/>
  <c r="L1231" i="1"/>
  <c r="K1231" i="1"/>
  <c r="J1231" i="1"/>
  <c r="L1230" i="1"/>
  <c r="K1230" i="1"/>
  <c r="J1230" i="1"/>
  <c r="L1229" i="1"/>
  <c r="K1229" i="1"/>
  <c r="J1229" i="1"/>
  <c r="L1228" i="1"/>
  <c r="K1228" i="1"/>
  <c r="J1228" i="1"/>
  <c r="L1227" i="1"/>
  <c r="K1227" i="1"/>
  <c r="J1227" i="1"/>
  <c r="L1226" i="1"/>
  <c r="K1226" i="1"/>
  <c r="J1226" i="1"/>
  <c r="L1225" i="1"/>
  <c r="K1225" i="1"/>
  <c r="J1225" i="1"/>
  <c r="L1224" i="1"/>
  <c r="K1224" i="1"/>
  <c r="J1224" i="1"/>
  <c r="L1223" i="1"/>
  <c r="K1223" i="1"/>
  <c r="J1223" i="1"/>
  <c r="L1222" i="1"/>
  <c r="K1222" i="1"/>
  <c r="J1222" i="1"/>
  <c r="L1221" i="1"/>
  <c r="K1221" i="1"/>
  <c r="J1221" i="1"/>
  <c r="L1220" i="1"/>
  <c r="K1220" i="1"/>
  <c r="J1220" i="1"/>
  <c r="L1219" i="1"/>
  <c r="K1219" i="1"/>
  <c r="J1219" i="1"/>
  <c r="L1218" i="1"/>
  <c r="K1218" i="1"/>
  <c r="J1218" i="1"/>
  <c r="L1217" i="1"/>
  <c r="K1217" i="1"/>
  <c r="J1217" i="1"/>
  <c r="L1216" i="1"/>
  <c r="K1216" i="1"/>
  <c r="J1216" i="1"/>
  <c r="L1215" i="1"/>
  <c r="K1215" i="1"/>
  <c r="J1215" i="1"/>
  <c r="L1214" i="1"/>
  <c r="K1214" i="1"/>
  <c r="J1214" i="1"/>
  <c r="L1213" i="1"/>
  <c r="K1213" i="1"/>
  <c r="J1213" i="1"/>
  <c r="L1212" i="1"/>
  <c r="K1212" i="1"/>
  <c r="J1212" i="1"/>
  <c r="L1211" i="1"/>
  <c r="K1211" i="1"/>
  <c r="J1211" i="1"/>
  <c r="L1210" i="1"/>
  <c r="K1210" i="1"/>
  <c r="J1210" i="1"/>
  <c r="L1209" i="1"/>
  <c r="K1209" i="1"/>
  <c r="J1209" i="1"/>
  <c r="L1208" i="1"/>
  <c r="K1208" i="1"/>
  <c r="J1208" i="1"/>
  <c r="L1207" i="1"/>
  <c r="K1207" i="1"/>
  <c r="J1207" i="1"/>
  <c r="L1206" i="1"/>
  <c r="K1206" i="1"/>
  <c r="J1206" i="1"/>
  <c r="L1205" i="1"/>
  <c r="K1205" i="1"/>
  <c r="J1205" i="1"/>
  <c r="L1204" i="1"/>
  <c r="K1204" i="1"/>
  <c r="J1204" i="1"/>
  <c r="L1203" i="1"/>
  <c r="K1203" i="1"/>
  <c r="J1203" i="1"/>
  <c r="L1202" i="1"/>
  <c r="K1202" i="1"/>
  <c r="J1202" i="1"/>
  <c r="L1201" i="1"/>
  <c r="K1201" i="1"/>
  <c r="J1201" i="1"/>
  <c r="L1200" i="1"/>
  <c r="K1200" i="1"/>
  <c r="J1200" i="1"/>
  <c r="L1199" i="1"/>
  <c r="K1199" i="1"/>
  <c r="J1199" i="1"/>
  <c r="L1198" i="1"/>
  <c r="K1198" i="1"/>
  <c r="J1198" i="1"/>
  <c r="L1197" i="1"/>
  <c r="K1197" i="1"/>
  <c r="J1197" i="1"/>
  <c r="L1196" i="1"/>
  <c r="K1196" i="1"/>
  <c r="J1196" i="1"/>
  <c r="L1195" i="1"/>
  <c r="K1195" i="1"/>
  <c r="J1195" i="1"/>
  <c r="L1194" i="1"/>
  <c r="K1194" i="1"/>
  <c r="J1194" i="1"/>
  <c r="L1193" i="1"/>
  <c r="K1193" i="1"/>
  <c r="J1193" i="1"/>
  <c r="W131" i="4" s="1" a="1"/>
  <c r="W131" i="4" s="1"/>
  <c r="L1192" i="1"/>
  <c r="K1192" i="1"/>
  <c r="J1192" i="1"/>
  <c r="L1191" i="1"/>
  <c r="K1191" i="1"/>
  <c r="J1191" i="1"/>
  <c r="L1190" i="1"/>
  <c r="K1190" i="1"/>
  <c r="J1190" i="1"/>
  <c r="W130" i="4" s="1" a="1"/>
  <c r="W130" i="4" s="1"/>
  <c r="L1189" i="1"/>
  <c r="K1189" i="1"/>
  <c r="J1189" i="1"/>
  <c r="L1188" i="1"/>
  <c r="K1188" i="1"/>
  <c r="J1188" i="1"/>
  <c r="L1187" i="1"/>
  <c r="K1187" i="1"/>
  <c r="J1187" i="1"/>
  <c r="L1186" i="1"/>
  <c r="K1186" i="1"/>
  <c r="J1186" i="1"/>
  <c r="L1185" i="1"/>
  <c r="K1185" i="1"/>
  <c r="J1185" i="1"/>
  <c r="L1184" i="1"/>
  <c r="K1184" i="1"/>
  <c r="J1184" i="1"/>
  <c r="L1183" i="1"/>
  <c r="K1183" i="1"/>
  <c r="J1183" i="1"/>
  <c r="L1182" i="1"/>
  <c r="K1182" i="1"/>
  <c r="J1182" i="1"/>
  <c r="L1181" i="1"/>
  <c r="K1181" i="1"/>
  <c r="J1181" i="1"/>
  <c r="L1180" i="1"/>
  <c r="K1180" i="1"/>
  <c r="J1180" i="1"/>
  <c r="V201" i="4" s="1" a="1"/>
  <c r="V201" i="4" s="1"/>
  <c r="L1179" i="1"/>
  <c r="K1179" i="1"/>
  <c r="J1179" i="1"/>
  <c r="L1178" i="1"/>
  <c r="K1178" i="1"/>
  <c r="J1178" i="1"/>
  <c r="L1177" i="1"/>
  <c r="K1177" i="1"/>
  <c r="J1177" i="1"/>
  <c r="W201" i="4" s="1" a="1"/>
  <c r="W201" i="4" s="1"/>
  <c r="L1176" i="1"/>
  <c r="K1176" i="1"/>
  <c r="J1176" i="1"/>
  <c r="L1175" i="1"/>
  <c r="K1175" i="1"/>
  <c r="J1175" i="1"/>
  <c r="L1174" i="1"/>
  <c r="K1174" i="1"/>
  <c r="J1174" i="1"/>
  <c r="L1173" i="1"/>
  <c r="K1173" i="1"/>
  <c r="J1173" i="1"/>
  <c r="L1172" i="1"/>
  <c r="K1172" i="1"/>
  <c r="J1172" i="1"/>
  <c r="L1171" i="1"/>
  <c r="K1171" i="1"/>
  <c r="J1171" i="1"/>
  <c r="L1170" i="1"/>
  <c r="K1170" i="1"/>
  <c r="J1170" i="1"/>
  <c r="L1169" i="1"/>
  <c r="K1169" i="1"/>
  <c r="J1169" i="1"/>
  <c r="L1168" i="1"/>
  <c r="K1168" i="1"/>
  <c r="J1168" i="1"/>
  <c r="L1167" i="1"/>
  <c r="K1167" i="1"/>
  <c r="J1167" i="1"/>
  <c r="L1166" i="1"/>
  <c r="K1166" i="1"/>
  <c r="J1166" i="1"/>
  <c r="L1165" i="1"/>
  <c r="K1165" i="1"/>
  <c r="J1165" i="1"/>
  <c r="L1164" i="1"/>
  <c r="K1164" i="1"/>
  <c r="J1164" i="1"/>
  <c r="L1163" i="1"/>
  <c r="K1163" i="1"/>
  <c r="J1163" i="1"/>
  <c r="L1162" i="1"/>
  <c r="K1162" i="1"/>
  <c r="J1162" i="1"/>
  <c r="L1161" i="1"/>
  <c r="K1161" i="1"/>
  <c r="J1161" i="1"/>
  <c r="L1160" i="1"/>
  <c r="K1160" i="1"/>
  <c r="J1160" i="1"/>
  <c r="L1159" i="1"/>
  <c r="K1159" i="1"/>
  <c r="J1159" i="1"/>
  <c r="L1158" i="1"/>
  <c r="K1158" i="1"/>
  <c r="J1158" i="1"/>
  <c r="L1157" i="1"/>
  <c r="K1157" i="1"/>
  <c r="J1157" i="1"/>
  <c r="L1156" i="1"/>
  <c r="K1156" i="1"/>
  <c r="J1156" i="1"/>
  <c r="L1155" i="1"/>
  <c r="K1155" i="1"/>
  <c r="J1155" i="1"/>
  <c r="L1154" i="1"/>
  <c r="K1154" i="1"/>
  <c r="J1154" i="1"/>
  <c r="L1153" i="1"/>
  <c r="K1153" i="1"/>
  <c r="J1153" i="1"/>
  <c r="L1152" i="1"/>
  <c r="K1152" i="1"/>
  <c r="J1152" i="1"/>
  <c r="W129" i="4" s="1" a="1"/>
  <c r="W129" i="4" s="1"/>
  <c r="L1151" i="1"/>
  <c r="K1151" i="1"/>
  <c r="J1151" i="1"/>
  <c r="L1150" i="1"/>
  <c r="K1150" i="1"/>
  <c r="J1150" i="1"/>
  <c r="L1149" i="1"/>
  <c r="K1149" i="1"/>
  <c r="J1149" i="1"/>
  <c r="L1148" i="1"/>
  <c r="K1148" i="1"/>
  <c r="J1148" i="1"/>
  <c r="L1147" i="1"/>
  <c r="K1147" i="1"/>
  <c r="J1147" i="1"/>
  <c r="W194" i="4" s="1" a="1"/>
  <c r="W194" i="4" s="1"/>
  <c r="L1146" i="1"/>
  <c r="K1146" i="1"/>
  <c r="J1146" i="1"/>
  <c r="L1145" i="1"/>
  <c r="K1145" i="1"/>
  <c r="J1145" i="1"/>
  <c r="L1144" i="1"/>
  <c r="K1144" i="1"/>
  <c r="J1144" i="1"/>
  <c r="L1143" i="1"/>
  <c r="K1143" i="1"/>
  <c r="J1143" i="1"/>
  <c r="L1142" i="1"/>
  <c r="K1142" i="1"/>
  <c r="J1142" i="1"/>
  <c r="L1141" i="1"/>
  <c r="K1141" i="1"/>
  <c r="J1141" i="1"/>
  <c r="L1140" i="1"/>
  <c r="K1140" i="1"/>
  <c r="J1140" i="1"/>
  <c r="L1139" i="1"/>
  <c r="K1139" i="1"/>
  <c r="J1139" i="1"/>
  <c r="L1138" i="1"/>
  <c r="K1138" i="1"/>
  <c r="J1138" i="1"/>
  <c r="V128" i="4" s="1" a="1"/>
  <c r="V128" i="4" s="1"/>
  <c r="L1137" i="1"/>
  <c r="K1137" i="1"/>
  <c r="J1137" i="1"/>
  <c r="W199" i="4" s="1" a="1"/>
  <c r="W199" i="4" s="1"/>
  <c r="L1136" i="1"/>
  <c r="K1136" i="1"/>
  <c r="J1136" i="1"/>
  <c r="L1135" i="1"/>
  <c r="K1135" i="1"/>
  <c r="J1135" i="1"/>
  <c r="L1134" i="1"/>
  <c r="K1134" i="1"/>
  <c r="J1134" i="1"/>
  <c r="L1133" i="1"/>
  <c r="K1133" i="1"/>
  <c r="J1133" i="1"/>
  <c r="L1132" i="1"/>
  <c r="K1132" i="1"/>
  <c r="J1132" i="1"/>
  <c r="L1131" i="1"/>
  <c r="K1131" i="1"/>
  <c r="J1131" i="1"/>
  <c r="L1130" i="1"/>
  <c r="K1130" i="1"/>
  <c r="J1130" i="1"/>
  <c r="L1129" i="1"/>
  <c r="K1129" i="1"/>
  <c r="J1129" i="1"/>
  <c r="L1128" i="1"/>
  <c r="K1128" i="1"/>
  <c r="J1128" i="1"/>
  <c r="L1127" i="1"/>
  <c r="K1127" i="1"/>
  <c r="J1127" i="1"/>
  <c r="L1126" i="1"/>
  <c r="K1126" i="1"/>
  <c r="J1126" i="1"/>
  <c r="L1125" i="1"/>
  <c r="K1125" i="1"/>
  <c r="J1125" i="1"/>
  <c r="L1124" i="1"/>
  <c r="K1124" i="1"/>
  <c r="J1124" i="1"/>
  <c r="L1123" i="1"/>
  <c r="K1123" i="1"/>
  <c r="J1123" i="1"/>
  <c r="L1122" i="1"/>
  <c r="K1122" i="1"/>
  <c r="J1122" i="1"/>
  <c r="L1121" i="1"/>
  <c r="K1121" i="1"/>
  <c r="J1121" i="1"/>
  <c r="L1120" i="1"/>
  <c r="K1120" i="1"/>
  <c r="J1120" i="1"/>
  <c r="L1119" i="1"/>
  <c r="K1119" i="1"/>
  <c r="J1119" i="1"/>
  <c r="L1118" i="1"/>
  <c r="K1118" i="1"/>
  <c r="J1118" i="1"/>
  <c r="L1117" i="1"/>
  <c r="K1117" i="1"/>
  <c r="J1117" i="1"/>
  <c r="L1116" i="1"/>
  <c r="K1116" i="1"/>
  <c r="J1116" i="1"/>
  <c r="V195" i="4" s="1" a="1"/>
  <c r="V195" i="4" s="1"/>
  <c r="L1115" i="1"/>
  <c r="K1115" i="1"/>
  <c r="J1115" i="1"/>
  <c r="L1114" i="1"/>
  <c r="K1114" i="1"/>
  <c r="J1114" i="1"/>
  <c r="L1113" i="1"/>
  <c r="K1113" i="1"/>
  <c r="J1113" i="1"/>
  <c r="L1112" i="1"/>
  <c r="K1112" i="1"/>
  <c r="J1112" i="1"/>
  <c r="L1111" i="1"/>
  <c r="K1111" i="1"/>
  <c r="J1111" i="1"/>
  <c r="L1110" i="1"/>
  <c r="K1110" i="1"/>
  <c r="J1110" i="1"/>
  <c r="L1109" i="1"/>
  <c r="K1109" i="1"/>
  <c r="J1109" i="1"/>
  <c r="L1108" i="1"/>
  <c r="K1108" i="1"/>
  <c r="J1108" i="1"/>
  <c r="L1107" i="1"/>
  <c r="K1107" i="1"/>
  <c r="J1107" i="1"/>
  <c r="L1106" i="1"/>
  <c r="K1106" i="1"/>
  <c r="J1106" i="1"/>
  <c r="V127" i="4" s="1" a="1"/>
  <c r="V127" i="4" s="1"/>
  <c r="L1105" i="1"/>
  <c r="K1105" i="1"/>
  <c r="J1105" i="1"/>
  <c r="L1104" i="1"/>
  <c r="K1104" i="1"/>
  <c r="J1104" i="1"/>
  <c r="L1103" i="1"/>
  <c r="K1103" i="1"/>
  <c r="J1103" i="1"/>
  <c r="L1102" i="1"/>
  <c r="K1102" i="1"/>
  <c r="J1102" i="1"/>
  <c r="L1101" i="1"/>
  <c r="K1101" i="1"/>
  <c r="J1101" i="1"/>
  <c r="L1100" i="1"/>
  <c r="K1100" i="1"/>
  <c r="J1100" i="1"/>
  <c r="L1099" i="1"/>
  <c r="K1099" i="1"/>
  <c r="J1099" i="1"/>
  <c r="L1098" i="1"/>
  <c r="K1098" i="1"/>
  <c r="J1098" i="1"/>
  <c r="L1097" i="1"/>
  <c r="K1097" i="1"/>
  <c r="J1097" i="1"/>
  <c r="L1096" i="1"/>
  <c r="K1096" i="1"/>
  <c r="J1096" i="1"/>
  <c r="L1095" i="1"/>
  <c r="K1095" i="1"/>
  <c r="J1095" i="1"/>
  <c r="L1094" i="1"/>
  <c r="K1094" i="1"/>
  <c r="J1094" i="1"/>
  <c r="L1093" i="1"/>
  <c r="K1093" i="1"/>
  <c r="J1093" i="1"/>
  <c r="V126" i="4" s="1" a="1"/>
  <c r="V126" i="4" s="1"/>
  <c r="L1092" i="1"/>
  <c r="K1092" i="1"/>
  <c r="J1092" i="1"/>
  <c r="L1091" i="1"/>
  <c r="K1091" i="1"/>
  <c r="J1091" i="1"/>
  <c r="L1090" i="1"/>
  <c r="K1090" i="1"/>
  <c r="J1090" i="1"/>
  <c r="L1089" i="1"/>
  <c r="K1089" i="1"/>
  <c r="J1089" i="1"/>
  <c r="W126" i="4" s="1" a="1"/>
  <c r="W126" i="4" s="1"/>
  <c r="L1088" i="1"/>
  <c r="K1088" i="1"/>
  <c r="J1088" i="1"/>
  <c r="L1087" i="1"/>
  <c r="K1087" i="1"/>
  <c r="J1087" i="1"/>
  <c r="L1086" i="1"/>
  <c r="K1086" i="1"/>
  <c r="J1086" i="1"/>
  <c r="L1085" i="1"/>
  <c r="K1085" i="1"/>
  <c r="J1085" i="1"/>
  <c r="L1084" i="1"/>
  <c r="K1084" i="1"/>
  <c r="J1084" i="1"/>
  <c r="L1083" i="1"/>
  <c r="K1083" i="1"/>
  <c r="J1083" i="1"/>
  <c r="L1082" i="1"/>
  <c r="K1082" i="1"/>
  <c r="J1082" i="1"/>
  <c r="L1081" i="1"/>
  <c r="K1081" i="1"/>
  <c r="J1081" i="1"/>
  <c r="L1080" i="1"/>
  <c r="K1080" i="1"/>
  <c r="J1080" i="1"/>
  <c r="L1079" i="1"/>
  <c r="K1079" i="1"/>
  <c r="J1079" i="1"/>
  <c r="L1078" i="1"/>
  <c r="K1078" i="1"/>
  <c r="J1078" i="1"/>
  <c r="L1077" i="1"/>
  <c r="K1077" i="1"/>
  <c r="J1077" i="1"/>
  <c r="L1076" i="1"/>
  <c r="K1076" i="1"/>
  <c r="J1076" i="1"/>
  <c r="L1075" i="1"/>
  <c r="K1075" i="1"/>
  <c r="J1075" i="1"/>
  <c r="L1074" i="1"/>
  <c r="K1074" i="1"/>
  <c r="J1074" i="1"/>
  <c r="L1073" i="1"/>
  <c r="K1073" i="1"/>
  <c r="J1073" i="1"/>
  <c r="L1072" i="1"/>
  <c r="K1072" i="1"/>
  <c r="J1072" i="1"/>
  <c r="L1071" i="1"/>
  <c r="K1071" i="1"/>
  <c r="J1071" i="1"/>
  <c r="L1070" i="1"/>
  <c r="K1070" i="1"/>
  <c r="J1070" i="1"/>
  <c r="L1069" i="1"/>
  <c r="K1069" i="1"/>
  <c r="J1069" i="1"/>
  <c r="L1068" i="1"/>
  <c r="K1068" i="1"/>
  <c r="J1068" i="1"/>
  <c r="L1067" i="1"/>
  <c r="K1067" i="1"/>
  <c r="J1067" i="1"/>
  <c r="L1066" i="1"/>
  <c r="K1066" i="1"/>
  <c r="J1066" i="1"/>
  <c r="L1065" i="1"/>
  <c r="K1065" i="1"/>
  <c r="J1065" i="1"/>
  <c r="L1064" i="1"/>
  <c r="K1064" i="1"/>
  <c r="J1064" i="1"/>
  <c r="L1063" i="1"/>
  <c r="K1063" i="1"/>
  <c r="J1063" i="1"/>
  <c r="L1062" i="1"/>
  <c r="K1062" i="1"/>
  <c r="J1062" i="1"/>
  <c r="L1061" i="1"/>
  <c r="K1061" i="1"/>
  <c r="J1061" i="1"/>
  <c r="L1060" i="1"/>
  <c r="K1060" i="1"/>
  <c r="J1060" i="1"/>
  <c r="L1059" i="1"/>
  <c r="K1059" i="1"/>
  <c r="J1059" i="1"/>
  <c r="L1058" i="1"/>
  <c r="K1058" i="1"/>
  <c r="J1058" i="1"/>
  <c r="L1057" i="1"/>
  <c r="K1057" i="1"/>
  <c r="J1057" i="1"/>
  <c r="L1056" i="1"/>
  <c r="K1056" i="1"/>
  <c r="J1056" i="1"/>
  <c r="L1055" i="1"/>
  <c r="K1055" i="1"/>
  <c r="J1055" i="1"/>
  <c r="L1054" i="1"/>
  <c r="K1054" i="1"/>
  <c r="J1054" i="1"/>
  <c r="L1053" i="1"/>
  <c r="K1053" i="1"/>
  <c r="J1053" i="1"/>
  <c r="L1052" i="1"/>
  <c r="K1052" i="1"/>
  <c r="J1052" i="1"/>
  <c r="L1051" i="1"/>
  <c r="K1051" i="1"/>
  <c r="J1051" i="1"/>
  <c r="L1050" i="1"/>
  <c r="K1050" i="1"/>
  <c r="J1050" i="1"/>
  <c r="L1049" i="1"/>
  <c r="K1049" i="1"/>
  <c r="J1049" i="1"/>
  <c r="L1048" i="1"/>
  <c r="K1048" i="1"/>
  <c r="J1048" i="1"/>
  <c r="L1047" i="1"/>
  <c r="K1047" i="1"/>
  <c r="J1047" i="1"/>
  <c r="L1046" i="1"/>
  <c r="K1046" i="1"/>
  <c r="J1046" i="1"/>
  <c r="L1045" i="1"/>
  <c r="K1045" i="1"/>
  <c r="J1045" i="1"/>
  <c r="L1044" i="1"/>
  <c r="K1044" i="1"/>
  <c r="J1044" i="1"/>
  <c r="V122" i="4" s="1" a="1"/>
  <c r="V122" i="4" s="1"/>
  <c r="L1043" i="1"/>
  <c r="K1043" i="1"/>
  <c r="J1043" i="1"/>
  <c r="W123" i="4" s="1" a="1"/>
  <c r="W123" i="4" s="1"/>
  <c r="L1042" i="1"/>
  <c r="K1042" i="1"/>
  <c r="J1042" i="1"/>
  <c r="L1041" i="1"/>
  <c r="K1041" i="1"/>
  <c r="J1041" i="1"/>
  <c r="L1040" i="1"/>
  <c r="K1040" i="1"/>
  <c r="J1040" i="1"/>
  <c r="L1039" i="1"/>
  <c r="K1039" i="1"/>
  <c r="J1039" i="1"/>
  <c r="L1038" i="1"/>
  <c r="K1038" i="1"/>
  <c r="J1038" i="1"/>
  <c r="L1037" i="1"/>
  <c r="K1037" i="1"/>
  <c r="J1037" i="1"/>
  <c r="L1036" i="1"/>
  <c r="K1036" i="1"/>
  <c r="J1036" i="1"/>
  <c r="L1035" i="1"/>
  <c r="K1035" i="1"/>
  <c r="J1035" i="1"/>
  <c r="L1034" i="1"/>
  <c r="K1034" i="1"/>
  <c r="J1034" i="1"/>
  <c r="L1033" i="1"/>
  <c r="K1033" i="1"/>
  <c r="J1033" i="1"/>
  <c r="L1032" i="1"/>
  <c r="K1032" i="1"/>
  <c r="J1032" i="1"/>
  <c r="L1031" i="1"/>
  <c r="K1031" i="1"/>
  <c r="J1031" i="1"/>
  <c r="L1030" i="1"/>
  <c r="K1030" i="1"/>
  <c r="J1030" i="1"/>
  <c r="L1029" i="1"/>
  <c r="K1029" i="1"/>
  <c r="J1029" i="1"/>
  <c r="L1028" i="1"/>
  <c r="K1028" i="1"/>
  <c r="J1028" i="1"/>
  <c r="L1027" i="1"/>
  <c r="K1027" i="1"/>
  <c r="J1027" i="1"/>
  <c r="L1026" i="1"/>
  <c r="K1026" i="1"/>
  <c r="J1026" i="1"/>
  <c r="L1025" i="1"/>
  <c r="K1025" i="1"/>
  <c r="J1025" i="1"/>
  <c r="L1024" i="1"/>
  <c r="K1024" i="1"/>
  <c r="J1024" i="1"/>
  <c r="L1023" i="1"/>
  <c r="K1023" i="1"/>
  <c r="J1023" i="1"/>
  <c r="W119" i="4" s="1" a="1"/>
  <c r="W119" i="4" s="1"/>
  <c r="L1022" i="1"/>
  <c r="K1022" i="1"/>
  <c r="J1022" i="1"/>
  <c r="V118" i="4" s="1" a="1"/>
  <c r="V118" i="4" s="1"/>
  <c r="L1021" i="1"/>
  <c r="K1021" i="1"/>
  <c r="J1021" i="1"/>
  <c r="L1020" i="1"/>
  <c r="K1020" i="1"/>
  <c r="J1020" i="1"/>
  <c r="L1019" i="1"/>
  <c r="K1019" i="1"/>
  <c r="J1019" i="1"/>
  <c r="L1018" i="1"/>
  <c r="K1018" i="1"/>
  <c r="J1018" i="1"/>
  <c r="L1017" i="1"/>
  <c r="K1017" i="1"/>
  <c r="J1017" i="1"/>
  <c r="L1016" i="1"/>
  <c r="K1016" i="1"/>
  <c r="J1016" i="1"/>
  <c r="L1015" i="1"/>
  <c r="K1015" i="1"/>
  <c r="J1015" i="1"/>
  <c r="L1014" i="1"/>
  <c r="K1014" i="1"/>
  <c r="J1014" i="1"/>
  <c r="L1013" i="1"/>
  <c r="K1013" i="1"/>
  <c r="J1013" i="1"/>
  <c r="L1012" i="1"/>
  <c r="K1012" i="1"/>
  <c r="J1012" i="1"/>
  <c r="L1011" i="1"/>
  <c r="K1011" i="1"/>
  <c r="J1011" i="1"/>
  <c r="V117" i="4" s="1" a="1"/>
  <c r="V117" i="4" s="1"/>
  <c r="L1010" i="1"/>
  <c r="K1010" i="1"/>
  <c r="J1010" i="1"/>
  <c r="L1009" i="1"/>
  <c r="K1009" i="1"/>
  <c r="J1009" i="1"/>
  <c r="L1008" i="1"/>
  <c r="K1008" i="1"/>
  <c r="J1008" i="1"/>
  <c r="L1007" i="1"/>
  <c r="K1007" i="1"/>
  <c r="J1007" i="1"/>
  <c r="W117" i="4" s="1" a="1"/>
  <c r="W117" i="4" s="1"/>
  <c r="L1006" i="1"/>
  <c r="K1006" i="1"/>
  <c r="J1006" i="1"/>
  <c r="L1005" i="1"/>
  <c r="K1005" i="1"/>
  <c r="J1005" i="1"/>
  <c r="L1004" i="1"/>
  <c r="K1004" i="1"/>
  <c r="J1004" i="1"/>
  <c r="L1003" i="1"/>
  <c r="K1003" i="1"/>
  <c r="J1003" i="1"/>
  <c r="L1002" i="1"/>
  <c r="K1002" i="1"/>
  <c r="J1002" i="1"/>
  <c r="L1001" i="1"/>
  <c r="K1001" i="1"/>
  <c r="J1001" i="1"/>
  <c r="L1000" i="1"/>
  <c r="K1000" i="1"/>
  <c r="J1000" i="1"/>
  <c r="L999" i="1"/>
  <c r="K999" i="1"/>
  <c r="J999" i="1"/>
  <c r="L998" i="1"/>
  <c r="K998" i="1"/>
  <c r="J998" i="1"/>
  <c r="L997" i="1"/>
  <c r="K997" i="1"/>
  <c r="J997" i="1"/>
  <c r="L996" i="1"/>
  <c r="K996" i="1"/>
  <c r="J996" i="1"/>
  <c r="L995" i="1"/>
  <c r="K995" i="1"/>
  <c r="J995" i="1"/>
  <c r="L994" i="1"/>
  <c r="K994" i="1"/>
  <c r="J994" i="1"/>
  <c r="L993" i="1"/>
  <c r="K993" i="1"/>
  <c r="J993" i="1"/>
  <c r="L992" i="1"/>
  <c r="K992" i="1"/>
  <c r="J992" i="1"/>
  <c r="L991" i="1"/>
  <c r="K991" i="1"/>
  <c r="J991" i="1"/>
  <c r="L990" i="1"/>
  <c r="K990" i="1"/>
  <c r="J990" i="1"/>
  <c r="L989" i="1"/>
  <c r="K989" i="1"/>
  <c r="J989" i="1"/>
  <c r="L988" i="1"/>
  <c r="K988" i="1"/>
  <c r="J988" i="1"/>
  <c r="L987" i="1"/>
  <c r="K987" i="1"/>
  <c r="J987" i="1"/>
  <c r="L986" i="1"/>
  <c r="K986" i="1"/>
  <c r="J986" i="1"/>
  <c r="L985" i="1"/>
  <c r="K985" i="1"/>
  <c r="J985" i="1"/>
  <c r="L984" i="1"/>
  <c r="K984" i="1"/>
  <c r="J984" i="1"/>
  <c r="L983" i="1"/>
  <c r="K983" i="1"/>
  <c r="J983" i="1"/>
  <c r="L982" i="1"/>
  <c r="K982" i="1"/>
  <c r="J982" i="1"/>
  <c r="L981" i="1"/>
  <c r="K981" i="1"/>
  <c r="J981" i="1"/>
  <c r="L980" i="1"/>
  <c r="K980" i="1"/>
  <c r="J980" i="1"/>
  <c r="L979" i="1"/>
  <c r="K979" i="1"/>
  <c r="J979" i="1"/>
  <c r="L978" i="1"/>
  <c r="K978" i="1"/>
  <c r="J978" i="1"/>
  <c r="L977" i="1"/>
  <c r="K977" i="1"/>
  <c r="J977" i="1"/>
  <c r="L976" i="1"/>
  <c r="K976" i="1"/>
  <c r="J976" i="1"/>
  <c r="L975" i="1"/>
  <c r="K975" i="1"/>
  <c r="J975" i="1"/>
  <c r="L974" i="1"/>
  <c r="K974" i="1"/>
  <c r="J974" i="1"/>
  <c r="L973" i="1"/>
  <c r="K973" i="1"/>
  <c r="J973" i="1"/>
  <c r="L972" i="1"/>
  <c r="K972" i="1"/>
  <c r="J972" i="1"/>
  <c r="L971" i="1"/>
  <c r="K971" i="1"/>
  <c r="J971" i="1"/>
  <c r="L970" i="1"/>
  <c r="K970" i="1"/>
  <c r="J970" i="1"/>
  <c r="L969" i="1"/>
  <c r="K969" i="1"/>
  <c r="J969" i="1"/>
  <c r="L968" i="1"/>
  <c r="K968" i="1"/>
  <c r="J968" i="1"/>
  <c r="L967" i="1"/>
  <c r="K967" i="1"/>
  <c r="J967" i="1"/>
  <c r="L966" i="1"/>
  <c r="K966" i="1"/>
  <c r="J966" i="1"/>
  <c r="L965" i="1"/>
  <c r="K965" i="1"/>
  <c r="J965" i="1"/>
  <c r="L964" i="1"/>
  <c r="K964" i="1"/>
  <c r="J964" i="1"/>
  <c r="L963" i="1"/>
  <c r="K963" i="1"/>
  <c r="J963" i="1"/>
  <c r="L962" i="1"/>
  <c r="K962" i="1"/>
  <c r="J962" i="1"/>
  <c r="L961" i="1"/>
  <c r="K961" i="1"/>
  <c r="J961" i="1"/>
  <c r="L960" i="1"/>
  <c r="K960" i="1"/>
  <c r="J960" i="1"/>
  <c r="L959" i="1"/>
  <c r="K959" i="1"/>
  <c r="J959" i="1"/>
  <c r="L958" i="1"/>
  <c r="K958" i="1"/>
  <c r="J958" i="1"/>
  <c r="L957" i="1"/>
  <c r="K957" i="1"/>
  <c r="J957" i="1"/>
  <c r="L956" i="1"/>
  <c r="K956" i="1"/>
  <c r="J956" i="1"/>
  <c r="L955" i="1"/>
  <c r="K955" i="1"/>
  <c r="J955" i="1"/>
  <c r="L954" i="1"/>
  <c r="K954" i="1"/>
  <c r="J954" i="1"/>
  <c r="L953" i="1"/>
  <c r="K953" i="1"/>
  <c r="J953" i="1"/>
  <c r="L952" i="1"/>
  <c r="K952" i="1"/>
  <c r="J952" i="1"/>
  <c r="L951" i="1"/>
  <c r="K951" i="1"/>
  <c r="J951" i="1"/>
  <c r="L950" i="1"/>
  <c r="K950" i="1"/>
  <c r="J950" i="1"/>
  <c r="L949" i="1"/>
  <c r="K949" i="1"/>
  <c r="J949" i="1"/>
  <c r="L948" i="1"/>
  <c r="K948" i="1"/>
  <c r="J948" i="1"/>
  <c r="L947" i="1"/>
  <c r="K947" i="1"/>
  <c r="J947" i="1"/>
  <c r="L946" i="1"/>
  <c r="K946" i="1"/>
  <c r="J946" i="1"/>
  <c r="L945" i="1"/>
  <c r="K945" i="1"/>
  <c r="J945" i="1"/>
  <c r="L944" i="1"/>
  <c r="K944" i="1"/>
  <c r="J944" i="1"/>
  <c r="L943" i="1"/>
  <c r="K943" i="1"/>
  <c r="J943" i="1"/>
  <c r="L942" i="1"/>
  <c r="K942" i="1"/>
  <c r="J942" i="1"/>
  <c r="L941" i="1"/>
  <c r="K941" i="1"/>
  <c r="J941" i="1"/>
  <c r="L940" i="1"/>
  <c r="K940" i="1"/>
  <c r="J940" i="1"/>
  <c r="L939" i="1"/>
  <c r="K939" i="1"/>
  <c r="J939" i="1"/>
  <c r="L938" i="1"/>
  <c r="K938" i="1"/>
  <c r="J938" i="1"/>
  <c r="L937" i="1"/>
  <c r="K937" i="1"/>
  <c r="J937" i="1"/>
  <c r="L936" i="1"/>
  <c r="K936" i="1"/>
  <c r="J936" i="1"/>
  <c r="L935" i="1"/>
  <c r="K935" i="1"/>
  <c r="J935" i="1"/>
  <c r="L934" i="1"/>
  <c r="K934" i="1"/>
  <c r="J934" i="1"/>
  <c r="L933" i="1"/>
  <c r="K933" i="1"/>
  <c r="J933" i="1"/>
  <c r="L932" i="1"/>
  <c r="K932" i="1"/>
  <c r="J932" i="1"/>
  <c r="L931" i="1"/>
  <c r="K931" i="1"/>
  <c r="J931" i="1"/>
  <c r="L930" i="1"/>
  <c r="K930" i="1"/>
  <c r="J930" i="1"/>
  <c r="L929" i="1"/>
  <c r="K929" i="1"/>
  <c r="J929" i="1"/>
  <c r="L928" i="1"/>
  <c r="K928" i="1"/>
  <c r="J928" i="1"/>
  <c r="L927" i="1"/>
  <c r="K927" i="1"/>
  <c r="J927" i="1"/>
  <c r="L926" i="1"/>
  <c r="K926" i="1"/>
  <c r="J926" i="1"/>
  <c r="L925" i="1"/>
  <c r="K925" i="1"/>
  <c r="J925" i="1"/>
  <c r="L924" i="1"/>
  <c r="K924" i="1"/>
  <c r="J924" i="1"/>
  <c r="L923" i="1"/>
  <c r="K923" i="1"/>
  <c r="J923" i="1"/>
  <c r="L922" i="1"/>
  <c r="K922" i="1"/>
  <c r="J922" i="1"/>
  <c r="L921" i="1"/>
  <c r="K921" i="1"/>
  <c r="J921" i="1"/>
  <c r="L920" i="1"/>
  <c r="K920" i="1"/>
  <c r="J920" i="1"/>
  <c r="L919" i="1"/>
  <c r="K919" i="1"/>
  <c r="J919" i="1"/>
  <c r="L918" i="1"/>
  <c r="K918" i="1"/>
  <c r="J918" i="1"/>
  <c r="L917" i="1"/>
  <c r="K917" i="1"/>
  <c r="J917" i="1"/>
  <c r="L916" i="1"/>
  <c r="K916" i="1"/>
  <c r="J916" i="1"/>
  <c r="L915" i="1"/>
  <c r="K915" i="1"/>
  <c r="J915" i="1"/>
  <c r="L914" i="1"/>
  <c r="K914" i="1"/>
  <c r="J914" i="1"/>
  <c r="L913" i="1"/>
  <c r="K913" i="1"/>
  <c r="J913" i="1"/>
  <c r="L912" i="1"/>
  <c r="K912" i="1"/>
  <c r="J912" i="1"/>
  <c r="L911" i="1"/>
  <c r="K911" i="1"/>
  <c r="J911" i="1"/>
  <c r="L910" i="1"/>
  <c r="K910" i="1"/>
  <c r="J910" i="1"/>
  <c r="L909" i="1"/>
  <c r="K909" i="1"/>
  <c r="J909" i="1"/>
  <c r="L908" i="1"/>
  <c r="K908" i="1"/>
  <c r="J908" i="1"/>
  <c r="L907" i="1"/>
  <c r="K907" i="1"/>
  <c r="J907" i="1"/>
  <c r="L906" i="1"/>
  <c r="K906" i="1"/>
  <c r="J906" i="1"/>
  <c r="L905" i="1"/>
  <c r="K905" i="1"/>
  <c r="J905" i="1"/>
  <c r="L904" i="1"/>
  <c r="K904" i="1"/>
  <c r="J904" i="1"/>
  <c r="L903" i="1"/>
  <c r="K903" i="1"/>
  <c r="J903" i="1"/>
  <c r="L902" i="1"/>
  <c r="K902" i="1"/>
  <c r="J902" i="1"/>
  <c r="L901" i="1"/>
  <c r="K901" i="1"/>
  <c r="J901" i="1"/>
  <c r="L900" i="1"/>
  <c r="K900" i="1"/>
  <c r="J900" i="1"/>
  <c r="L899" i="1"/>
  <c r="K899" i="1"/>
  <c r="J899" i="1"/>
  <c r="V115" i="4" s="1" a="1"/>
  <c r="V115" i="4" s="1"/>
  <c r="L898" i="1"/>
  <c r="K898" i="1"/>
  <c r="J898" i="1"/>
  <c r="L897" i="1"/>
  <c r="K897" i="1"/>
  <c r="J897" i="1"/>
  <c r="L896" i="1"/>
  <c r="K896" i="1"/>
  <c r="J896" i="1"/>
  <c r="L895" i="1"/>
  <c r="K895" i="1"/>
  <c r="J895" i="1"/>
  <c r="W115" i="4" s="1" a="1"/>
  <c r="W115" i="4" s="1"/>
  <c r="L894" i="1"/>
  <c r="K894" i="1"/>
  <c r="J894" i="1"/>
  <c r="L893" i="1"/>
  <c r="K893" i="1"/>
  <c r="J893" i="1"/>
  <c r="L892" i="1"/>
  <c r="K892" i="1"/>
  <c r="J892" i="1"/>
  <c r="L891" i="1"/>
  <c r="K891" i="1"/>
  <c r="J891" i="1"/>
  <c r="L890" i="1"/>
  <c r="K890" i="1"/>
  <c r="J890" i="1"/>
  <c r="L889" i="1"/>
  <c r="K889" i="1"/>
  <c r="J889" i="1"/>
  <c r="L888" i="1"/>
  <c r="K888" i="1"/>
  <c r="J888" i="1"/>
  <c r="L887" i="1"/>
  <c r="K887" i="1"/>
  <c r="J887" i="1"/>
  <c r="L886" i="1"/>
  <c r="K886" i="1"/>
  <c r="J886" i="1"/>
  <c r="L885" i="1"/>
  <c r="K885" i="1"/>
  <c r="J885" i="1"/>
  <c r="L884" i="1"/>
  <c r="K884" i="1"/>
  <c r="J884" i="1"/>
  <c r="L883" i="1"/>
  <c r="K883" i="1"/>
  <c r="J883" i="1"/>
  <c r="L882" i="1"/>
  <c r="K882" i="1"/>
  <c r="J882" i="1"/>
  <c r="L881" i="1"/>
  <c r="K881" i="1"/>
  <c r="J881" i="1"/>
  <c r="L880" i="1"/>
  <c r="K880" i="1"/>
  <c r="J880" i="1"/>
  <c r="L879" i="1"/>
  <c r="K879" i="1"/>
  <c r="J879" i="1"/>
  <c r="L878" i="1"/>
  <c r="K878" i="1"/>
  <c r="J878" i="1"/>
  <c r="L877" i="1"/>
  <c r="K877" i="1"/>
  <c r="J877" i="1"/>
  <c r="L876" i="1"/>
  <c r="K876" i="1"/>
  <c r="J876" i="1"/>
  <c r="L875" i="1"/>
  <c r="K875" i="1"/>
  <c r="J875" i="1"/>
  <c r="L874" i="1"/>
  <c r="K874" i="1"/>
  <c r="J874" i="1"/>
  <c r="L873" i="1"/>
  <c r="K873" i="1"/>
  <c r="J873" i="1"/>
  <c r="L872" i="1"/>
  <c r="K872" i="1"/>
  <c r="J872" i="1"/>
  <c r="W112" i="4" s="1" a="1"/>
  <c r="W112" i="4" s="1"/>
  <c r="L871" i="1"/>
  <c r="K871" i="1"/>
  <c r="J871" i="1"/>
  <c r="L870" i="1"/>
  <c r="K870" i="1"/>
  <c r="J870" i="1"/>
  <c r="L869" i="1"/>
  <c r="K869" i="1"/>
  <c r="J869" i="1"/>
  <c r="L868" i="1"/>
  <c r="K868" i="1"/>
  <c r="J868" i="1"/>
  <c r="L867" i="1"/>
  <c r="K867" i="1"/>
  <c r="J867" i="1"/>
  <c r="L866" i="1"/>
  <c r="K866" i="1"/>
  <c r="J866" i="1"/>
  <c r="L865" i="1"/>
  <c r="K865" i="1"/>
  <c r="J865" i="1"/>
  <c r="L864" i="1"/>
  <c r="K864" i="1"/>
  <c r="J864" i="1"/>
  <c r="L863" i="1"/>
  <c r="K863" i="1"/>
  <c r="J863" i="1"/>
  <c r="L862" i="1"/>
  <c r="K862" i="1"/>
  <c r="J862" i="1"/>
  <c r="L861" i="1"/>
  <c r="K861" i="1"/>
  <c r="J861" i="1"/>
  <c r="L860" i="1"/>
  <c r="K860" i="1"/>
  <c r="J860" i="1"/>
  <c r="L859" i="1"/>
  <c r="K859" i="1"/>
  <c r="J859" i="1"/>
  <c r="L858" i="1"/>
  <c r="K858" i="1"/>
  <c r="J858" i="1"/>
  <c r="L857" i="1"/>
  <c r="K857" i="1"/>
  <c r="J857" i="1"/>
  <c r="L856" i="1"/>
  <c r="K856" i="1"/>
  <c r="J856" i="1"/>
  <c r="L855" i="1"/>
  <c r="K855" i="1"/>
  <c r="J855" i="1"/>
  <c r="L854" i="1"/>
  <c r="K854" i="1"/>
  <c r="J854" i="1"/>
  <c r="L853" i="1"/>
  <c r="K853" i="1"/>
  <c r="J853" i="1"/>
  <c r="L852" i="1"/>
  <c r="K852" i="1"/>
  <c r="J852" i="1"/>
  <c r="L851" i="1"/>
  <c r="K851" i="1"/>
  <c r="J851" i="1"/>
  <c r="L850" i="1"/>
  <c r="K850" i="1"/>
  <c r="J850" i="1"/>
  <c r="L849" i="1"/>
  <c r="K849" i="1"/>
  <c r="J849" i="1"/>
  <c r="L848" i="1"/>
  <c r="K848" i="1"/>
  <c r="J848" i="1"/>
  <c r="L847" i="1"/>
  <c r="K847" i="1"/>
  <c r="J847" i="1"/>
  <c r="L846" i="1"/>
  <c r="K846" i="1"/>
  <c r="J846" i="1"/>
  <c r="L845" i="1"/>
  <c r="K845" i="1"/>
  <c r="J845" i="1"/>
  <c r="L844" i="1"/>
  <c r="K844" i="1"/>
  <c r="J844" i="1"/>
  <c r="L843" i="1"/>
  <c r="K843" i="1"/>
  <c r="J843" i="1"/>
  <c r="L842" i="1"/>
  <c r="K842" i="1"/>
  <c r="J842" i="1"/>
  <c r="L841" i="1"/>
  <c r="K841" i="1"/>
  <c r="J841" i="1"/>
  <c r="L840" i="1"/>
  <c r="K840" i="1"/>
  <c r="J840" i="1"/>
  <c r="L839" i="1"/>
  <c r="K839" i="1"/>
  <c r="J839" i="1"/>
  <c r="L838" i="1"/>
  <c r="K838" i="1"/>
  <c r="J838" i="1"/>
  <c r="L837" i="1"/>
  <c r="K837" i="1"/>
  <c r="J837" i="1"/>
  <c r="L836" i="1"/>
  <c r="K836" i="1"/>
  <c r="J836" i="1"/>
  <c r="L835" i="1"/>
  <c r="K835" i="1"/>
  <c r="J835" i="1"/>
  <c r="L834" i="1"/>
  <c r="K834" i="1"/>
  <c r="J834" i="1"/>
  <c r="L833" i="1"/>
  <c r="K833" i="1"/>
  <c r="J833" i="1"/>
  <c r="L832" i="1"/>
  <c r="K832" i="1"/>
  <c r="J832" i="1"/>
  <c r="L831" i="1"/>
  <c r="K831" i="1"/>
  <c r="J831" i="1"/>
  <c r="L830" i="1"/>
  <c r="K830" i="1"/>
  <c r="J830" i="1"/>
  <c r="L829" i="1"/>
  <c r="K829" i="1"/>
  <c r="J829" i="1"/>
  <c r="L828" i="1"/>
  <c r="K828" i="1"/>
  <c r="J828" i="1"/>
  <c r="V106" i="4" s="1" a="1"/>
  <c r="V106" i="4" s="1"/>
  <c r="L827" i="1"/>
  <c r="K827" i="1"/>
  <c r="J827" i="1"/>
  <c r="L826" i="1"/>
  <c r="K826" i="1"/>
  <c r="J826" i="1"/>
  <c r="L825" i="1"/>
  <c r="K825" i="1"/>
  <c r="J825" i="1"/>
  <c r="L824" i="1"/>
  <c r="K824" i="1"/>
  <c r="J824" i="1"/>
  <c r="L823" i="1"/>
  <c r="K823" i="1"/>
  <c r="J823" i="1"/>
  <c r="L822" i="1"/>
  <c r="K822" i="1"/>
  <c r="J822" i="1"/>
  <c r="L821" i="1"/>
  <c r="K821" i="1"/>
  <c r="J821" i="1"/>
  <c r="L820" i="1"/>
  <c r="K820" i="1"/>
  <c r="J820" i="1"/>
  <c r="L819" i="1"/>
  <c r="K819" i="1"/>
  <c r="J819" i="1"/>
  <c r="L818" i="1"/>
  <c r="K818" i="1"/>
  <c r="J818" i="1"/>
  <c r="L817" i="1"/>
  <c r="K817" i="1"/>
  <c r="J817" i="1"/>
  <c r="L816" i="1"/>
  <c r="K816" i="1"/>
  <c r="J816" i="1"/>
  <c r="L815" i="1"/>
  <c r="K815" i="1"/>
  <c r="J815" i="1"/>
  <c r="L814" i="1"/>
  <c r="K814" i="1"/>
  <c r="J814" i="1"/>
  <c r="L813" i="1"/>
  <c r="K813" i="1"/>
  <c r="J813" i="1"/>
  <c r="V105" i="4" s="1" a="1"/>
  <c r="V105" i="4" s="1"/>
  <c r="L812" i="1"/>
  <c r="K812" i="1"/>
  <c r="J812" i="1"/>
  <c r="L811" i="1"/>
  <c r="K811" i="1"/>
  <c r="J811" i="1"/>
  <c r="L810" i="1"/>
  <c r="K810" i="1"/>
  <c r="J810" i="1"/>
  <c r="L809" i="1"/>
  <c r="K809" i="1"/>
  <c r="J809" i="1"/>
  <c r="W105" i="4" s="1" a="1"/>
  <c r="W105" i="4" s="1"/>
  <c r="L808" i="1"/>
  <c r="K808" i="1"/>
  <c r="J808" i="1"/>
  <c r="L807" i="1"/>
  <c r="K807" i="1"/>
  <c r="J807" i="1"/>
  <c r="L806" i="1"/>
  <c r="K806" i="1"/>
  <c r="J806" i="1"/>
  <c r="L805" i="1"/>
  <c r="K805" i="1"/>
  <c r="J805" i="1"/>
  <c r="L804" i="1"/>
  <c r="K804" i="1"/>
  <c r="J804" i="1"/>
  <c r="L803" i="1"/>
  <c r="K803" i="1"/>
  <c r="J803" i="1"/>
  <c r="L802" i="1"/>
  <c r="K802" i="1"/>
  <c r="J802" i="1"/>
  <c r="L801" i="1"/>
  <c r="K801" i="1"/>
  <c r="J801" i="1"/>
  <c r="L800" i="1"/>
  <c r="K800" i="1"/>
  <c r="J800" i="1"/>
  <c r="L799" i="1"/>
  <c r="K799" i="1"/>
  <c r="J799" i="1"/>
  <c r="L798" i="1"/>
  <c r="K798" i="1"/>
  <c r="J798" i="1"/>
  <c r="L797" i="1"/>
  <c r="K797" i="1"/>
  <c r="J797" i="1"/>
  <c r="L796" i="1"/>
  <c r="K796" i="1"/>
  <c r="J796" i="1"/>
  <c r="L795" i="1"/>
  <c r="K795" i="1"/>
  <c r="J795" i="1"/>
  <c r="L794" i="1"/>
  <c r="K794" i="1"/>
  <c r="J794" i="1"/>
  <c r="L793" i="1"/>
  <c r="K793" i="1"/>
  <c r="J793" i="1"/>
  <c r="V102" i="4" s="1" a="1"/>
  <c r="V102" i="4" s="1"/>
  <c r="L792" i="1"/>
  <c r="K792" i="1"/>
  <c r="J792" i="1"/>
  <c r="L791" i="1"/>
  <c r="K791" i="1"/>
  <c r="J791" i="1"/>
  <c r="L790" i="1"/>
  <c r="K790" i="1"/>
  <c r="J790" i="1"/>
  <c r="L789" i="1"/>
  <c r="K789" i="1"/>
  <c r="J789" i="1"/>
  <c r="W102" i="4" s="1" a="1"/>
  <c r="W102" i="4" s="1"/>
  <c r="L788" i="1"/>
  <c r="K788" i="1"/>
  <c r="J788" i="1"/>
  <c r="L787" i="1"/>
  <c r="K787" i="1"/>
  <c r="J787" i="1"/>
  <c r="L786" i="1"/>
  <c r="K786" i="1"/>
  <c r="J786" i="1"/>
  <c r="L785" i="1"/>
  <c r="K785" i="1"/>
  <c r="J785" i="1"/>
  <c r="L784" i="1"/>
  <c r="K784" i="1"/>
  <c r="J784" i="1"/>
  <c r="L783" i="1"/>
  <c r="K783" i="1"/>
  <c r="J783" i="1"/>
  <c r="L782" i="1"/>
  <c r="K782" i="1"/>
  <c r="J782" i="1"/>
  <c r="L781" i="1"/>
  <c r="K781" i="1"/>
  <c r="J781" i="1"/>
  <c r="L780" i="1"/>
  <c r="K780" i="1"/>
  <c r="J780" i="1"/>
  <c r="L779" i="1"/>
  <c r="K779" i="1"/>
  <c r="J779" i="1"/>
  <c r="L778" i="1"/>
  <c r="K778" i="1"/>
  <c r="J778" i="1"/>
  <c r="L777" i="1"/>
  <c r="K777" i="1"/>
  <c r="J777" i="1"/>
  <c r="L776" i="1"/>
  <c r="K776" i="1"/>
  <c r="J776" i="1"/>
  <c r="L775" i="1"/>
  <c r="K775" i="1"/>
  <c r="J775" i="1"/>
  <c r="L774" i="1"/>
  <c r="K774" i="1"/>
  <c r="J774" i="1"/>
  <c r="L773" i="1"/>
  <c r="K773" i="1"/>
  <c r="J773" i="1"/>
  <c r="L772" i="1"/>
  <c r="K772" i="1"/>
  <c r="J772" i="1"/>
  <c r="L771" i="1"/>
  <c r="K771" i="1"/>
  <c r="J771" i="1"/>
  <c r="L770" i="1"/>
  <c r="K770" i="1"/>
  <c r="J770" i="1"/>
  <c r="L769" i="1"/>
  <c r="K769" i="1"/>
  <c r="J769" i="1"/>
  <c r="L768" i="1"/>
  <c r="K768" i="1"/>
  <c r="J768" i="1"/>
  <c r="L767" i="1"/>
  <c r="K767" i="1"/>
  <c r="J767" i="1"/>
  <c r="L766" i="1"/>
  <c r="K766" i="1"/>
  <c r="J766" i="1"/>
  <c r="L765" i="1"/>
  <c r="K765" i="1"/>
  <c r="J765" i="1"/>
  <c r="L764" i="1"/>
  <c r="K764" i="1"/>
  <c r="J764" i="1"/>
  <c r="L763" i="1"/>
  <c r="K763" i="1"/>
  <c r="J763" i="1"/>
  <c r="L762" i="1"/>
  <c r="K762" i="1"/>
  <c r="J762" i="1"/>
  <c r="L761" i="1"/>
  <c r="K761" i="1"/>
  <c r="J761" i="1"/>
  <c r="L760" i="1"/>
  <c r="K760" i="1"/>
  <c r="J760" i="1"/>
  <c r="L759" i="1"/>
  <c r="K759" i="1"/>
  <c r="J759" i="1"/>
  <c r="L758" i="1"/>
  <c r="K758" i="1"/>
  <c r="J758" i="1"/>
  <c r="L757" i="1"/>
  <c r="K757" i="1"/>
  <c r="J757" i="1"/>
  <c r="L756" i="1"/>
  <c r="K756" i="1"/>
  <c r="J756" i="1"/>
  <c r="L755" i="1"/>
  <c r="K755" i="1"/>
  <c r="J755" i="1"/>
  <c r="L754" i="1"/>
  <c r="K754" i="1"/>
  <c r="J754" i="1"/>
  <c r="L753" i="1"/>
  <c r="K753" i="1"/>
  <c r="J753" i="1"/>
  <c r="L752" i="1"/>
  <c r="K752" i="1"/>
  <c r="J752" i="1"/>
  <c r="L751" i="1"/>
  <c r="K751" i="1"/>
  <c r="J751" i="1"/>
  <c r="L750" i="1"/>
  <c r="K750" i="1"/>
  <c r="J750" i="1"/>
  <c r="L749" i="1"/>
  <c r="K749" i="1"/>
  <c r="J749" i="1"/>
  <c r="L748" i="1"/>
  <c r="K748" i="1"/>
  <c r="J748" i="1"/>
  <c r="L747" i="1"/>
  <c r="K747" i="1"/>
  <c r="J747" i="1"/>
  <c r="L746" i="1"/>
  <c r="K746" i="1"/>
  <c r="J746" i="1"/>
  <c r="L745" i="1"/>
  <c r="K745" i="1"/>
  <c r="J745" i="1"/>
  <c r="L744" i="1"/>
  <c r="K744" i="1"/>
  <c r="J744" i="1"/>
  <c r="L743" i="1"/>
  <c r="K743" i="1"/>
  <c r="J743" i="1"/>
  <c r="L742" i="1"/>
  <c r="K742" i="1"/>
  <c r="J742" i="1"/>
  <c r="L741" i="1"/>
  <c r="K741" i="1"/>
  <c r="J741" i="1"/>
  <c r="L740" i="1"/>
  <c r="K740" i="1"/>
  <c r="J740" i="1"/>
  <c r="L739" i="1"/>
  <c r="K739" i="1"/>
  <c r="J739" i="1"/>
  <c r="L738" i="1"/>
  <c r="K738" i="1"/>
  <c r="J738" i="1"/>
  <c r="L737" i="1"/>
  <c r="K737" i="1"/>
  <c r="J737" i="1"/>
  <c r="L736" i="1"/>
  <c r="K736" i="1"/>
  <c r="J736" i="1"/>
  <c r="L735" i="1"/>
  <c r="K735" i="1"/>
  <c r="J735" i="1"/>
  <c r="L734" i="1"/>
  <c r="K734" i="1"/>
  <c r="J734" i="1"/>
  <c r="L733" i="1"/>
  <c r="K733" i="1"/>
  <c r="J733" i="1"/>
  <c r="L732" i="1"/>
  <c r="K732" i="1"/>
  <c r="J732" i="1"/>
  <c r="L731" i="1"/>
  <c r="K731" i="1"/>
  <c r="J731" i="1"/>
  <c r="L730" i="1"/>
  <c r="K730" i="1"/>
  <c r="J730" i="1"/>
  <c r="L729" i="1"/>
  <c r="K729" i="1"/>
  <c r="J729" i="1"/>
  <c r="L728" i="1"/>
  <c r="K728" i="1"/>
  <c r="J728" i="1"/>
  <c r="L727" i="1"/>
  <c r="K727" i="1"/>
  <c r="J727" i="1"/>
  <c r="L726" i="1"/>
  <c r="K726" i="1"/>
  <c r="J726" i="1"/>
  <c r="L725" i="1"/>
  <c r="K725" i="1"/>
  <c r="J725" i="1"/>
  <c r="L724" i="1"/>
  <c r="K724" i="1"/>
  <c r="J724" i="1"/>
  <c r="L723" i="1"/>
  <c r="K723" i="1"/>
  <c r="J723" i="1"/>
  <c r="L722" i="1"/>
  <c r="K722" i="1"/>
  <c r="J722" i="1"/>
  <c r="L721" i="1"/>
  <c r="K721" i="1"/>
  <c r="J721" i="1"/>
  <c r="L720" i="1"/>
  <c r="K720" i="1"/>
  <c r="J720" i="1"/>
  <c r="L719" i="1"/>
  <c r="K719" i="1"/>
  <c r="J719" i="1"/>
  <c r="V96" i="4" s="1" a="1"/>
  <c r="V96" i="4" s="1"/>
  <c r="L718" i="1"/>
  <c r="K718" i="1"/>
  <c r="J718" i="1"/>
  <c r="L717" i="1"/>
  <c r="K717" i="1"/>
  <c r="J717" i="1"/>
  <c r="L716" i="1"/>
  <c r="K716" i="1"/>
  <c r="J716" i="1"/>
  <c r="L715" i="1"/>
  <c r="K715" i="1"/>
  <c r="J715" i="1"/>
  <c r="L714" i="1"/>
  <c r="K714" i="1"/>
  <c r="J714" i="1"/>
  <c r="L713" i="1"/>
  <c r="K713" i="1"/>
  <c r="J713" i="1"/>
  <c r="L712" i="1"/>
  <c r="K712" i="1"/>
  <c r="J712" i="1"/>
  <c r="L711" i="1"/>
  <c r="K711" i="1"/>
  <c r="J711" i="1"/>
  <c r="L710" i="1"/>
  <c r="K710" i="1"/>
  <c r="J710" i="1"/>
  <c r="L709" i="1"/>
  <c r="K709" i="1"/>
  <c r="J709" i="1"/>
  <c r="L708" i="1"/>
  <c r="K708" i="1"/>
  <c r="J708" i="1"/>
  <c r="W92" i="4" s="1" a="1"/>
  <c r="W92" i="4" s="1"/>
  <c r="L707" i="1"/>
  <c r="K707" i="1"/>
  <c r="J707" i="1"/>
  <c r="L706" i="1"/>
  <c r="K706" i="1"/>
  <c r="J706" i="1"/>
  <c r="L705" i="1"/>
  <c r="K705" i="1"/>
  <c r="J705" i="1"/>
  <c r="L704" i="1"/>
  <c r="K704" i="1"/>
  <c r="J704" i="1"/>
  <c r="L703" i="1"/>
  <c r="K703" i="1"/>
  <c r="J703" i="1"/>
  <c r="L702" i="1"/>
  <c r="K702" i="1"/>
  <c r="J702" i="1"/>
  <c r="L701" i="1"/>
  <c r="K701" i="1"/>
  <c r="J701" i="1"/>
  <c r="L700" i="1"/>
  <c r="K700" i="1"/>
  <c r="J700" i="1"/>
  <c r="L699" i="1"/>
  <c r="K699" i="1"/>
  <c r="J699" i="1"/>
  <c r="L698" i="1"/>
  <c r="K698" i="1"/>
  <c r="J698" i="1"/>
  <c r="L697" i="1"/>
  <c r="K697" i="1"/>
  <c r="J697" i="1"/>
  <c r="L696" i="1"/>
  <c r="K696" i="1"/>
  <c r="J696" i="1"/>
  <c r="L695" i="1"/>
  <c r="K695" i="1"/>
  <c r="J695" i="1"/>
  <c r="L694" i="1"/>
  <c r="K694" i="1"/>
  <c r="J694" i="1"/>
  <c r="L693" i="1"/>
  <c r="K693" i="1"/>
  <c r="J693" i="1"/>
  <c r="L692" i="1"/>
  <c r="K692" i="1"/>
  <c r="J692" i="1"/>
  <c r="L691" i="1"/>
  <c r="K691" i="1"/>
  <c r="J691" i="1"/>
  <c r="L690" i="1"/>
  <c r="K690" i="1"/>
  <c r="J690" i="1"/>
  <c r="L689" i="1"/>
  <c r="K689" i="1"/>
  <c r="J689" i="1"/>
  <c r="L688" i="1"/>
  <c r="K688" i="1"/>
  <c r="J688" i="1"/>
  <c r="V91" i="4" s="1" a="1"/>
  <c r="V91" i="4" s="1"/>
  <c r="L687" i="1"/>
  <c r="K687" i="1"/>
  <c r="J687" i="1"/>
  <c r="L686" i="1"/>
  <c r="K686" i="1"/>
  <c r="J686" i="1"/>
  <c r="L685" i="1"/>
  <c r="K685" i="1"/>
  <c r="J685" i="1"/>
  <c r="L684" i="1"/>
  <c r="K684" i="1"/>
  <c r="J684" i="1"/>
  <c r="W91" i="4" s="1" a="1"/>
  <c r="W91" i="4" s="1"/>
  <c r="L683" i="1"/>
  <c r="K683" i="1"/>
  <c r="J683" i="1"/>
  <c r="L682" i="1"/>
  <c r="K682" i="1"/>
  <c r="J682" i="1"/>
  <c r="L681" i="1"/>
  <c r="K681" i="1"/>
  <c r="J681" i="1"/>
  <c r="L680" i="1"/>
  <c r="K680" i="1"/>
  <c r="J680" i="1"/>
  <c r="L679" i="1"/>
  <c r="K679" i="1"/>
  <c r="J679" i="1"/>
  <c r="L678" i="1"/>
  <c r="K678" i="1"/>
  <c r="J678" i="1"/>
  <c r="L677" i="1"/>
  <c r="K677" i="1"/>
  <c r="J677" i="1"/>
  <c r="L676" i="1"/>
  <c r="K676" i="1"/>
  <c r="J676" i="1"/>
  <c r="L675" i="1"/>
  <c r="K675" i="1"/>
  <c r="J675" i="1"/>
  <c r="L674" i="1"/>
  <c r="K674" i="1"/>
  <c r="J674" i="1"/>
  <c r="L673" i="1"/>
  <c r="K673" i="1"/>
  <c r="J673" i="1"/>
  <c r="L672" i="1"/>
  <c r="K672" i="1"/>
  <c r="J672" i="1"/>
  <c r="L671" i="1"/>
  <c r="K671" i="1"/>
  <c r="J671" i="1"/>
  <c r="L670" i="1"/>
  <c r="K670" i="1"/>
  <c r="J670" i="1"/>
  <c r="L669" i="1"/>
  <c r="K669" i="1"/>
  <c r="J669" i="1"/>
  <c r="V89" i="4" s="1" a="1"/>
  <c r="V89" i="4" s="1"/>
  <c r="L668" i="1"/>
  <c r="K668" i="1"/>
  <c r="J668" i="1"/>
  <c r="L667" i="1"/>
  <c r="K667" i="1"/>
  <c r="J667" i="1"/>
  <c r="L666" i="1"/>
  <c r="K666" i="1"/>
  <c r="J666" i="1"/>
  <c r="L665" i="1"/>
  <c r="K665" i="1"/>
  <c r="J665" i="1"/>
  <c r="L664" i="1"/>
  <c r="K664" i="1"/>
  <c r="J664" i="1"/>
  <c r="L663" i="1"/>
  <c r="K663" i="1"/>
  <c r="J663" i="1"/>
  <c r="L662" i="1"/>
  <c r="K662" i="1"/>
  <c r="J662" i="1"/>
  <c r="L661" i="1"/>
  <c r="K661" i="1"/>
  <c r="J661" i="1"/>
  <c r="L660" i="1"/>
  <c r="K660" i="1"/>
  <c r="J660" i="1"/>
  <c r="L659" i="1"/>
  <c r="K659" i="1"/>
  <c r="J659" i="1"/>
  <c r="L658" i="1"/>
  <c r="K658" i="1"/>
  <c r="J658" i="1"/>
  <c r="L657" i="1"/>
  <c r="K657" i="1"/>
  <c r="J657" i="1"/>
  <c r="L656" i="1"/>
  <c r="K656" i="1"/>
  <c r="J656" i="1"/>
  <c r="L655" i="1"/>
  <c r="K655" i="1"/>
  <c r="J655" i="1"/>
  <c r="L654" i="1"/>
  <c r="K654" i="1"/>
  <c r="J654" i="1"/>
  <c r="W83" i="4" s="1" a="1"/>
  <c r="W83" i="4" s="1"/>
  <c r="L653" i="1"/>
  <c r="K653" i="1"/>
  <c r="J653" i="1"/>
  <c r="L652" i="1"/>
  <c r="K652" i="1"/>
  <c r="J652" i="1"/>
  <c r="L651" i="1"/>
  <c r="K651" i="1"/>
  <c r="J651" i="1"/>
  <c r="L650" i="1"/>
  <c r="K650" i="1"/>
  <c r="J650" i="1"/>
  <c r="L649" i="1"/>
  <c r="K649" i="1"/>
  <c r="J649" i="1"/>
  <c r="L648" i="1"/>
  <c r="K648" i="1"/>
  <c r="J648" i="1"/>
  <c r="L647" i="1"/>
  <c r="K647" i="1"/>
  <c r="J647" i="1"/>
  <c r="L646" i="1"/>
  <c r="K646" i="1"/>
  <c r="J646" i="1"/>
  <c r="L645" i="1"/>
  <c r="K645" i="1"/>
  <c r="J645" i="1"/>
  <c r="L644" i="1"/>
  <c r="K644" i="1"/>
  <c r="J644" i="1"/>
  <c r="L643" i="1"/>
  <c r="K643" i="1"/>
  <c r="J643" i="1"/>
  <c r="L642" i="1"/>
  <c r="K642" i="1"/>
  <c r="J642" i="1"/>
  <c r="L641" i="1"/>
  <c r="K641" i="1"/>
  <c r="J641" i="1"/>
  <c r="V82" i="4" s="1" a="1"/>
  <c r="V82" i="4" s="1"/>
  <c r="L640" i="1"/>
  <c r="K640" i="1"/>
  <c r="J640" i="1"/>
  <c r="L639" i="1"/>
  <c r="K639" i="1"/>
  <c r="J639" i="1"/>
  <c r="L638" i="1"/>
  <c r="K638" i="1"/>
  <c r="J638" i="1"/>
  <c r="L637" i="1"/>
  <c r="K637" i="1"/>
  <c r="J637" i="1"/>
  <c r="W82" i="4" s="1" a="1"/>
  <c r="W82" i="4" s="1"/>
  <c r="L636" i="1"/>
  <c r="K636" i="1"/>
  <c r="J636" i="1"/>
  <c r="L635" i="1"/>
  <c r="K635" i="1"/>
  <c r="J635" i="1"/>
  <c r="L634" i="1"/>
  <c r="K634" i="1"/>
  <c r="J634" i="1"/>
  <c r="L633" i="1"/>
  <c r="K633" i="1"/>
  <c r="J633" i="1"/>
  <c r="L632" i="1"/>
  <c r="K632" i="1"/>
  <c r="J632" i="1"/>
  <c r="L631" i="1"/>
  <c r="K631" i="1"/>
  <c r="J631" i="1"/>
  <c r="L630" i="1"/>
  <c r="K630" i="1"/>
  <c r="J630" i="1"/>
  <c r="L629" i="1"/>
  <c r="K629" i="1"/>
  <c r="J629" i="1"/>
  <c r="L628" i="1"/>
  <c r="K628" i="1"/>
  <c r="J628" i="1"/>
  <c r="L627" i="1"/>
  <c r="K627" i="1"/>
  <c r="J627" i="1"/>
  <c r="L626" i="1"/>
  <c r="K626" i="1"/>
  <c r="J626" i="1"/>
  <c r="L625" i="1"/>
  <c r="K625" i="1"/>
  <c r="J625" i="1"/>
  <c r="L624" i="1"/>
  <c r="K624" i="1"/>
  <c r="J624" i="1"/>
  <c r="L623" i="1"/>
  <c r="K623" i="1"/>
  <c r="J623" i="1"/>
  <c r="L622" i="1"/>
  <c r="K622" i="1"/>
  <c r="J622" i="1"/>
  <c r="L621" i="1"/>
  <c r="K621" i="1"/>
  <c r="J621" i="1"/>
  <c r="L620" i="1"/>
  <c r="K620" i="1"/>
  <c r="J620" i="1"/>
  <c r="V81" i="4" s="1" a="1"/>
  <c r="V81" i="4" s="1"/>
  <c r="L619" i="1"/>
  <c r="K619" i="1"/>
  <c r="J619" i="1"/>
  <c r="L618" i="1"/>
  <c r="K618" i="1"/>
  <c r="J618" i="1"/>
  <c r="L617" i="1"/>
  <c r="K617" i="1"/>
  <c r="J617" i="1"/>
  <c r="L616" i="1"/>
  <c r="K616" i="1"/>
  <c r="J616" i="1"/>
  <c r="W81" i="4" s="1" a="1"/>
  <c r="W81" i="4" s="1"/>
  <c r="L615" i="1"/>
  <c r="K615" i="1"/>
  <c r="J615" i="1"/>
  <c r="L614" i="1"/>
  <c r="K614" i="1"/>
  <c r="J614" i="1"/>
  <c r="L613" i="1"/>
  <c r="K613" i="1"/>
  <c r="J613" i="1"/>
  <c r="L612" i="1"/>
  <c r="K612" i="1"/>
  <c r="J612" i="1"/>
  <c r="L611" i="1"/>
  <c r="K611" i="1"/>
  <c r="J611" i="1"/>
  <c r="L610" i="1"/>
  <c r="K610" i="1"/>
  <c r="J610" i="1"/>
  <c r="L609" i="1"/>
  <c r="K609" i="1"/>
  <c r="J609" i="1"/>
  <c r="L608" i="1"/>
  <c r="K608" i="1"/>
  <c r="J608" i="1"/>
  <c r="L607" i="1"/>
  <c r="K607" i="1"/>
  <c r="J607" i="1"/>
  <c r="L606" i="1"/>
  <c r="K606" i="1"/>
  <c r="J606" i="1"/>
  <c r="L605" i="1"/>
  <c r="K605" i="1"/>
  <c r="J605" i="1"/>
  <c r="L604" i="1"/>
  <c r="K604" i="1"/>
  <c r="J604" i="1"/>
  <c r="L603" i="1"/>
  <c r="K603" i="1"/>
  <c r="J603" i="1"/>
  <c r="L602" i="1"/>
  <c r="K602" i="1"/>
  <c r="J602" i="1"/>
  <c r="L601" i="1"/>
  <c r="K601" i="1"/>
  <c r="J601" i="1"/>
  <c r="L600" i="1"/>
  <c r="K600" i="1"/>
  <c r="J600" i="1"/>
  <c r="L599" i="1"/>
  <c r="K599" i="1"/>
  <c r="J599" i="1"/>
  <c r="L598" i="1"/>
  <c r="K598" i="1"/>
  <c r="J598" i="1"/>
  <c r="L597" i="1"/>
  <c r="K597" i="1"/>
  <c r="J597" i="1"/>
  <c r="L596" i="1"/>
  <c r="K596" i="1"/>
  <c r="J596" i="1"/>
  <c r="L595" i="1"/>
  <c r="K595" i="1"/>
  <c r="J595" i="1"/>
  <c r="L594" i="1"/>
  <c r="K594" i="1"/>
  <c r="J594" i="1"/>
  <c r="L593" i="1"/>
  <c r="K593" i="1"/>
  <c r="J593" i="1"/>
  <c r="L592" i="1"/>
  <c r="K592" i="1"/>
  <c r="J592" i="1"/>
  <c r="L591" i="1"/>
  <c r="K591" i="1"/>
  <c r="J591" i="1"/>
  <c r="L590" i="1"/>
  <c r="K590" i="1"/>
  <c r="J590" i="1"/>
  <c r="L589" i="1"/>
  <c r="K589" i="1"/>
  <c r="J589" i="1"/>
  <c r="L588" i="1"/>
  <c r="K588" i="1"/>
  <c r="J588" i="1"/>
  <c r="L587" i="1"/>
  <c r="K587" i="1"/>
  <c r="J587" i="1"/>
  <c r="L586" i="1"/>
  <c r="K586" i="1"/>
  <c r="J586" i="1"/>
  <c r="L585" i="1"/>
  <c r="K585" i="1"/>
  <c r="J585" i="1"/>
  <c r="L584" i="1"/>
  <c r="K584" i="1"/>
  <c r="J584" i="1"/>
  <c r="L583" i="1"/>
  <c r="K583" i="1"/>
  <c r="J583" i="1"/>
  <c r="L582" i="1"/>
  <c r="K582" i="1"/>
  <c r="J582" i="1"/>
  <c r="L581" i="1"/>
  <c r="K581" i="1"/>
  <c r="J581" i="1"/>
  <c r="L580" i="1"/>
  <c r="K580" i="1"/>
  <c r="J580" i="1"/>
  <c r="L579" i="1"/>
  <c r="K579" i="1"/>
  <c r="J579" i="1"/>
  <c r="L578" i="1"/>
  <c r="K578" i="1"/>
  <c r="J578" i="1"/>
  <c r="L577" i="1"/>
  <c r="K577" i="1"/>
  <c r="J577" i="1"/>
  <c r="L576" i="1"/>
  <c r="K576" i="1"/>
  <c r="J576" i="1"/>
  <c r="L575" i="1"/>
  <c r="K575" i="1"/>
  <c r="J575" i="1"/>
  <c r="L574" i="1"/>
  <c r="K574" i="1"/>
  <c r="J574" i="1"/>
  <c r="L573" i="1"/>
  <c r="K573" i="1"/>
  <c r="J573" i="1"/>
  <c r="L572" i="1"/>
  <c r="K572" i="1"/>
  <c r="J572" i="1"/>
  <c r="L571" i="1"/>
  <c r="K571" i="1"/>
  <c r="J571" i="1"/>
  <c r="L570" i="1"/>
  <c r="K570" i="1"/>
  <c r="J570" i="1"/>
  <c r="L569" i="1"/>
  <c r="K569" i="1"/>
  <c r="J569" i="1"/>
  <c r="L568" i="1"/>
  <c r="K568" i="1"/>
  <c r="J568" i="1"/>
  <c r="L567" i="1"/>
  <c r="K567" i="1"/>
  <c r="J567" i="1"/>
  <c r="L566" i="1"/>
  <c r="K566" i="1"/>
  <c r="J566" i="1"/>
  <c r="L565" i="1"/>
  <c r="K565" i="1"/>
  <c r="J565" i="1"/>
  <c r="L564" i="1"/>
  <c r="K564" i="1"/>
  <c r="J564" i="1"/>
  <c r="L563" i="1"/>
  <c r="K563" i="1"/>
  <c r="J563" i="1"/>
  <c r="L562" i="1"/>
  <c r="K562" i="1"/>
  <c r="J562" i="1"/>
  <c r="L561" i="1"/>
  <c r="K561" i="1"/>
  <c r="J561" i="1"/>
  <c r="L560" i="1"/>
  <c r="K560" i="1"/>
  <c r="J560" i="1"/>
  <c r="L559" i="1"/>
  <c r="K559" i="1"/>
  <c r="J559" i="1"/>
  <c r="L558" i="1"/>
  <c r="K558" i="1"/>
  <c r="J558" i="1"/>
  <c r="L557" i="1"/>
  <c r="K557" i="1"/>
  <c r="J557" i="1"/>
  <c r="L556" i="1"/>
  <c r="K556" i="1"/>
  <c r="J556" i="1"/>
  <c r="L555" i="1"/>
  <c r="K555" i="1"/>
  <c r="J555" i="1"/>
  <c r="L554" i="1"/>
  <c r="K554" i="1"/>
  <c r="J554" i="1"/>
  <c r="L553" i="1"/>
  <c r="K553" i="1"/>
  <c r="J553" i="1"/>
  <c r="L552" i="1"/>
  <c r="K552" i="1"/>
  <c r="J552" i="1"/>
  <c r="L551" i="1"/>
  <c r="K551" i="1"/>
  <c r="J551" i="1"/>
  <c r="L550" i="1"/>
  <c r="K550" i="1"/>
  <c r="J550" i="1"/>
  <c r="W76" i="4" s="1" a="1"/>
  <c r="W76" i="4" s="1"/>
  <c r="L549" i="1"/>
  <c r="K549" i="1"/>
  <c r="J549" i="1"/>
  <c r="L548" i="1"/>
  <c r="K548" i="1"/>
  <c r="J548" i="1"/>
  <c r="L547" i="1"/>
  <c r="K547" i="1"/>
  <c r="J547" i="1"/>
  <c r="L546" i="1"/>
  <c r="K546" i="1"/>
  <c r="J546" i="1"/>
  <c r="L545" i="1"/>
  <c r="K545" i="1"/>
  <c r="J545" i="1"/>
  <c r="L544" i="1"/>
  <c r="K544" i="1"/>
  <c r="J544" i="1"/>
  <c r="L543" i="1"/>
  <c r="K543" i="1"/>
  <c r="J543" i="1"/>
  <c r="L542" i="1"/>
  <c r="K542" i="1"/>
  <c r="J542" i="1"/>
  <c r="W75" i="4" s="1" a="1"/>
  <c r="W75" i="4" s="1"/>
  <c r="L541" i="1"/>
  <c r="K541" i="1"/>
  <c r="J541" i="1"/>
  <c r="L540" i="1"/>
  <c r="K540" i="1"/>
  <c r="J540" i="1"/>
  <c r="L539" i="1"/>
  <c r="K539" i="1"/>
  <c r="J539" i="1"/>
  <c r="L538" i="1"/>
  <c r="K538" i="1"/>
  <c r="J538" i="1"/>
  <c r="L537" i="1"/>
  <c r="K537" i="1"/>
  <c r="J537" i="1"/>
  <c r="L536" i="1"/>
  <c r="K536" i="1"/>
  <c r="J536" i="1"/>
  <c r="L535" i="1"/>
  <c r="K535" i="1"/>
  <c r="J535" i="1"/>
  <c r="L534" i="1"/>
  <c r="K534" i="1"/>
  <c r="J534" i="1"/>
  <c r="L533" i="1"/>
  <c r="K533" i="1"/>
  <c r="J533" i="1"/>
  <c r="L532" i="1"/>
  <c r="K532" i="1"/>
  <c r="J532" i="1"/>
  <c r="L531" i="1"/>
  <c r="K531" i="1"/>
  <c r="J531" i="1"/>
  <c r="L530" i="1"/>
  <c r="K530" i="1"/>
  <c r="J530" i="1"/>
  <c r="L529" i="1"/>
  <c r="K529" i="1"/>
  <c r="J529" i="1"/>
  <c r="L528" i="1"/>
  <c r="K528" i="1"/>
  <c r="J528" i="1"/>
  <c r="V71" i="4" s="1" a="1"/>
  <c r="V71" i="4" s="1"/>
  <c r="L527" i="1"/>
  <c r="K527" i="1"/>
  <c r="J527" i="1"/>
  <c r="L526" i="1"/>
  <c r="K526" i="1"/>
  <c r="J526" i="1"/>
  <c r="L525" i="1"/>
  <c r="K525" i="1"/>
  <c r="J525" i="1"/>
  <c r="L524" i="1"/>
  <c r="K524" i="1"/>
  <c r="J524" i="1"/>
  <c r="W71" i="4" s="1" a="1"/>
  <c r="W71" i="4" s="1"/>
  <c r="L523" i="1"/>
  <c r="K523" i="1"/>
  <c r="J523" i="1"/>
  <c r="L522" i="1"/>
  <c r="K522" i="1"/>
  <c r="J522" i="1"/>
  <c r="L521" i="1"/>
  <c r="K521" i="1"/>
  <c r="J521" i="1"/>
  <c r="L520" i="1"/>
  <c r="K520" i="1"/>
  <c r="J520" i="1"/>
  <c r="V70" i="4" s="1" a="1"/>
  <c r="V70" i="4" s="1"/>
  <c r="L519" i="1"/>
  <c r="K519" i="1"/>
  <c r="J519" i="1"/>
  <c r="L518" i="1"/>
  <c r="K518" i="1"/>
  <c r="J518" i="1"/>
  <c r="L517" i="1"/>
  <c r="K517" i="1"/>
  <c r="J517" i="1"/>
  <c r="L516" i="1"/>
  <c r="K516" i="1"/>
  <c r="J516" i="1"/>
  <c r="W70" i="4" s="1" a="1"/>
  <c r="W70" i="4" s="1"/>
  <c r="L515" i="1"/>
  <c r="K515" i="1"/>
  <c r="J515" i="1"/>
  <c r="L514" i="1"/>
  <c r="K514" i="1"/>
  <c r="J514" i="1"/>
  <c r="L513" i="1"/>
  <c r="K513" i="1"/>
  <c r="J513" i="1"/>
  <c r="L512" i="1"/>
  <c r="K512" i="1"/>
  <c r="J512" i="1"/>
  <c r="L511" i="1"/>
  <c r="K511" i="1"/>
  <c r="J511" i="1"/>
  <c r="L510" i="1"/>
  <c r="K510" i="1"/>
  <c r="J510" i="1"/>
  <c r="L509" i="1"/>
  <c r="K509" i="1"/>
  <c r="J509" i="1"/>
  <c r="L508" i="1"/>
  <c r="K508" i="1"/>
  <c r="J508" i="1"/>
  <c r="V67" i="4" s="1" a="1"/>
  <c r="V67" i="4" s="1"/>
  <c r="L507" i="1"/>
  <c r="K507" i="1"/>
  <c r="J507" i="1"/>
  <c r="L506" i="1"/>
  <c r="K506" i="1"/>
  <c r="J506" i="1"/>
  <c r="L505" i="1"/>
  <c r="K505" i="1"/>
  <c r="J505" i="1"/>
  <c r="L504" i="1"/>
  <c r="K504" i="1"/>
  <c r="J504" i="1"/>
  <c r="L503" i="1"/>
  <c r="K503" i="1"/>
  <c r="J503" i="1"/>
  <c r="L502" i="1"/>
  <c r="K502" i="1"/>
  <c r="J502" i="1"/>
  <c r="L501" i="1"/>
  <c r="K501" i="1"/>
  <c r="J501" i="1"/>
  <c r="L500" i="1"/>
  <c r="K500" i="1"/>
  <c r="J500" i="1"/>
  <c r="L499" i="1"/>
  <c r="K499" i="1"/>
  <c r="J499" i="1"/>
  <c r="L498" i="1"/>
  <c r="K498" i="1"/>
  <c r="J498" i="1"/>
  <c r="L497" i="1"/>
  <c r="K497" i="1"/>
  <c r="J497" i="1"/>
  <c r="L496" i="1"/>
  <c r="K496" i="1"/>
  <c r="J496" i="1"/>
  <c r="L495" i="1"/>
  <c r="K495" i="1"/>
  <c r="J495" i="1"/>
  <c r="L494" i="1"/>
  <c r="K494" i="1"/>
  <c r="J494" i="1"/>
  <c r="L493" i="1"/>
  <c r="K493" i="1"/>
  <c r="J493" i="1"/>
  <c r="L492" i="1"/>
  <c r="K492" i="1"/>
  <c r="J492" i="1"/>
  <c r="L491" i="1"/>
  <c r="K491" i="1"/>
  <c r="J491" i="1"/>
  <c r="L490" i="1"/>
  <c r="K490" i="1"/>
  <c r="J490" i="1"/>
  <c r="L489" i="1"/>
  <c r="K489" i="1"/>
  <c r="J489" i="1"/>
  <c r="L488" i="1"/>
  <c r="K488" i="1"/>
  <c r="J488" i="1"/>
  <c r="L487" i="1"/>
  <c r="K487" i="1"/>
  <c r="J487" i="1"/>
  <c r="L486" i="1"/>
  <c r="K486" i="1"/>
  <c r="J486" i="1"/>
  <c r="L485" i="1"/>
  <c r="K485" i="1"/>
  <c r="J485" i="1"/>
  <c r="L484" i="1"/>
  <c r="K484" i="1"/>
  <c r="J484" i="1"/>
  <c r="L483" i="1"/>
  <c r="K483" i="1"/>
  <c r="J483" i="1"/>
  <c r="L482" i="1"/>
  <c r="K482" i="1"/>
  <c r="J482" i="1"/>
  <c r="L481" i="1"/>
  <c r="K481" i="1"/>
  <c r="J481" i="1"/>
  <c r="V54" i="4" s="1" a="1"/>
  <c r="V54" i="4" s="1"/>
  <c r="L480" i="1"/>
  <c r="K480" i="1"/>
  <c r="J480" i="1"/>
  <c r="L479" i="1"/>
  <c r="K479" i="1"/>
  <c r="J479" i="1"/>
  <c r="L478" i="1"/>
  <c r="K478" i="1"/>
  <c r="J478" i="1"/>
  <c r="L477" i="1"/>
  <c r="K477" i="1"/>
  <c r="J477" i="1"/>
  <c r="W54" i="4" s="1" a="1"/>
  <c r="W54" i="4" s="1"/>
  <c r="L476" i="1"/>
  <c r="K476" i="1"/>
  <c r="J476" i="1"/>
  <c r="L475" i="1"/>
  <c r="K475" i="1"/>
  <c r="J475" i="1"/>
  <c r="L474" i="1"/>
  <c r="K474" i="1"/>
  <c r="J474" i="1"/>
  <c r="L473" i="1"/>
  <c r="K473" i="1"/>
  <c r="J473" i="1"/>
  <c r="L472" i="1"/>
  <c r="K472" i="1"/>
  <c r="J472" i="1"/>
  <c r="L471" i="1"/>
  <c r="K471" i="1"/>
  <c r="J471" i="1"/>
  <c r="L470" i="1"/>
  <c r="K470" i="1"/>
  <c r="J470" i="1"/>
  <c r="L469" i="1"/>
  <c r="K469" i="1"/>
  <c r="J469" i="1"/>
  <c r="L468" i="1"/>
  <c r="K468" i="1"/>
  <c r="J468" i="1"/>
  <c r="L467" i="1"/>
  <c r="K467" i="1"/>
  <c r="J467" i="1"/>
  <c r="L466" i="1"/>
  <c r="K466" i="1"/>
  <c r="J466" i="1"/>
  <c r="L465" i="1"/>
  <c r="K465" i="1"/>
  <c r="J465" i="1"/>
  <c r="L464" i="1"/>
  <c r="K464" i="1"/>
  <c r="J464" i="1"/>
  <c r="V51" i="4" s="1" a="1"/>
  <c r="V51" i="4" s="1"/>
  <c r="L463" i="1"/>
  <c r="K463" i="1"/>
  <c r="J463" i="1"/>
  <c r="L462" i="1"/>
  <c r="K462" i="1"/>
  <c r="J462" i="1"/>
  <c r="L461" i="1"/>
  <c r="K461" i="1"/>
  <c r="J461" i="1"/>
  <c r="L460" i="1"/>
  <c r="K460" i="1"/>
  <c r="J460" i="1"/>
  <c r="W51" i="4" s="1" a="1"/>
  <c r="W51" i="4" s="1"/>
  <c r="L459" i="1"/>
  <c r="K459" i="1"/>
  <c r="J459" i="1"/>
  <c r="L458" i="1"/>
  <c r="K458" i="1"/>
  <c r="J458" i="1"/>
  <c r="L457" i="1"/>
  <c r="K457" i="1"/>
  <c r="J457" i="1"/>
  <c r="L456" i="1"/>
  <c r="K456" i="1"/>
  <c r="J456" i="1"/>
  <c r="V49" i="4" s="1" a="1"/>
  <c r="V49" i="4" s="1"/>
  <c r="L455" i="1"/>
  <c r="K455" i="1"/>
  <c r="J455" i="1"/>
  <c r="L454" i="1"/>
  <c r="K454" i="1"/>
  <c r="J454" i="1"/>
  <c r="L453" i="1"/>
  <c r="K453" i="1"/>
  <c r="J453" i="1"/>
  <c r="L452" i="1"/>
  <c r="K452" i="1"/>
  <c r="J452" i="1"/>
  <c r="W49" i="4" s="1" a="1"/>
  <c r="W49" i="4" s="1"/>
  <c r="L451" i="1"/>
  <c r="K451" i="1"/>
  <c r="J451" i="1"/>
  <c r="L450" i="1"/>
  <c r="K450" i="1"/>
  <c r="J450" i="1"/>
  <c r="L449" i="1"/>
  <c r="K449" i="1"/>
  <c r="J449" i="1"/>
  <c r="L448" i="1"/>
  <c r="K448" i="1"/>
  <c r="J448" i="1"/>
  <c r="L447" i="1"/>
  <c r="K447" i="1"/>
  <c r="J447" i="1"/>
  <c r="L446" i="1"/>
  <c r="K446" i="1"/>
  <c r="J446" i="1"/>
  <c r="L445" i="1"/>
  <c r="K445" i="1"/>
  <c r="J445" i="1"/>
  <c r="L444" i="1"/>
  <c r="K444" i="1"/>
  <c r="J444" i="1"/>
  <c r="L443" i="1"/>
  <c r="K443" i="1"/>
  <c r="J443" i="1"/>
  <c r="L442" i="1"/>
  <c r="K442" i="1"/>
  <c r="J442" i="1"/>
  <c r="L441" i="1"/>
  <c r="K441" i="1"/>
  <c r="J441" i="1"/>
  <c r="L440" i="1"/>
  <c r="K440" i="1"/>
  <c r="J440" i="1"/>
  <c r="L439" i="1"/>
  <c r="K439" i="1"/>
  <c r="J439" i="1"/>
  <c r="L438" i="1"/>
  <c r="K438" i="1"/>
  <c r="J438" i="1"/>
  <c r="L437" i="1"/>
  <c r="K437" i="1"/>
  <c r="J437" i="1"/>
  <c r="L436" i="1"/>
  <c r="K436" i="1"/>
  <c r="J436" i="1"/>
  <c r="L435" i="1"/>
  <c r="K435" i="1"/>
  <c r="J435" i="1"/>
  <c r="L434" i="1"/>
  <c r="K434" i="1"/>
  <c r="J434" i="1"/>
  <c r="L433" i="1"/>
  <c r="K433" i="1"/>
  <c r="J433" i="1"/>
  <c r="L432" i="1"/>
  <c r="K432" i="1"/>
  <c r="J432" i="1"/>
  <c r="L431" i="1"/>
  <c r="K431" i="1"/>
  <c r="J431" i="1"/>
  <c r="L430" i="1"/>
  <c r="K430" i="1"/>
  <c r="J430" i="1"/>
  <c r="L429" i="1"/>
  <c r="K429" i="1"/>
  <c r="J429" i="1"/>
  <c r="L428" i="1"/>
  <c r="K428" i="1"/>
  <c r="J428" i="1"/>
  <c r="L427" i="1"/>
  <c r="K427" i="1"/>
  <c r="J427" i="1"/>
  <c r="L426" i="1"/>
  <c r="K426" i="1"/>
  <c r="J426" i="1"/>
  <c r="L425" i="1"/>
  <c r="K425" i="1"/>
  <c r="J425" i="1"/>
  <c r="V38" i="4" s="1" a="1"/>
  <c r="V38" i="4" s="1"/>
  <c r="L424" i="1"/>
  <c r="K424" i="1"/>
  <c r="J424" i="1"/>
  <c r="L423" i="1"/>
  <c r="K423" i="1"/>
  <c r="J423" i="1"/>
  <c r="L422" i="1"/>
  <c r="K422" i="1"/>
  <c r="J422" i="1"/>
  <c r="L421" i="1"/>
  <c r="K421" i="1"/>
  <c r="J421" i="1"/>
  <c r="L420" i="1"/>
  <c r="K420" i="1"/>
  <c r="J420" i="1"/>
  <c r="L419" i="1"/>
  <c r="K419" i="1"/>
  <c r="J419" i="1"/>
  <c r="L418" i="1"/>
  <c r="K418" i="1"/>
  <c r="J418" i="1"/>
  <c r="L417" i="1"/>
  <c r="K417" i="1"/>
  <c r="J417" i="1"/>
  <c r="L416" i="1"/>
  <c r="K416" i="1"/>
  <c r="J416" i="1"/>
  <c r="V36" i="4" s="1" a="1"/>
  <c r="V36" i="4" s="1"/>
  <c r="L415" i="1"/>
  <c r="K415" i="1"/>
  <c r="J415" i="1"/>
  <c r="L414" i="1"/>
  <c r="K414" i="1"/>
  <c r="J414" i="1"/>
  <c r="L413" i="1"/>
  <c r="K413" i="1"/>
  <c r="J413" i="1"/>
  <c r="L412" i="1"/>
  <c r="K412" i="1"/>
  <c r="J412" i="1"/>
  <c r="W36" i="4" s="1" a="1"/>
  <c r="W36" i="4" s="1"/>
  <c r="L411" i="1"/>
  <c r="K411" i="1"/>
  <c r="J411" i="1"/>
  <c r="L410" i="1"/>
  <c r="K410" i="1"/>
  <c r="J410" i="1"/>
  <c r="L409" i="1"/>
  <c r="K409" i="1"/>
  <c r="J409" i="1"/>
  <c r="L408" i="1"/>
  <c r="K408" i="1"/>
  <c r="J408" i="1"/>
  <c r="L407" i="1"/>
  <c r="K407" i="1"/>
  <c r="J407" i="1"/>
  <c r="L406" i="1"/>
  <c r="K406" i="1"/>
  <c r="J406" i="1"/>
  <c r="L405" i="1"/>
  <c r="K405" i="1"/>
  <c r="J405" i="1"/>
  <c r="L404" i="1"/>
  <c r="K404" i="1"/>
  <c r="J404" i="1"/>
  <c r="L403" i="1"/>
  <c r="K403" i="1"/>
  <c r="J403" i="1"/>
  <c r="L402" i="1"/>
  <c r="K402" i="1"/>
  <c r="J402" i="1"/>
  <c r="L401" i="1"/>
  <c r="K401" i="1"/>
  <c r="J401" i="1"/>
  <c r="W30" i="4" s="1" a="1"/>
  <c r="W30" i="4" s="1"/>
  <c r="L400" i="1"/>
  <c r="K400" i="1"/>
  <c r="J400" i="1"/>
  <c r="L399" i="1"/>
  <c r="K399" i="1"/>
  <c r="J399" i="1"/>
  <c r="L398" i="1"/>
  <c r="K398" i="1"/>
  <c r="J398" i="1"/>
  <c r="L397" i="1"/>
  <c r="K397" i="1"/>
  <c r="J397" i="1"/>
  <c r="L396" i="1"/>
  <c r="K396" i="1"/>
  <c r="J396" i="1"/>
  <c r="L395" i="1"/>
  <c r="K395" i="1"/>
  <c r="J395" i="1"/>
  <c r="L394" i="1"/>
  <c r="K394" i="1"/>
  <c r="J394" i="1"/>
  <c r="L393" i="1"/>
  <c r="K393" i="1"/>
  <c r="J393" i="1"/>
  <c r="V25" i="4" s="1" a="1"/>
  <c r="V25" i="4" s="1"/>
  <c r="L392" i="1"/>
  <c r="K392" i="1"/>
  <c r="J392" i="1"/>
  <c r="L391" i="1"/>
  <c r="K391" i="1"/>
  <c r="J391" i="1"/>
  <c r="L390" i="1"/>
  <c r="K390" i="1"/>
  <c r="J390" i="1"/>
  <c r="L389" i="1"/>
  <c r="K389" i="1"/>
  <c r="J389" i="1"/>
  <c r="W25" i="4" s="1" a="1"/>
  <c r="W25" i="4" s="1"/>
  <c r="L388" i="1"/>
  <c r="K388" i="1"/>
  <c r="J388" i="1"/>
  <c r="V24" i="4" s="1" a="1"/>
  <c r="V24" i="4" s="1"/>
  <c r="L387" i="1"/>
  <c r="K387" i="1"/>
  <c r="J387" i="1"/>
  <c r="L386" i="1"/>
  <c r="K386" i="1"/>
  <c r="J386" i="1"/>
  <c r="L385" i="1"/>
  <c r="K385" i="1"/>
  <c r="J385" i="1"/>
  <c r="L384" i="1"/>
  <c r="K384" i="1"/>
  <c r="J384" i="1"/>
  <c r="W24" i="4" s="1" a="1"/>
  <c r="W24" i="4" s="1"/>
  <c r="L383" i="1"/>
  <c r="K383" i="1"/>
  <c r="J383" i="1"/>
  <c r="L382" i="1"/>
  <c r="K382" i="1"/>
  <c r="J382" i="1"/>
  <c r="L381" i="1"/>
  <c r="K381" i="1"/>
  <c r="J381" i="1"/>
  <c r="L380" i="1"/>
  <c r="K380" i="1"/>
  <c r="J380" i="1"/>
  <c r="L379" i="1"/>
  <c r="K379" i="1"/>
  <c r="J379" i="1"/>
  <c r="L378" i="1"/>
  <c r="K378" i="1"/>
  <c r="J378" i="1"/>
  <c r="L377" i="1"/>
  <c r="K377" i="1"/>
  <c r="J377" i="1"/>
  <c r="L376" i="1"/>
  <c r="K376" i="1"/>
  <c r="J376" i="1"/>
  <c r="L375" i="1"/>
  <c r="K375" i="1"/>
  <c r="J375" i="1"/>
  <c r="L374" i="1"/>
  <c r="K374" i="1"/>
  <c r="J374" i="1"/>
  <c r="L373" i="1"/>
  <c r="K373" i="1"/>
  <c r="J373" i="1"/>
  <c r="L372" i="1"/>
  <c r="K372" i="1"/>
  <c r="J372" i="1"/>
  <c r="L371" i="1"/>
  <c r="K371" i="1"/>
  <c r="J371" i="1"/>
  <c r="L370" i="1"/>
  <c r="K370" i="1"/>
  <c r="J370" i="1"/>
  <c r="L369" i="1"/>
  <c r="K369" i="1"/>
  <c r="J369" i="1"/>
  <c r="L368" i="1"/>
  <c r="K368" i="1"/>
  <c r="J368" i="1"/>
  <c r="L367" i="1"/>
  <c r="K367" i="1"/>
  <c r="J367" i="1"/>
  <c r="L366" i="1"/>
  <c r="K366" i="1"/>
  <c r="J366" i="1"/>
  <c r="L365" i="1"/>
  <c r="K365" i="1"/>
  <c r="J365" i="1"/>
  <c r="L364" i="1"/>
  <c r="K364" i="1"/>
  <c r="J364" i="1"/>
  <c r="L363" i="1"/>
  <c r="K363" i="1"/>
  <c r="J363" i="1"/>
  <c r="L362" i="1"/>
  <c r="K362" i="1"/>
  <c r="J362" i="1"/>
  <c r="L361" i="1"/>
  <c r="K361" i="1"/>
  <c r="J361" i="1"/>
  <c r="L360" i="1"/>
  <c r="K360" i="1"/>
  <c r="J360" i="1"/>
  <c r="L359" i="1"/>
  <c r="K359" i="1"/>
  <c r="J359" i="1"/>
  <c r="L358" i="1"/>
  <c r="K358" i="1"/>
  <c r="J358" i="1"/>
  <c r="L357" i="1"/>
  <c r="K357" i="1"/>
  <c r="J357" i="1"/>
  <c r="L356" i="1"/>
  <c r="K356" i="1"/>
  <c r="J356" i="1"/>
  <c r="L355" i="1"/>
  <c r="K355" i="1"/>
  <c r="J355" i="1"/>
  <c r="L354" i="1"/>
  <c r="K354" i="1"/>
  <c r="J354" i="1"/>
  <c r="L353" i="1"/>
  <c r="K353" i="1"/>
  <c r="J353" i="1"/>
  <c r="L352" i="1"/>
  <c r="K352" i="1"/>
  <c r="J352" i="1"/>
  <c r="L351" i="1"/>
  <c r="K351" i="1"/>
  <c r="J351" i="1"/>
  <c r="L350" i="1"/>
  <c r="K350" i="1"/>
  <c r="J350" i="1"/>
  <c r="L349" i="1"/>
  <c r="K349" i="1"/>
  <c r="J349" i="1"/>
  <c r="L348" i="1"/>
  <c r="K348" i="1"/>
  <c r="J348" i="1"/>
  <c r="L347" i="1"/>
  <c r="K347" i="1"/>
  <c r="J347" i="1"/>
  <c r="L346" i="1"/>
  <c r="K346" i="1"/>
  <c r="J346" i="1"/>
  <c r="L345" i="1"/>
  <c r="K345" i="1"/>
  <c r="J345" i="1"/>
  <c r="L344" i="1"/>
  <c r="K344" i="1"/>
  <c r="J344" i="1"/>
  <c r="L343" i="1"/>
  <c r="K343" i="1"/>
  <c r="J343" i="1"/>
  <c r="L342" i="1"/>
  <c r="K342" i="1"/>
  <c r="J342" i="1"/>
  <c r="L341" i="1"/>
  <c r="K341" i="1"/>
  <c r="J341" i="1"/>
  <c r="L340" i="1"/>
  <c r="K340" i="1"/>
  <c r="J340" i="1"/>
  <c r="L339" i="1"/>
  <c r="K339" i="1"/>
  <c r="J339" i="1"/>
  <c r="L338" i="1"/>
  <c r="K338" i="1"/>
  <c r="J338" i="1"/>
  <c r="L337" i="1"/>
  <c r="K337" i="1"/>
  <c r="J337" i="1"/>
  <c r="L336" i="1"/>
  <c r="K336" i="1"/>
  <c r="J336" i="1"/>
  <c r="L335" i="1"/>
  <c r="K335" i="1"/>
  <c r="J335" i="1"/>
  <c r="L334" i="1"/>
  <c r="K334" i="1"/>
  <c r="J334" i="1"/>
  <c r="L333" i="1"/>
  <c r="K333" i="1"/>
  <c r="J333" i="1"/>
  <c r="L332" i="1"/>
  <c r="K332" i="1"/>
  <c r="J332" i="1"/>
  <c r="L331" i="1"/>
  <c r="K331" i="1"/>
  <c r="J331" i="1"/>
  <c r="L330" i="1"/>
  <c r="K330" i="1"/>
  <c r="J330" i="1"/>
  <c r="L329" i="1"/>
  <c r="K329" i="1"/>
  <c r="J329" i="1"/>
  <c r="L328" i="1"/>
  <c r="K328" i="1"/>
  <c r="J328" i="1"/>
  <c r="L327" i="1"/>
  <c r="K327" i="1"/>
  <c r="J327" i="1"/>
  <c r="L326" i="1"/>
  <c r="K326" i="1"/>
  <c r="J326" i="1"/>
  <c r="L325" i="1"/>
  <c r="K325" i="1"/>
  <c r="J325" i="1"/>
  <c r="L324" i="1"/>
  <c r="K324" i="1"/>
  <c r="J324" i="1"/>
  <c r="L323" i="1"/>
  <c r="K323" i="1"/>
  <c r="J323" i="1"/>
  <c r="L322" i="1"/>
  <c r="K322" i="1"/>
  <c r="J322" i="1"/>
  <c r="L321" i="1"/>
  <c r="K321" i="1"/>
  <c r="J321" i="1"/>
  <c r="V17" i="4" s="1" a="1"/>
  <c r="V17" i="4" s="1"/>
  <c r="L320" i="1"/>
  <c r="K320" i="1"/>
  <c r="J320" i="1"/>
  <c r="V16" i="4" s="1" a="1"/>
  <c r="V16" i="4" s="1"/>
  <c r="L319" i="1"/>
  <c r="K319" i="1"/>
  <c r="J319" i="1"/>
  <c r="L318" i="1"/>
  <c r="K318" i="1"/>
  <c r="J318" i="1"/>
  <c r="L317" i="1"/>
  <c r="K317" i="1"/>
  <c r="J317" i="1"/>
  <c r="W17" i="4" s="1" a="1"/>
  <c r="W17" i="4" s="1"/>
  <c r="L316" i="1"/>
  <c r="K316" i="1"/>
  <c r="J316" i="1"/>
  <c r="W16" i="4" s="1" a="1"/>
  <c r="W16" i="4" s="1"/>
  <c r="L315" i="1"/>
  <c r="K315" i="1"/>
  <c r="J315" i="1"/>
  <c r="L314" i="1"/>
  <c r="K314" i="1"/>
  <c r="J314" i="1"/>
  <c r="L313" i="1"/>
  <c r="K313" i="1"/>
  <c r="J313" i="1"/>
  <c r="L312" i="1"/>
  <c r="K312" i="1"/>
  <c r="J312" i="1"/>
  <c r="L311" i="1"/>
  <c r="K311" i="1"/>
  <c r="J311" i="1"/>
  <c r="L310" i="1"/>
  <c r="K310" i="1"/>
  <c r="J310" i="1"/>
  <c r="L309" i="1"/>
  <c r="K309" i="1"/>
  <c r="J309" i="1"/>
  <c r="L308" i="1"/>
  <c r="K308" i="1"/>
  <c r="J308" i="1"/>
  <c r="L307" i="1"/>
  <c r="K307" i="1"/>
  <c r="J307" i="1"/>
  <c r="L306" i="1"/>
  <c r="K306" i="1"/>
  <c r="J306" i="1"/>
  <c r="L305" i="1"/>
  <c r="K305" i="1"/>
  <c r="J305" i="1"/>
  <c r="L304" i="1"/>
  <c r="K304" i="1"/>
  <c r="J304" i="1"/>
  <c r="L303" i="1"/>
  <c r="K303" i="1"/>
  <c r="J303" i="1"/>
  <c r="L302" i="1"/>
  <c r="K302" i="1"/>
  <c r="J302" i="1"/>
  <c r="L301" i="1"/>
  <c r="K301" i="1"/>
  <c r="J301" i="1"/>
  <c r="L300" i="1"/>
  <c r="K300" i="1"/>
  <c r="J300" i="1"/>
  <c r="L299" i="1"/>
  <c r="K299" i="1"/>
  <c r="J299" i="1"/>
  <c r="L298" i="1"/>
  <c r="K298" i="1"/>
  <c r="J298" i="1"/>
  <c r="L297" i="1"/>
  <c r="K297" i="1"/>
  <c r="J297" i="1"/>
  <c r="L296" i="1"/>
  <c r="K296" i="1"/>
  <c r="J296" i="1"/>
  <c r="L295" i="1"/>
  <c r="K295" i="1"/>
  <c r="J295" i="1"/>
  <c r="L294" i="1"/>
  <c r="K294" i="1"/>
  <c r="J294" i="1"/>
  <c r="L293" i="1"/>
  <c r="K293" i="1"/>
  <c r="J293" i="1"/>
  <c r="L292" i="1"/>
  <c r="K292" i="1"/>
  <c r="J292" i="1"/>
  <c r="L291" i="1"/>
  <c r="K291" i="1"/>
  <c r="J291" i="1"/>
  <c r="L290" i="1"/>
  <c r="K290" i="1"/>
  <c r="J290" i="1"/>
  <c r="L289" i="1"/>
  <c r="K289" i="1"/>
  <c r="J289" i="1"/>
  <c r="L288" i="1"/>
  <c r="K288" i="1"/>
  <c r="J288" i="1"/>
  <c r="L287" i="1"/>
  <c r="K287" i="1"/>
  <c r="J287" i="1"/>
  <c r="L286" i="1"/>
  <c r="K286" i="1"/>
  <c r="J286" i="1"/>
  <c r="L285" i="1"/>
  <c r="K285" i="1"/>
  <c r="J285" i="1"/>
  <c r="L284" i="1"/>
  <c r="K284" i="1"/>
  <c r="J284" i="1"/>
  <c r="L283" i="1"/>
  <c r="K283" i="1"/>
  <c r="J283" i="1"/>
  <c r="L282" i="1"/>
  <c r="K282" i="1"/>
  <c r="J282" i="1"/>
  <c r="L281" i="1"/>
  <c r="K281" i="1"/>
  <c r="J281" i="1"/>
  <c r="L280" i="1"/>
  <c r="K280" i="1"/>
  <c r="J280" i="1"/>
  <c r="L279" i="1"/>
  <c r="K279" i="1"/>
  <c r="J279" i="1"/>
  <c r="L278" i="1"/>
  <c r="K278" i="1"/>
  <c r="J278" i="1"/>
  <c r="L277" i="1"/>
  <c r="K277" i="1"/>
  <c r="J277" i="1"/>
  <c r="L276" i="1"/>
  <c r="K276" i="1"/>
  <c r="J276" i="1"/>
  <c r="L275" i="1"/>
  <c r="K275" i="1"/>
  <c r="J275" i="1"/>
  <c r="L274" i="1"/>
  <c r="K274" i="1"/>
  <c r="J274" i="1"/>
  <c r="L273" i="1"/>
  <c r="K273" i="1"/>
  <c r="J273" i="1"/>
  <c r="L272" i="1"/>
  <c r="K272" i="1"/>
  <c r="J272" i="1"/>
  <c r="L271" i="1"/>
  <c r="K271" i="1"/>
  <c r="J271" i="1"/>
  <c r="L270" i="1"/>
  <c r="K270" i="1"/>
  <c r="J270" i="1"/>
  <c r="L269" i="1"/>
  <c r="K269" i="1"/>
  <c r="J269" i="1"/>
  <c r="L268" i="1"/>
  <c r="K268" i="1"/>
  <c r="J268" i="1"/>
  <c r="L267" i="1"/>
  <c r="K267" i="1"/>
  <c r="J267" i="1"/>
  <c r="L266" i="1"/>
  <c r="K266" i="1"/>
  <c r="J266" i="1"/>
  <c r="L265" i="1"/>
  <c r="K265" i="1"/>
  <c r="J265" i="1"/>
  <c r="L264" i="1"/>
  <c r="K264" i="1"/>
  <c r="J264" i="1"/>
  <c r="L263" i="1"/>
  <c r="K263" i="1"/>
  <c r="J263" i="1"/>
  <c r="L262" i="1"/>
  <c r="K262" i="1"/>
  <c r="J262" i="1"/>
  <c r="L261" i="1"/>
  <c r="K261" i="1"/>
  <c r="J261" i="1"/>
  <c r="L260" i="1"/>
  <c r="K260" i="1"/>
  <c r="J260" i="1"/>
  <c r="L259" i="1"/>
  <c r="K259" i="1"/>
  <c r="J259" i="1"/>
  <c r="L258" i="1"/>
  <c r="K258" i="1"/>
  <c r="J258" i="1"/>
  <c r="L257" i="1"/>
  <c r="K257" i="1"/>
  <c r="J257" i="1"/>
  <c r="L256" i="1"/>
  <c r="K256" i="1"/>
  <c r="J256" i="1"/>
  <c r="L255" i="1"/>
  <c r="K255" i="1"/>
  <c r="J255" i="1"/>
  <c r="L254" i="1"/>
  <c r="K254" i="1"/>
  <c r="J254" i="1"/>
  <c r="L253" i="1"/>
  <c r="K253" i="1"/>
  <c r="J253" i="1"/>
  <c r="L252" i="1"/>
  <c r="K252" i="1"/>
  <c r="J252" i="1"/>
  <c r="L251" i="1"/>
  <c r="K251" i="1"/>
  <c r="J251" i="1"/>
  <c r="L250" i="1"/>
  <c r="K250" i="1"/>
  <c r="J250" i="1"/>
  <c r="L249" i="1"/>
  <c r="K249" i="1"/>
  <c r="J249" i="1"/>
  <c r="L248" i="1"/>
  <c r="K248" i="1"/>
  <c r="J248" i="1"/>
  <c r="L247" i="1"/>
  <c r="K247" i="1"/>
  <c r="J247" i="1"/>
  <c r="L246" i="1"/>
  <c r="K246" i="1"/>
  <c r="J246" i="1"/>
  <c r="L245" i="1"/>
  <c r="K245" i="1"/>
  <c r="J245" i="1"/>
  <c r="L244" i="1"/>
  <c r="K244" i="1"/>
  <c r="J244" i="1"/>
  <c r="L243" i="1"/>
  <c r="K243" i="1"/>
  <c r="J243" i="1"/>
  <c r="L242" i="1"/>
  <c r="K242" i="1"/>
  <c r="J242" i="1"/>
  <c r="L241" i="1"/>
  <c r="K241" i="1"/>
  <c r="J241" i="1"/>
  <c r="L240" i="1"/>
  <c r="K240" i="1"/>
  <c r="J240" i="1"/>
  <c r="L239" i="1"/>
  <c r="K239" i="1"/>
  <c r="J239" i="1"/>
  <c r="L238" i="1"/>
  <c r="K238" i="1"/>
  <c r="J238" i="1"/>
  <c r="L237" i="1"/>
  <c r="K237" i="1"/>
  <c r="J237" i="1"/>
  <c r="L236" i="1"/>
  <c r="K236" i="1"/>
  <c r="J236" i="1"/>
  <c r="L235" i="1"/>
  <c r="K235" i="1"/>
  <c r="J235" i="1"/>
  <c r="L234" i="1"/>
  <c r="K234" i="1"/>
  <c r="J234" i="1"/>
  <c r="L233" i="1"/>
  <c r="K233" i="1"/>
  <c r="J233" i="1"/>
  <c r="L232" i="1"/>
  <c r="K232" i="1"/>
  <c r="J232" i="1"/>
  <c r="L231" i="1"/>
  <c r="K231" i="1"/>
  <c r="J231" i="1"/>
  <c r="L230" i="1"/>
  <c r="K230" i="1"/>
  <c r="J230" i="1"/>
  <c r="L229" i="1"/>
  <c r="K229" i="1"/>
  <c r="J229" i="1"/>
  <c r="L228" i="1"/>
  <c r="K228" i="1"/>
  <c r="J228" i="1"/>
  <c r="L227" i="1"/>
  <c r="K227" i="1"/>
  <c r="J227" i="1"/>
  <c r="L226" i="1"/>
  <c r="K226" i="1"/>
  <c r="J226" i="1"/>
  <c r="L225" i="1"/>
  <c r="K225" i="1"/>
  <c r="J225" i="1"/>
  <c r="L224" i="1"/>
  <c r="K224" i="1"/>
  <c r="J224" i="1"/>
  <c r="L223" i="1"/>
  <c r="K223" i="1"/>
  <c r="J223" i="1"/>
  <c r="L222" i="1"/>
  <c r="K222" i="1"/>
  <c r="J222" i="1"/>
  <c r="L221" i="1"/>
  <c r="K221" i="1"/>
  <c r="J221" i="1"/>
  <c r="L220" i="1"/>
  <c r="K220" i="1"/>
  <c r="J220" i="1"/>
  <c r="L219" i="1"/>
  <c r="K219" i="1"/>
  <c r="J219" i="1"/>
  <c r="L218" i="1"/>
  <c r="K218" i="1"/>
  <c r="J218" i="1"/>
  <c r="L217" i="1"/>
  <c r="K217" i="1"/>
  <c r="J217" i="1"/>
  <c r="L216" i="1"/>
  <c r="K216" i="1"/>
  <c r="J216" i="1"/>
  <c r="L215" i="1"/>
  <c r="K215" i="1"/>
  <c r="J215" i="1"/>
  <c r="L214" i="1"/>
  <c r="K214" i="1"/>
  <c r="J214" i="1"/>
  <c r="L213" i="1"/>
  <c r="K213" i="1"/>
  <c r="J213" i="1"/>
  <c r="L212" i="1"/>
  <c r="K212" i="1"/>
  <c r="J212" i="1"/>
  <c r="L211" i="1"/>
  <c r="K211" i="1"/>
  <c r="J211" i="1"/>
  <c r="L210" i="1"/>
  <c r="K210" i="1"/>
  <c r="J210" i="1"/>
  <c r="L209" i="1"/>
  <c r="K209" i="1"/>
  <c r="J209" i="1"/>
  <c r="L208" i="1"/>
  <c r="K208" i="1"/>
  <c r="J208" i="1"/>
  <c r="L207" i="1"/>
  <c r="K207" i="1"/>
  <c r="J207" i="1"/>
  <c r="L206" i="1"/>
  <c r="K206" i="1"/>
  <c r="J206" i="1"/>
  <c r="L205" i="1"/>
  <c r="K205" i="1"/>
  <c r="J205" i="1"/>
  <c r="L204" i="1"/>
  <c r="K204" i="1"/>
  <c r="J204" i="1"/>
  <c r="L203" i="1"/>
  <c r="K203" i="1"/>
  <c r="J203" i="1"/>
  <c r="L202" i="1"/>
  <c r="K202" i="1"/>
  <c r="J202" i="1"/>
  <c r="L201" i="1"/>
  <c r="K201" i="1"/>
  <c r="J201" i="1"/>
  <c r="V12" i="4" s="1" a="1"/>
  <c r="V12" i="4" s="1"/>
  <c r="L200" i="1"/>
  <c r="K200" i="1"/>
  <c r="J200" i="1"/>
  <c r="L199" i="1"/>
  <c r="K199" i="1"/>
  <c r="J199" i="1"/>
  <c r="L198" i="1"/>
  <c r="K198" i="1"/>
  <c r="J198" i="1"/>
  <c r="L197" i="1"/>
  <c r="K197" i="1"/>
  <c r="J197" i="1"/>
  <c r="W12" i="4" s="1" a="1"/>
  <c r="W12" i="4" s="1"/>
  <c r="L196" i="1"/>
  <c r="K196" i="1"/>
  <c r="J196" i="1"/>
  <c r="L195" i="1"/>
  <c r="K195" i="1"/>
  <c r="J195" i="1"/>
  <c r="L194" i="1"/>
  <c r="K194" i="1"/>
  <c r="J194" i="1"/>
  <c r="L193" i="1"/>
  <c r="K193" i="1"/>
  <c r="J193" i="1"/>
  <c r="L192" i="1"/>
  <c r="K192" i="1"/>
  <c r="J192" i="1"/>
  <c r="L191" i="1"/>
  <c r="K191" i="1"/>
  <c r="J191" i="1"/>
  <c r="L190" i="1"/>
  <c r="K190" i="1"/>
  <c r="J190" i="1"/>
  <c r="L189" i="1"/>
  <c r="K189" i="1"/>
  <c r="J189" i="1"/>
  <c r="L188" i="1"/>
  <c r="K188" i="1"/>
  <c r="J188" i="1"/>
  <c r="L187" i="1"/>
  <c r="K187" i="1"/>
  <c r="J187" i="1"/>
  <c r="L186" i="1"/>
  <c r="K186" i="1"/>
  <c r="J186" i="1"/>
  <c r="L185" i="1"/>
  <c r="K185" i="1"/>
  <c r="J185" i="1"/>
  <c r="L184" i="1"/>
  <c r="K184" i="1"/>
  <c r="J184" i="1"/>
  <c r="L183" i="1"/>
  <c r="K183" i="1"/>
  <c r="J183" i="1"/>
  <c r="L182" i="1"/>
  <c r="K182" i="1"/>
  <c r="J182" i="1"/>
  <c r="L181" i="1"/>
  <c r="K181" i="1"/>
  <c r="J181" i="1"/>
  <c r="L180" i="1"/>
  <c r="K180" i="1"/>
  <c r="J180" i="1"/>
  <c r="L179" i="1"/>
  <c r="K179" i="1"/>
  <c r="J179" i="1"/>
  <c r="L178" i="1"/>
  <c r="K178" i="1"/>
  <c r="J178" i="1"/>
  <c r="L177" i="1"/>
  <c r="K177" i="1"/>
  <c r="J177" i="1"/>
  <c r="L176" i="1"/>
  <c r="K176" i="1"/>
  <c r="J176" i="1"/>
  <c r="L175" i="1"/>
  <c r="K175" i="1"/>
  <c r="J175" i="1"/>
  <c r="L174" i="1"/>
  <c r="K174" i="1"/>
  <c r="J174" i="1"/>
  <c r="L173" i="1"/>
  <c r="K173" i="1"/>
  <c r="J173" i="1"/>
  <c r="L172" i="1"/>
  <c r="K172" i="1"/>
  <c r="J172" i="1"/>
  <c r="L171" i="1"/>
  <c r="K171" i="1"/>
  <c r="J171" i="1"/>
  <c r="L170" i="1"/>
  <c r="K170" i="1"/>
  <c r="J170" i="1"/>
  <c r="L169" i="1"/>
  <c r="K169" i="1"/>
  <c r="J169" i="1"/>
  <c r="L168" i="1"/>
  <c r="K168" i="1"/>
  <c r="J168" i="1"/>
  <c r="L167" i="1"/>
  <c r="K167" i="1"/>
  <c r="J167" i="1"/>
  <c r="L166" i="1"/>
  <c r="K166" i="1"/>
  <c r="J166" i="1"/>
  <c r="L165" i="1"/>
  <c r="K165" i="1"/>
  <c r="J165" i="1"/>
  <c r="L164" i="1"/>
  <c r="K164" i="1"/>
  <c r="J164" i="1"/>
  <c r="L163" i="1"/>
  <c r="K163" i="1"/>
  <c r="J163" i="1"/>
  <c r="L162" i="1"/>
  <c r="K162" i="1"/>
  <c r="J162" i="1"/>
  <c r="L161" i="1"/>
  <c r="K161" i="1"/>
  <c r="J161" i="1"/>
  <c r="L160" i="1"/>
  <c r="K160" i="1"/>
  <c r="J160" i="1"/>
  <c r="L159" i="1"/>
  <c r="K159" i="1"/>
  <c r="J159" i="1"/>
  <c r="L158" i="1"/>
  <c r="K158" i="1"/>
  <c r="J158" i="1"/>
  <c r="L157" i="1"/>
  <c r="K157" i="1"/>
  <c r="J157" i="1"/>
  <c r="L156" i="1"/>
  <c r="K156" i="1"/>
  <c r="J156" i="1"/>
  <c r="L155" i="1"/>
  <c r="K155" i="1"/>
  <c r="J155" i="1"/>
  <c r="L154" i="1"/>
  <c r="K154" i="1"/>
  <c r="J154" i="1"/>
  <c r="L153" i="1"/>
  <c r="K153" i="1"/>
  <c r="J153" i="1"/>
  <c r="L152" i="1"/>
  <c r="K152" i="1"/>
  <c r="J152" i="1"/>
  <c r="L151" i="1"/>
  <c r="K151" i="1"/>
  <c r="J151" i="1"/>
  <c r="L150" i="1"/>
  <c r="K150" i="1"/>
  <c r="J150" i="1"/>
  <c r="L149" i="1"/>
  <c r="K149" i="1"/>
  <c r="J149" i="1"/>
  <c r="L148" i="1"/>
  <c r="K148" i="1"/>
  <c r="J148" i="1"/>
  <c r="L147" i="1"/>
  <c r="K147" i="1"/>
  <c r="J147" i="1"/>
  <c r="L146" i="1"/>
  <c r="K146" i="1"/>
  <c r="J146" i="1"/>
  <c r="L145" i="1"/>
  <c r="K145" i="1"/>
  <c r="J145" i="1"/>
  <c r="L144" i="1"/>
  <c r="K144" i="1"/>
  <c r="J144" i="1"/>
  <c r="L143" i="1"/>
  <c r="K143" i="1"/>
  <c r="J143" i="1"/>
  <c r="L142" i="1"/>
  <c r="K142" i="1"/>
  <c r="J142" i="1"/>
  <c r="L141" i="1"/>
  <c r="K141" i="1"/>
  <c r="J141" i="1"/>
  <c r="L140" i="1"/>
  <c r="K140" i="1"/>
  <c r="J140" i="1"/>
  <c r="L139" i="1"/>
  <c r="K139" i="1"/>
  <c r="J139" i="1"/>
  <c r="L138" i="1"/>
  <c r="K138" i="1"/>
  <c r="J138" i="1"/>
  <c r="L137" i="1"/>
  <c r="K137" i="1"/>
  <c r="J137" i="1"/>
  <c r="L136" i="1"/>
  <c r="K136" i="1"/>
  <c r="J136" i="1"/>
  <c r="L135" i="1"/>
  <c r="K135" i="1"/>
  <c r="J135" i="1"/>
  <c r="L134" i="1"/>
  <c r="K134" i="1"/>
  <c r="J134" i="1"/>
  <c r="L133" i="1"/>
  <c r="K133" i="1"/>
  <c r="J133" i="1"/>
  <c r="L132" i="1"/>
  <c r="K132" i="1"/>
  <c r="J132" i="1"/>
  <c r="L131" i="1"/>
  <c r="K131" i="1"/>
  <c r="J131" i="1"/>
  <c r="L130" i="1"/>
  <c r="K130" i="1"/>
  <c r="J130" i="1"/>
  <c r="L129" i="1"/>
  <c r="K129" i="1"/>
  <c r="J129" i="1"/>
  <c r="L128" i="1"/>
  <c r="K128" i="1"/>
  <c r="J128" i="1"/>
  <c r="L127" i="1"/>
  <c r="K127" i="1"/>
  <c r="J127" i="1"/>
  <c r="L126" i="1"/>
  <c r="K126" i="1"/>
  <c r="J126" i="1"/>
  <c r="L125" i="1"/>
  <c r="K125" i="1"/>
  <c r="J125" i="1"/>
  <c r="L124" i="1"/>
  <c r="K124" i="1"/>
  <c r="J124" i="1"/>
  <c r="L123" i="1"/>
  <c r="K123" i="1"/>
  <c r="J123" i="1"/>
  <c r="L122" i="1"/>
  <c r="K122" i="1"/>
  <c r="J122" i="1"/>
  <c r="L121" i="1"/>
  <c r="K121" i="1"/>
  <c r="J121" i="1"/>
  <c r="L120" i="1"/>
  <c r="K120" i="1"/>
  <c r="J120" i="1"/>
  <c r="V6" i="4" s="1" a="1"/>
  <c r="V6" i="4" s="1"/>
  <c r="L119" i="1"/>
  <c r="K119" i="1"/>
  <c r="J119" i="1"/>
  <c r="L118" i="1"/>
  <c r="K118" i="1"/>
  <c r="J118" i="1"/>
  <c r="L117" i="1"/>
  <c r="K117" i="1"/>
  <c r="J117" i="1"/>
  <c r="L116" i="1"/>
  <c r="K116" i="1"/>
  <c r="J116" i="1"/>
  <c r="W6" i="4" s="1" a="1"/>
  <c r="W6" i="4" s="1"/>
  <c r="L115" i="1"/>
  <c r="K115" i="1"/>
  <c r="J115" i="1"/>
  <c r="L114" i="1"/>
  <c r="K114" i="1"/>
  <c r="J114" i="1"/>
  <c r="L113" i="1"/>
  <c r="K113" i="1"/>
  <c r="J113" i="1"/>
  <c r="L112" i="1"/>
  <c r="K112" i="1"/>
  <c r="J112" i="1"/>
  <c r="L111" i="1"/>
  <c r="K111" i="1"/>
  <c r="J111" i="1"/>
  <c r="L110" i="1"/>
  <c r="K110" i="1"/>
  <c r="J110" i="1"/>
  <c r="L109" i="1"/>
  <c r="K109" i="1"/>
  <c r="J109" i="1"/>
  <c r="L108" i="1"/>
  <c r="K108" i="1"/>
  <c r="J108" i="1"/>
  <c r="L107" i="1"/>
  <c r="K107" i="1"/>
  <c r="J107" i="1"/>
  <c r="L106" i="1"/>
  <c r="K106" i="1"/>
  <c r="J106" i="1"/>
  <c r="L105" i="1"/>
  <c r="K105" i="1"/>
  <c r="J105" i="1"/>
  <c r="L104" i="1"/>
  <c r="K104" i="1"/>
  <c r="J104" i="1"/>
  <c r="L103" i="1"/>
  <c r="K103" i="1"/>
  <c r="J103" i="1"/>
  <c r="L102" i="1"/>
  <c r="K102" i="1"/>
  <c r="J102" i="1"/>
  <c r="L101" i="1"/>
  <c r="K101" i="1"/>
  <c r="J101" i="1"/>
  <c r="L100" i="1"/>
  <c r="K100" i="1"/>
  <c r="J100" i="1"/>
  <c r="L99" i="1"/>
  <c r="K99" i="1"/>
  <c r="J99" i="1"/>
  <c r="L98" i="1"/>
  <c r="K98" i="1"/>
  <c r="J98" i="1"/>
  <c r="L97" i="1"/>
  <c r="K97" i="1"/>
  <c r="J97" i="1"/>
  <c r="L96" i="1"/>
  <c r="K96" i="1"/>
  <c r="J96" i="1"/>
  <c r="L95" i="1"/>
  <c r="K95" i="1"/>
  <c r="J95" i="1"/>
  <c r="L94" i="1"/>
  <c r="K94" i="1"/>
  <c r="J94" i="1"/>
  <c r="L93" i="1"/>
  <c r="K93" i="1"/>
  <c r="J93" i="1"/>
  <c r="L92" i="1"/>
  <c r="K92" i="1"/>
  <c r="J92" i="1"/>
  <c r="L91" i="1"/>
  <c r="K91" i="1"/>
  <c r="J91" i="1"/>
  <c r="L90" i="1"/>
  <c r="K90" i="1"/>
  <c r="J90" i="1"/>
  <c r="L89" i="1"/>
  <c r="K89" i="1"/>
  <c r="J89" i="1"/>
  <c r="V4" i="4" s="1" a="1"/>
  <c r="V4" i="4" s="1"/>
  <c r="L88" i="1"/>
  <c r="K88" i="1"/>
  <c r="J88" i="1"/>
  <c r="L87" i="1"/>
  <c r="K87" i="1"/>
  <c r="J87" i="1"/>
  <c r="L86" i="1"/>
  <c r="K86" i="1"/>
  <c r="J86" i="1"/>
  <c r="L85" i="1"/>
  <c r="K85" i="1"/>
  <c r="J85" i="1"/>
  <c r="W4" i="4" s="1" a="1"/>
  <c r="W4" i="4" s="1"/>
  <c r="L84" i="1"/>
  <c r="K84" i="1"/>
  <c r="J84" i="1"/>
  <c r="L83" i="1"/>
  <c r="K83" i="1"/>
  <c r="J83" i="1"/>
  <c r="L82" i="1"/>
  <c r="K82" i="1"/>
  <c r="J82" i="1"/>
  <c r="L81" i="1"/>
  <c r="K81" i="1"/>
  <c r="J81" i="1"/>
  <c r="L80" i="1"/>
  <c r="K80" i="1"/>
  <c r="J80" i="1"/>
  <c r="L79" i="1"/>
  <c r="K79" i="1"/>
  <c r="J79" i="1"/>
  <c r="L78" i="1"/>
  <c r="K78" i="1"/>
  <c r="J78" i="1"/>
  <c r="L77" i="1"/>
  <c r="K77" i="1"/>
  <c r="J77" i="1"/>
  <c r="L76" i="1"/>
  <c r="K76" i="1"/>
  <c r="J76" i="1"/>
  <c r="L75" i="1"/>
  <c r="K75" i="1"/>
  <c r="J75" i="1"/>
  <c r="L74" i="1"/>
  <c r="K74" i="1"/>
  <c r="J74" i="1"/>
  <c r="L73" i="1"/>
  <c r="K73" i="1"/>
  <c r="J73" i="1"/>
  <c r="L72" i="1"/>
  <c r="K72" i="1"/>
  <c r="J72" i="1"/>
  <c r="L71" i="1"/>
  <c r="K71" i="1"/>
  <c r="J71" i="1"/>
  <c r="L70" i="1"/>
  <c r="K70" i="1"/>
  <c r="J70" i="1"/>
  <c r="L69" i="1"/>
  <c r="K69" i="1"/>
  <c r="J69" i="1"/>
  <c r="L68" i="1"/>
  <c r="K68" i="1"/>
  <c r="J68" i="1"/>
  <c r="L67" i="1"/>
  <c r="K67" i="1"/>
  <c r="J67" i="1"/>
  <c r="L66" i="1"/>
  <c r="K66" i="1"/>
  <c r="J66" i="1"/>
  <c r="L65" i="1"/>
  <c r="K65" i="1"/>
  <c r="J65" i="1"/>
  <c r="L64" i="1"/>
  <c r="K64" i="1"/>
  <c r="J64" i="1"/>
  <c r="L63" i="1"/>
  <c r="K63" i="1"/>
  <c r="J63" i="1"/>
  <c r="L62" i="1"/>
  <c r="K62" i="1"/>
  <c r="J62" i="1"/>
  <c r="L61" i="1"/>
  <c r="K61" i="1"/>
  <c r="J61" i="1"/>
  <c r="L60" i="1"/>
  <c r="K60" i="1"/>
  <c r="J60" i="1"/>
  <c r="L59" i="1"/>
  <c r="K59" i="1"/>
  <c r="J59" i="1"/>
  <c r="L58" i="1"/>
  <c r="K58" i="1"/>
  <c r="J58" i="1"/>
  <c r="L57" i="1"/>
  <c r="K57" i="1"/>
  <c r="J57" i="1"/>
  <c r="L56" i="1"/>
  <c r="K56" i="1"/>
  <c r="J56" i="1"/>
  <c r="L55" i="1"/>
  <c r="K55" i="1"/>
  <c r="J55" i="1"/>
  <c r="L54" i="1"/>
  <c r="K54" i="1"/>
  <c r="J54" i="1"/>
  <c r="L53" i="1"/>
  <c r="K53" i="1"/>
  <c r="J53" i="1"/>
  <c r="L52" i="1"/>
  <c r="K52" i="1"/>
  <c r="J52" i="1"/>
  <c r="L51" i="1"/>
  <c r="K51" i="1"/>
  <c r="J51" i="1"/>
  <c r="L50" i="1"/>
  <c r="K50" i="1"/>
  <c r="J50" i="1"/>
  <c r="L49" i="1"/>
  <c r="K49" i="1"/>
  <c r="J49" i="1"/>
  <c r="L48" i="1"/>
  <c r="K48" i="1"/>
  <c r="J48" i="1"/>
  <c r="L47" i="1"/>
  <c r="K47" i="1"/>
  <c r="J47" i="1"/>
  <c r="L46" i="1"/>
  <c r="K46" i="1"/>
  <c r="J46" i="1"/>
  <c r="L45" i="1"/>
  <c r="K45" i="1"/>
  <c r="J45" i="1"/>
  <c r="L44" i="1"/>
  <c r="K44" i="1"/>
  <c r="J44" i="1"/>
  <c r="L43" i="1"/>
  <c r="K43" i="1"/>
  <c r="J43" i="1"/>
  <c r="L42" i="1"/>
  <c r="K42" i="1"/>
  <c r="J42" i="1"/>
  <c r="L41" i="1"/>
  <c r="K41" i="1"/>
  <c r="J41" i="1"/>
  <c r="L40" i="1"/>
  <c r="K40" i="1"/>
  <c r="J40" i="1"/>
  <c r="L39" i="1"/>
  <c r="K39" i="1"/>
  <c r="J39" i="1"/>
  <c r="L38" i="1"/>
  <c r="K38" i="1"/>
  <c r="J38" i="1"/>
  <c r="L37" i="1"/>
  <c r="K37" i="1"/>
  <c r="J37" i="1"/>
  <c r="L36" i="1"/>
  <c r="K36" i="1"/>
  <c r="J36" i="1"/>
  <c r="L35" i="1"/>
  <c r="K35" i="1"/>
  <c r="J35" i="1"/>
  <c r="L34" i="1"/>
  <c r="K34" i="1"/>
  <c r="J34" i="1"/>
  <c r="L33" i="1"/>
  <c r="K33" i="1"/>
  <c r="J33" i="1"/>
  <c r="L32" i="1"/>
  <c r="K32" i="1"/>
  <c r="J32" i="1"/>
  <c r="L31" i="1"/>
  <c r="K31" i="1"/>
  <c r="J31" i="1"/>
  <c r="L30" i="1"/>
  <c r="K30" i="1"/>
  <c r="J30" i="1"/>
  <c r="L29" i="1"/>
  <c r="K29" i="1"/>
  <c r="J29" i="1"/>
  <c r="L28" i="1"/>
  <c r="K28" i="1"/>
  <c r="J28" i="1"/>
  <c r="L27" i="1"/>
  <c r="K27" i="1"/>
  <c r="J27" i="1"/>
  <c r="L26" i="1"/>
  <c r="K26" i="1"/>
  <c r="J26" i="1"/>
  <c r="L25" i="1"/>
  <c r="K25" i="1"/>
  <c r="J25" i="1"/>
  <c r="L24" i="1"/>
  <c r="K24" i="1"/>
  <c r="J24" i="1"/>
  <c r="L23" i="1"/>
  <c r="K23" i="1"/>
  <c r="J23" i="1"/>
  <c r="L22" i="1"/>
  <c r="K22" i="1"/>
  <c r="J22" i="1"/>
  <c r="L21" i="1"/>
  <c r="K21" i="1"/>
  <c r="J21" i="1"/>
  <c r="L20" i="1"/>
  <c r="K20" i="1"/>
  <c r="J20" i="1"/>
  <c r="L19" i="1"/>
  <c r="K19" i="1"/>
  <c r="J19" i="1"/>
  <c r="L18" i="1"/>
  <c r="K18" i="1"/>
  <c r="J18" i="1"/>
  <c r="L17" i="1"/>
  <c r="K17" i="1"/>
  <c r="J17" i="1"/>
  <c r="L16" i="1"/>
  <c r="K16" i="1"/>
  <c r="J16" i="1"/>
  <c r="L15" i="1"/>
  <c r="K15" i="1"/>
  <c r="J15" i="1"/>
  <c r="L14" i="1"/>
  <c r="K14" i="1"/>
  <c r="J14" i="1"/>
  <c r="L13" i="1"/>
  <c r="K13" i="1"/>
  <c r="J13" i="1"/>
  <c r="L12" i="1"/>
  <c r="K12" i="1"/>
  <c r="J12" i="1"/>
  <c r="L11" i="1"/>
  <c r="K11" i="1"/>
  <c r="J11" i="1"/>
  <c r="L10" i="1"/>
  <c r="K10" i="1"/>
  <c r="J10" i="1"/>
  <c r="L9" i="1"/>
  <c r="K9" i="1"/>
  <c r="J9" i="1"/>
  <c r="L8" i="1"/>
  <c r="K8" i="1"/>
  <c r="J8" i="1"/>
  <c r="V2" i="4" s="1" a="1"/>
  <c r="V2" i="4" s="1"/>
  <c r="L7" i="1"/>
  <c r="K7" i="1"/>
  <c r="J7" i="1"/>
  <c r="L6" i="1"/>
  <c r="K6" i="1"/>
  <c r="J6" i="1"/>
  <c r="L5" i="1"/>
  <c r="K5" i="1"/>
  <c r="J5" i="1"/>
  <c r="L4" i="1"/>
  <c r="K4" i="1"/>
  <c r="J4" i="1"/>
  <c r="W2" i="4" s="1" a="1"/>
  <c r="W2" i="4" s="1"/>
  <c r="L3" i="1"/>
  <c r="K3" i="1"/>
  <c r="L2" i="1"/>
  <c r="F81" i="4" l="1"/>
  <c r="F82" i="4"/>
  <c r="F123" i="4"/>
  <c r="F15" i="4"/>
  <c r="F31" i="4"/>
  <c r="F47" i="4"/>
  <c r="F63" i="4"/>
  <c r="F79" i="4"/>
  <c r="F95" i="4"/>
  <c r="F111" i="4"/>
  <c r="F127" i="4"/>
  <c r="F143" i="4"/>
  <c r="F159" i="4"/>
  <c r="F175" i="4"/>
  <c r="F191" i="4"/>
  <c r="F34" i="4"/>
  <c r="F130" i="4"/>
  <c r="F16" i="4"/>
  <c r="F32" i="4"/>
  <c r="F48" i="4"/>
  <c r="F64" i="4"/>
  <c r="F80" i="4"/>
  <c r="F96" i="4"/>
  <c r="F112" i="4"/>
  <c r="F128" i="4"/>
  <c r="F144" i="4"/>
  <c r="F160" i="4"/>
  <c r="F176" i="4"/>
  <c r="F192" i="4"/>
  <c r="F177" i="4"/>
  <c r="F178" i="4"/>
  <c r="F19" i="4"/>
  <c r="F99" i="4"/>
  <c r="F163" i="4"/>
  <c r="F4" i="4"/>
  <c r="F20" i="4"/>
  <c r="F36" i="4"/>
  <c r="F52" i="4"/>
  <c r="F68" i="4"/>
  <c r="F84" i="4"/>
  <c r="F100" i="4"/>
  <c r="F116" i="4"/>
  <c r="F132" i="4"/>
  <c r="F148" i="4"/>
  <c r="F164" i="4"/>
  <c r="F180" i="4"/>
  <c r="F2" i="4"/>
  <c r="F194" i="4"/>
  <c r="F195" i="4"/>
  <c r="F196" i="4"/>
  <c r="F197" i="4"/>
  <c r="F198" i="4"/>
  <c r="F199" i="4"/>
  <c r="F200" i="4"/>
  <c r="F201" i="4"/>
  <c r="F193" i="4"/>
  <c r="F162" i="4"/>
  <c r="F3" i="4"/>
  <c r="F67" i="4"/>
  <c r="F131" i="4"/>
  <c r="F179" i="4"/>
  <c r="F5" i="4"/>
  <c r="F21" i="4"/>
  <c r="F37" i="4"/>
  <c r="F53" i="4"/>
  <c r="F69" i="4"/>
  <c r="F85" i="4"/>
  <c r="F101" i="4"/>
  <c r="F117" i="4"/>
  <c r="F133" i="4"/>
  <c r="F149" i="4"/>
  <c r="F165" i="4"/>
  <c r="F181" i="4"/>
  <c r="F18" i="4"/>
  <c r="F146" i="4"/>
  <c r="F35" i="4"/>
  <c r="F147" i="4"/>
  <c r="F6" i="4"/>
  <c r="F22" i="4"/>
  <c r="F38" i="4"/>
  <c r="F54" i="4"/>
  <c r="F70" i="4"/>
  <c r="F86" i="4"/>
  <c r="F102" i="4"/>
  <c r="F118" i="4"/>
  <c r="F134" i="4"/>
  <c r="F150" i="4"/>
  <c r="F166" i="4"/>
  <c r="F182" i="4"/>
  <c r="F161" i="4"/>
  <c r="F7" i="4"/>
  <c r="F23" i="4"/>
  <c r="F39" i="4"/>
  <c r="F55" i="4"/>
  <c r="F71" i="4"/>
  <c r="F87" i="4"/>
  <c r="F103" i="4"/>
  <c r="F119" i="4"/>
  <c r="F135" i="4"/>
  <c r="F151" i="4"/>
  <c r="F167" i="4"/>
  <c r="F183" i="4"/>
  <c r="F98" i="4"/>
  <c r="F51" i="4"/>
  <c r="F8" i="4"/>
  <c r="F24" i="4"/>
  <c r="F40" i="4"/>
  <c r="F56" i="4"/>
  <c r="F72" i="4"/>
  <c r="F88" i="4"/>
  <c r="F104" i="4"/>
  <c r="F120" i="4"/>
  <c r="F136" i="4"/>
  <c r="F152" i="4"/>
  <c r="F168" i="4"/>
  <c r="F184" i="4"/>
  <c r="F113" i="4"/>
  <c r="F115" i="4"/>
  <c r="F9" i="4"/>
  <c r="F25" i="4"/>
  <c r="F41" i="4"/>
  <c r="F57" i="4"/>
  <c r="F73" i="4"/>
  <c r="F89" i="4"/>
  <c r="F105" i="4"/>
  <c r="F121" i="4"/>
  <c r="F137" i="4"/>
  <c r="F153" i="4"/>
  <c r="F169" i="4"/>
  <c r="F185" i="4"/>
  <c r="F114" i="4"/>
  <c r="F83" i="4"/>
  <c r="F10" i="4"/>
  <c r="F26" i="4"/>
  <c r="F42" i="4"/>
  <c r="F58" i="4"/>
  <c r="F74" i="4"/>
  <c r="F90" i="4"/>
  <c r="F106" i="4"/>
  <c r="F122" i="4"/>
  <c r="F138" i="4"/>
  <c r="F154" i="4"/>
  <c r="F170" i="4"/>
  <c r="F186" i="4"/>
  <c r="F187" i="4"/>
  <c r="F145" i="4"/>
  <c r="F43" i="4"/>
  <c r="F91" i="4"/>
  <c r="F171" i="4"/>
  <c r="F12" i="4"/>
  <c r="F28" i="4"/>
  <c r="F44" i="4"/>
  <c r="F60" i="4"/>
  <c r="F76" i="4"/>
  <c r="F92" i="4"/>
  <c r="F108" i="4"/>
  <c r="F124" i="4"/>
  <c r="F140" i="4"/>
  <c r="F156" i="4"/>
  <c r="F172" i="4"/>
  <c r="F188" i="4"/>
  <c r="F50" i="4"/>
  <c r="F11" i="4"/>
  <c r="F59" i="4"/>
  <c r="F155" i="4"/>
  <c r="F13" i="4"/>
  <c r="F29" i="4"/>
  <c r="F45" i="4"/>
  <c r="F61" i="4"/>
  <c r="F77" i="4"/>
  <c r="F93" i="4"/>
  <c r="F109" i="4"/>
  <c r="F125" i="4"/>
  <c r="F141" i="4"/>
  <c r="F157" i="4"/>
  <c r="F173" i="4"/>
  <c r="F189" i="4"/>
  <c r="F97" i="4"/>
  <c r="F66" i="4"/>
  <c r="F27" i="4"/>
  <c r="F75" i="4"/>
  <c r="F107" i="4"/>
  <c r="F139" i="4"/>
  <c r="F14" i="4"/>
  <c r="F30" i="4"/>
  <c r="F46" i="4"/>
  <c r="F62" i="4"/>
  <c r="F78" i="4"/>
  <c r="F94" i="4"/>
  <c r="F110" i="4"/>
  <c r="F126" i="4"/>
  <c r="F142" i="4"/>
  <c r="F158" i="4"/>
  <c r="F174" i="4"/>
  <c r="F190" i="4"/>
  <c r="W7" i="4" a="1"/>
  <c r="W7" i="4" s="1"/>
  <c r="W8" i="4" a="1"/>
  <c r="W8" i="4" s="1"/>
  <c r="V8" i="4" a="1"/>
  <c r="V8" i="4" s="1"/>
  <c r="V7" i="4" a="1"/>
  <c r="V7" i="4" s="1"/>
  <c r="W38" i="4" a="1"/>
  <c r="W38" i="4" s="1"/>
  <c r="V165" i="4" a="1"/>
  <c r="V165" i="4" s="1"/>
  <c r="W144" i="4" a="1"/>
  <c r="W144" i="4" s="1"/>
  <c r="W111" i="4" a="1"/>
  <c r="W111" i="4" s="1"/>
  <c r="W41" i="4" a="1"/>
  <c r="W41" i="4" s="1"/>
  <c r="W40" i="4" a="1"/>
  <c r="W40" i="4" s="1"/>
  <c r="V41" i="4" a="1"/>
  <c r="V41" i="4" s="1"/>
  <c r="V40" i="4" a="1"/>
  <c r="V40" i="4" s="1"/>
  <c r="W53" i="4" a="1"/>
  <c r="W53" i="4" s="1"/>
  <c r="W52" i="4" a="1"/>
  <c r="W52" i="4" s="1"/>
  <c r="V53" i="4" a="1"/>
  <c r="V53" i="4" s="1"/>
  <c r="V52" i="4" a="1"/>
  <c r="V52" i="4" s="1"/>
  <c r="W86" i="4" a="1"/>
  <c r="W86" i="4" s="1"/>
  <c r="W87" i="4" a="1"/>
  <c r="W87" i="4" s="1"/>
  <c r="V86" i="4" a="1"/>
  <c r="V86" i="4" s="1"/>
  <c r="V85" i="4" a="1"/>
  <c r="V85" i="4" s="1"/>
  <c r="V87" i="4" a="1"/>
  <c r="V87" i="4" s="1"/>
  <c r="W89" i="4" a="1"/>
  <c r="W89" i="4" s="1"/>
  <c r="W193" i="4" a="1"/>
  <c r="W193" i="4" s="1"/>
  <c r="V144" i="4" a="1"/>
  <c r="V144" i="4" s="1"/>
  <c r="W21" i="4" a="1"/>
  <c r="W21" i="4" s="1"/>
  <c r="W20" i="4" a="1"/>
  <c r="W20" i="4" s="1"/>
  <c r="W22" i="4" a="1"/>
  <c r="W22" i="4" s="1"/>
  <c r="V20" i="4" a="1"/>
  <c r="V20" i="4" s="1"/>
  <c r="V22" i="4" a="1"/>
  <c r="V22" i="4" s="1"/>
  <c r="V21" i="4" a="1"/>
  <c r="V21" i="4" s="1"/>
  <c r="V146" i="4" a="1"/>
  <c r="V146" i="4" s="1"/>
  <c r="V147" i="4" a="1"/>
  <c r="V147" i="4" s="1"/>
  <c r="V196" i="4" a="1"/>
  <c r="V196" i="4" s="1"/>
  <c r="V179" i="4" a="1"/>
  <c r="V179" i="4" s="1"/>
  <c r="W169" i="4" a="1"/>
  <c r="W169" i="4" s="1"/>
  <c r="W200" i="4" a="1"/>
  <c r="W200" i="4" s="1"/>
  <c r="V186" i="4" a="1"/>
  <c r="V186" i="4" s="1"/>
  <c r="W23" i="4" a="1"/>
  <c r="W23" i="4" s="1"/>
  <c r="W77" i="4" a="1"/>
  <c r="W77" i="4" s="1"/>
  <c r="V76" i="4" a="1"/>
  <c r="V76" i="4" s="1"/>
  <c r="W90" i="4" a="1"/>
  <c r="W90" i="4" s="1"/>
  <c r="V107" i="4" a="1"/>
  <c r="V107" i="4" s="1"/>
  <c r="W118" i="4" a="1"/>
  <c r="W118" i="4" s="1"/>
  <c r="W128" i="4" a="1"/>
  <c r="W128" i="4" s="1"/>
  <c r="V136" i="4" a="1"/>
  <c r="V136" i="4" s="1"/>
  <c r="W155" i="4" a="1"/>
  <c r="W155" i="4" s="1"/>
  <c r="V161" i="4" a="1"/>
  <c r="V161" i="4" s="1"/>
  <c r="W166" i="4" a="1"/>
  <c r="W166" i="4" s="1"/>
  <c r="W189" i="4" a="1"/>
  <c r="W189" i="4" s="1"/>
  <c r="W147" i="4" a="1"/>
  <c r="W147" i="4" s="1"/>
  <c r="W142" i="4" a="1"/>
  <c r="W142" i="4" s="1"/>
  <c r="W10" i="4" a="1"/>
  <c r="W10" i="4" s="1"/>
  <c r="W42" i="4" a="1"/>
  <c r="W42" i="4" s="1"/>
  <c r="V42" i="4" a="1"/>
  <c r="V42" i="4" s="1"/>
  <c r="V68" i="4" a="1"/>
  <c r="V68" i="4" s="1"/>
  <c r="V80" i="4" a="1"/>
  <c r="V80" i="4" s="1"/>
  <c r="W88" i="4" a="1"/>
  <c r="W88" i="4" s="1"/>
  <c r="V83" i="4" a="1"/>
  <c r="V83" i="4" s="1"/>
  <c r="V88" i="4" a="1"/>
  <c r="V88" i="4" s="1"/>
  <c r="V101" i="4" a="1"/>
  <c r="V101" i="4" s="1"/>
  <c r="W104" i="4" a="1"/>
  <c r="W104" i="4" s="1"/>
  <c r="W103" i="4" a="1"/>
  <c r="W103" i="4" s="1"/>
  <c r="V104" i="4" a="1"/>
  <c r="V104" i="4" s="1"/>
  <c r="V103" i="4" a="1"/>
  <c r="V103" i="4" s="1"/>
  <c r="V121" i="4" a="1"/>
  <c r="V121" i="4" s="1"/>
  <c r="W137" i="4" a="1"/>
  <c r="W137" i="4" s="1"/>
  <c r="W161" i="4" a="1"/>
  <c r="W161" i="4" s="1"/>
  <c r="W197" i="4" a="1"/>
  <c r="W197" i="4" s="1"/>
  <c r="V11" i="4" a="1"/>
  <c r="V11" i="4" s="1"/>
  <c r="W57" i="4" a="1"/>
  <c r="W57" i="4" s="1"/>
  <c r="W61" i="4" a="1"/>
  <c r="W61" i="4" s="1"/>
  <c r="V57" i="4" a="1"/>
  <c r="V57" i="4" s="1"/>
  <c r="V61" i="4" a="1"/>
  <c r="V61" i="4" s="1"/>
  <c r="V75" i="4" a="1"/>
  <c r="V75" i="4" s="1"/>
  <c r="V77" i="4" a="1"/>
  <c r="V77" i="4" s="1"/>
  <c r="W79" i="4" a="1"/>
  <c r="W79" i="4" s="1"/>
  <c r="W78" i="4" a="1"/>
  <c r="W78" i="4" s="1"/>
  <c r="V79" i="4" a="1"/>
  <c r="V79" i="4" s="1"/>
  <c r="V78" i="4" a="1"/>
  <c r="V78" i="4" s="1"/>
  <c r="W80" i="4" a="1"/>
  <c r="W80" i="4" s="1"/>
  <c r="V90" i="4" a="1"/>
  <c r="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1"/>
  <c r="W127" i="4" a="1"/>
  <c r="W127" i="4" s="1"/>
  <c r="V130" i="4" a="1"/>
  <c r="V130" i="4" s="1"/>
  <c r="V140" i="4" a="1"/>
  <c r="V140" i="4" s="1"/>
  <c r="W152" i="4" a="1"/>
  <c r="W152" i="4" s="1"/>
  <c r="W85" i="4" a="1"/>
  <c r="W85" i="4" s="1"/>
  <c r="V5" i="4" a="1"/>
  <c r="V5" i="4" s="1"/>
  <c r="V23" i="4" a="1"/>
  <c r="V23" i="4" s="1"/>
  <c r="W28" i="4" a="1"/>
  <c r="W28" i="4" s="1"/>
  <c r="W27" i="4" a="1"/>
  <c r="W27" i="4" s="1"/>
  <c r="V27" i="4" a="1"/>
  <c r="V27" i="4" s="1"/>
  <c r="V28" i="4" a="1"/>
  <c r="V28" i="4" s="1"/>
  <c r="W31" i="4" a="1"/>
  <c r="W31" i="4" s="1"/>
  <c r="W32" i="4" a="1"/>
  <c r="W32" i="4" s="1"/>
  <c r="V31" i="4" a="1"/>
  <c r="V31" i="4" s="1"/>
  <c r="V32" i="4" a="1"/>
  <c r="V32" i="4" s="1"/>
  <c r="W66" i="4" a="1"/>
  <c r="W66" i="4" s="1"/>
  <c r="V66" i="4" a="1"/>
  <c r="V66" i="4" s="1"/>
  <c r="W68" i="4" a="1"/>
  <c r="W68" i="4" s="1"/>
  <c r="V194" i="4" a="1"/>
  <c r="V194" i="4" s="1"/>
  <c r="W187" i="4" a="1"/>
  <c r="W187" i="4" s="1"/>
  <c r="V131" i="4" a="1"/>
  <c r="V131" i="4" s="1"/>
  <c r="W108" i="4" a="1"/>
  <c r="W108" i="4" s="1"/>
  <c r="W3" i="4" a="1"/>
  <c r="W3" i="4" s="1"/>
  <c r="W26" i="4" a="1"/>
  <c r="W26" i="4" s="1"/>
  <c r="V26" i="4" a="1"/>
  <c r="V26" i="4" s="1"/>
  <c r="W29" i="4" a="1"/>
  <c r="W29" i="4" s="1"/>
  <c r="V58" i="4" a="1"/>
  <c r="V58" i="4" s="1"/>
  <c r="W84" i="4" a="1"/>
  <c r="W84" i="4" s="1"/>
  <c r="W99" i="4" a="1"/>
  <c r="W99" i="4" s="1"/>
  <c r="V116" i="4" a="1"/>
  <c r="V116" i="4" s="1"/>
  <c r="V135" i="4" a="1"/>
  <c r="V135" i="4" s="1"/>
  <c r="V187" i="4" a="1"/>
  <c r="V187" i="4" s="1"/>
  <c r="W138" i="4" a="1"/>
  <c r="W138" i="4" s="1"/>
  <c r="W14" i="4" a="1"/>
  <c r="W14" i="4" s="1"/>
  <c r="W13" i="4" a="1"/>
  <c r="W13" i="4" s="1"/>
  <c r="V14" i="4" a="1"/>
  <c r="V14" i="4" s="1"/>
  <c r="V13" i="4" a="1"/>
  <c r="V13" i="4" s="1"/>
  <c r="V10" i="4" a="1"/>
  <c r="V10" i="4" s="1"/>
  <c r="V9" i="4" a="1"/>
  <c r="V9" i="4" s="1"/>
  <c r="V15" i="4" a="1"/>
  <c r="V15" i="4" s="1"/>
  <c r="W19" i="4" a="1"/>
  <c r="W19" i="4" s="1"/>
  <c r="W18" i="4" a="1"/>
  <c r="W18" i="4" s="1"/>
  <c r="V19" i="4" a="1"/>
  <c r="V19" i="4" s="1"/>
  <c r="V18" i="4" a="1"/>
  <c r="V18" i="4" s="1"/>
  <c r="V50" i="4" a="1"/>
  <c r="V50" i="4" s="1"/>
  <c r="W56" i="4" a="1"/>
  <c r="W56" i="4" s="1"/>
  <c r="W55" i="4" a="1"/>
  <c r="W55" i="4" s="1"/>
  <c r="V56" i="4" a="1"/>
  <c r="V56" i="4" s="1"/>
  <c r="V55" i="4" a="1"/>
  <c r="V55" i="4" s="1"/>
  <c r="W58" i="4" a="1"/>
  <c r="W58" i="4" s="1"/>
  <c r="V95" i="4" a="1"/>
  <c r="V95" i="4" s="1"/>
  <c r="V119" i="4" a="1"/>
  <c r="V119" i="4" s="1"/>
  <c r="V123" i="4" a="1"/>
  <c r="V123" i="4" s="1"/>
  <c r="W135" i="4" a="1"/>
  <c r="W135" i="4" s="1"/>
  <c r="V170" i="4" a="1"/>
  <c r="V170" i="4" s="1"/>
  <c r="V138" i="4" a="1"/>
  <c r="V138" i="4" s="1"/>
  <c r="W5" i="4" a="1"/>
  <c r="W5" i="4" s="1"/>
  <c r="W9" i="4" a="1"/>
  <c r="W9" i="4" s="1"/>
  <c r="W39" i="4" a="1"/>
  <c r="W39" i="4" s="1"/>
  <c r="W69" i="4" a="1"/>
  <c r="W69" i="4" s="1"/>
  <c r="V84" i="4" a="1"/>
  <c r="V84" i="4" s="1"/>
  <c r="W96" i="4" a="1"/>
  <c r="W96" i="4" s="1"/>
  <c r="W95" i="4" a="1"/>
  <c r="W95" i="4" s="1"/>
  <c r="V99" i="4" a="1"/>
  <c r="V99" i="4" s="1"/>
  <c r="W124" i="4" a="1"/>
  <c r="W124" i="4" s="1"/>
  <c r="W133" i="4" a="1"/>
  <c r="W133" i="4" s="1"/>
  <c r="W153" i="4" a="1"/>
  <c r="W153" i="4" s="1"/>
  <c r="W121" i="4" a="1"/>
  <c r="W121" i="4" s="1"/>
  <c r="W11" i="4" a="1"/>
  <c r="W11" i="4" s="1"/>
  <c r="V3" i="4" a="1"/>
  <c r="V3" i="4" s="1"/>
  <c r="AF3" i="4"/>
  <c r="W15" i="4" a="1"/>
  <c r="W15" i="4" s="1"/>
  <c r="V29" i="4" a="1"/>
  <c r="V29" i="4" s="1"/>
  <c r="W35" i="4" a="1"/>
  <c r="W35" i="4" s="1"/>
  <c r="W34" i="4" a="1"/>
  <c r="W34" i="4" s="1"/>
  <c r="W33" i="4" a="1"/>
  <c r="W33" i="4" s="1"/>
  <c r="V35" i="4" a="1"/>
  <c r="V35" i="4" s="1"/>
  <c r="V34" i="4" a="1"/>
  <c r="V34" i="4" s="1"/>
  <c r="W37" i="4" a="1"/>
  <c r="W37" i="4" s="1"/>
  <c r="V33" i="4" a="1"/>
  <c r="V33" i="4" s="1"/>
  <c r="V37" i="4" a="1"/>
  <c r="V37" i="4" s="1"/>
  <c r="V39" i="4" a="1"/>
  <c r="V39" i="4" s="1"/>
  <c r="W45" i="4" a="1"/>
  <c r="W45" i="4" s="1"/>
  <c r="W44" i="4" a="1"/>
  <c r="W44" i="4" s="1"/>
  <c r="W43" i="4" a="1"/>
  <c r="W43" i="4" s="1"/>
  <c r="W46" i="4" a="1"/>
  <c r="W46" i="4" s="1"/>
  <c r="V45" i="4" a="1"/>
  <c r="V45" i="4" s="1"/>
  <c r="V44" i="4" a="1"/>
  <c r="V44" i="4" s="1"/>
  <c r="V43" i="4" a="1"/>
  <c r="V43" i="4" s="1"/>
  <c r="V46" i="4" a="1"/>
  <c r="V46" i="4" s="1"/>
  <c r="W48" i="4" a="1"/>
  <c r="W48" i="4" s="1"/>
  <c r="W47" i="4" a="1"/>
  <c r="W47" i="4" s="1"/>
  <c r="V48" i="4" a="1"/>
  <c r="V48" i="4" s="1"/>
  <c r="V47" i="4" a="1"/>
  <c r="V47" i="4" s="1"/>
  <c r="W50" i="4" a="1"/>
  <c r="W50" i="4" s="1"/>
  <c r="V69" i="4" a="1"/>
  <c r="V69" i="4" s="1"/>
  <c r="V97" i="4" a="1"/>
  <c r="V97" i="4" s="1"/>
  <c r="W116" i="4" a="1"/>
  <c r="W116" i="4" s="1"/>
  <c r="V124" i="4" a="1"/>
  <c r="V124" i="4" s="1"/>
  <c r="V133" i="4" a="1"/>
  <c r="V133" i="4" s="1"/>
  <c r="W195" i="4" a="1"/>
  <c r="W195" i="4" s="1"/>
  <c r="W188" i="4" a="1"/>
  <c r="W188" i="4" s="1"/>
  <c r="V164" i="4" a="1"/>
  <c r="V164" i="4" s="1"/>
  <c r="W63" i="4" a="1"/>
  <c r="W63" i="4" s="1"/>
  <c r="W62" i="4" a="1"/>
  <c r="W62" i="4" s="1"/>
  <c r="V63" i="4" a="1"/>
  <c r="V63" i="4" s="1"/>
  <c r="V62" i="4" a="1"/>
  <c r="V62" i="4" s="1"/>
  <c r="W65" i="4" a="1"/>
  <c r="W65" i="4" s="1"/>
  <c r="W67" i="4" a="1"/>
  <c r="W67" i="4" s="1"/>
  <c r="V65" i="4" a="1"/>
  <c r="V65" i="4" s="1"/>
  <c r="V92" i="4" a="1"/>
  <c r="V92" i="4" s="1"/>
  <c r="V110" i="4" a="1"/>
  <c r="V110" i="4" s="1"/>
  <c r="W113" i="4" a="1"/>
  <c r="W113" i="4" s="1"/>
  <c r="V112" i="4" a="1"/>
  <c r="V112" i="4" s="1"/>
  <c r="V111" i="4" a="1"/>
  <c r="V111" i="4" s="1"/>
  <c r="W114" i="4" a="1"/>
  <c r="W114" i="4" s="1"/>
  <c r="V113" i="4" a="1"/>
  <c r="V113" i="4" s="1"/>
  <c r="V114" i="4" a="1"/>
  <c r="V114" i="4" s="1"/>
  <c r="W122" i="4" a="1"/>
  <c r="W122" i="4" s="1"/>
  <c r="V141" i="4" a="1"/>
  <c r="V141" i="4" s="1"/>
  <c r="W178" i="4" a="1"/>
  <c r="W178" i="4" s="1"/>
  <c r="W100" i="4" a="1"/>
  <c r="W100" i="4" s="1"/>
  <c r="V98" i="4" a="1"/>
  <c r="V98" i="4" s="1"/>
  <c r="W125" i="4" a="1"/>
  <c r="W125" i="4" s="1"/>
  <c r="V148" i="4" a="1"/>
  <c r="V148" i="4" s="1"/>
  <c r="W136" i="4" a="1"/>
  <c r="W136" i="4" s="1"/>
  <c r="W74" i="4" a="1"/>
  <c r="W74" i="4" s="1"/>
  <c r="W73" i="4" a="1"/>
  <c r="W73" i="4" s="1"/>
  <c r="W72" i="4" a="1"/>
  <c r="W72" i="4" s="1"/>
  <c r="V74" i="4" a="1"/>
  <c r="V74" i="4" s="1"/>
  <c r="V73" i="4" a="1"/>
  <c r="V73" i="4" s="1"/>
  <c r="V72" i="4" a="1"/>
  <c r="V72" i="4" s="1"/>
  <c r="W98" i="4" a="1"/>
  <c r="W98" i="4" s="1"/>
  <c r="W110" i="4" a="1"/>
  <c r="W110" i="4" s="1"/>
  <c r="V120" i="4" a="1"/>
  <c r="V120" i="4" s="1"/>
  <c r="V129" i="4" a="1"/>
  <c r="V129" i="4" s="1"/>
  <c r="V139" i="4" a="1"/>
  <c r="V139" i="4" s="1"/>
  <c r="W171" i="4" a="1"/>
  <c r="W171" i="4" s="1"/>
  <c r="W106" i="4" a="1"/>
  <c r="W106" i="4" s="1"/>
  <c r="W120" i="4" a="1"/>
  <c r="W120" i="4" s="1"/>
  <c r="V125" i="4" a="1"/>
  <c r="V125" i="4" s="1"/>
  <c r="W139" i="4" a="1"/>
  <c r="W139" i="4" s="1"/>
  <c r="V163" i="4" a="1"/>
  <c r="V163" i="4" s="1"/>
  <c r="W165" i="4" a="1"/>
  <c r="W165" i="4" s="1"/>
  <c r="W97" i="4" a="1"/>
  <c r="W97" i="4" s="1"/>
  <c r="AE3" i="4"/>
  <c r="AF6" i="4"/>
  <c r="V30" i="4" a="1"/>
  <c r="V30" i="4" s="1"/>
  <c r="W60" i="4" a="1"/>
  <c r="W60" i="4" s="1"/>
  <c r="W59" i="4" a="1"/>
  <c r="W59" i="4" s="1"/>
  <c r="V60" i="4" a="1"/>
  <c r="V60" i="4" s="1"/>
  <c r="W64" i="4" a="1"/>
  <c r="W64" i="4" s="1"/>
  <c r="V59" i="4" a="1"/>
  <c r="V59" i="4" s="1"/>
  <c r="V64" i="4" a="1"/>
  <c r="V64" i="4" s="1"/>
  <c r="V199" i="4" a="1"/>
  <c r="V199" i="4" s="1"/>
  <c r="V154" i="4" a="1"/>
  <c r="V154" i="4" s="1"/>
  <c r="AC6" i="4"/>
  <c r="AC3" i="4"/>
  <c r="AB3" i="4"/>
  <c r="AA3" i="4"/>
  <c r="AB6" i="4"/>
  <c r="AA6" i="4"/>
  <c r="M2" i="2"/>
  <c r="M5" i="2"/>
  <c r="U6" i="4"/>
  <c r="U133" i="4"/>
  <c r="R26" i="4"/>
  <c r="R88" i="4"/>
  <c r="U69" i="4"/>
  <c r="U192" i="4"/>
  <c r="R9" i="4"/>
  <c r="R12" i="4"/>
  <c r="U3" i="4"/>
  <c r="R5" i="4"/>
  <c r="U50" i="4"/>
  <c r="R17" i="4"/>
  <c r="U2" i="4"/>
  <c r="U4" i="4"/>
  <c r="R3" i="4"/>
  <c r="R24" i="4"/>
  <c r="U9" i="4"/>
  <c r="U67" i="4"/>
  <c r="U10" i="4"/>
  <c r="R2" i="4"/>
  <c r="R10" i="4"/>
  <c r="U68" i="4"/>
  <c r="R76" i="4"/>
  <c r="R77" i="4"/>
  <c r="U80" i="4"/>
  <c r="R98" i="4"/>
  <c r="R156" i="4"/>
  <c r="U157" i="4"/>
  <c r="U132" i="4"/>
  <c r="R4" i="4"/>
  <c r="R51" i="4"/>
  <c r="R90" i="4"/>
  <c r="R30" i="4"/>
  <c r="U116" i="4"/>
  <c r="R130" i="4"/>
  <c r="U159" i="4"/>
  <c r="R37" i="4"/>
  <c r="U23" i="4"/>
  <c r="U65" i="4"/>
  <c r="R66" i="4"/>
  <c r="R68" i="4"/>
  <c r="R80" i="4"/>
  <c r="U81" i="4"/>
  <c r="R89" i="4"/>
  <c r="R122" i="4"/>
  <c r="M5" i="1"/>
  <c r="R61" i="4"/>
  <c r="R71" i="4"/>
  <c r="R115" i="4"/>
  <c r="U115" i="4"/>
  <c r="U126" i="4"/>
  <c r="R127" i="4"/>
  <c r="U11" i="4"/>
  <c r="R36" i="4"/>
  <c r="R39" i="4"/>
  <c r="U54" i="4"/>
  <c r="U99" i="4"/>
  <c r="U102" i="4"/>
  <c r="R105" i="4"/>
  <c r="U139" i="4"/>
  <c r="U39" i="4"/>
  <c r="R58" i="4"/>
  <c r="R11" i="4"/>
  <c r="U97" i="4"/>
  <c r="R100" i="4"/>
  <c r="U142" i="4"/>
  <c r="U164" i="4"/>
  <c r="U181" i="4"/>
  <c r="R180" i="4"/>
  <c r="U89" i="4"/>
  <c r="R23" i="4"/>
  <c r="U24" i="4"/>
  <c r="U26" i="4"/>
  <c r="R101" i="4"/>
  <c r="U71" i="4"/>
  <c r="R81" i="4"/>
  <c r="U90" i="4"/>
  <c r="R99" i="4"/>
  <c r="R140" i="4"/>
  <c r="U5" i="4"/>
  <c r="U12" i="4"/>
  <c r="R92" i="4"/>
  <c r="R106" i="4"/>
  <c r="R132" i="4"/>
  <c r="R29" i="4"/>
  <c r="U57" i="4"/>
  <c r="R64" i="4"/>
  <c r="U77" i="4"/>
  <c r="R117" i="4"/>
  <c r="U30" i="4"/>
  <c r="U37" i="4"/>
  <c r="R54" i="4"/>
  <c r="R67" i="4"/>
  <c r="R75" i="4"/>
  <c r="U75" i="4"/>
  <c r="U82" i="4"/>
  <c r="U15" i="4"/>
  <c r="U25" i="4"/>
  <c r="U124" i="4"/>
  <c r="R124" i="4"/>
  <c r="R143" i="4"/>
  <c r="U169" i="4"/>
  <c r="R177" i="4"/>
  <c r="R42" i="4"/>
  <c r="U98" i="4"/>
  <c r="R110" i="4"/>
  <c r="U128" i="4"/>
  <c r="U130" i="4"/>
  <c r="U155" i="4"/>
  <c r="U83" i="4"/>
  <c r="U92" i="4"/>
  <c r="U127" i="4"/>
  <c r="U168" i="4"/>
  <c r="U110" i="4"/>
  <c r="U184" i="4"/>
  <c r="U38" i="4"/>
  <c r="R49" i="4"/>
  <c r="R65" i="4"/>
  <c r="R70" i="4"/>
  <c r="R82" i="4"/>
  <c r="R102" i="4"/>
  <c r="U107" i="4"/>
  <c r="U121" i="4"/>
  <c r="U125" i="4"/>
  <c r="R135" i="4"/>
  <c r="U172" i="4"/>
  <c r="U175" i="4"/>
  <c r="R175" i="4"/>
  <c r="U191" i="4"/>
  <c r="U91" i="4"/>
  <c r="U119" i="4"/>
  <c r="U158" i="4"/>
  <c r="R187" i="4"/>
  <c r="R192" i="4"/>
  <c r="U101" i="4"/>
  <c r="U105" i="4"/>
  <c r="R123" i="4"/>
  <c r="U140" i="4"/>
  <c r="R150" i="4"/>
  <c r="R159" i="4"/>
  <c r="R170" i="4"/>
  <c r="R176" i="4"/>
  <c r="U180" i="4"/>
  <c r="R179" i="4"/>
  <c r="U190" i="4"/>
  <c r="R84" i="4"/>
  <c r="U118" i="4"/>
  <c r="R118" i="4"/>
  <c r="U122" i="4"/>
  <c r="R125" i="4"/>
  <c r="U143" i="4"/>
  <c r="R25" i="4"/>
  <c r="R38" i="4"/>
  <c r="U66" i="4"/>
  <c r="U76" i="4"/>
  <c r="R91" i="4"/>
  <c r="U100" i="4"/>
  <c r="R116" i="4"/>
  <c r="R131" i="4"/>
  <c r="U152" i="4"/>
  <c r="U167" i="4"/>
  <c r="U178" i="4"/>
  <c r="R183" i="4"/>
  <c r="R191" i="4"/>
  <c r="R107" i="4"/>
  <c r="R139" i="4"/>
  <c r="R142" i="4"/>
  <c r="U156" i="4"/>
  <c r="R97" i="4"/>
  <c r="R121" i="4"/>
  <c r="U134" i="4"/>
  <c r="U106" i="4"/>
  <c r="U117" i="4"/>
  <c r="R128" i="4"/>
  <c r="U129" i="4"/>
  <c r="R151" i="4"/>
  <c r="R120" i="4"/>
  <c r="U123" i="4"/>
  <c r="R126" i="4"/>
  <c r="R129" i="4"/>
  <c r="U141" i="4"/>
  <c r="R148" i="4"/>
  <c r="U148" i="4"/>
  <c r="R160" i="4"/>
  <c r="R167" i="4"/>
  <c r="R178" i="4"/>
  <c r="U131" i="4"/>
  <c r="U149" i="4"/>
  <c r="U161" i="4"/>
  <c r="R174" i="4"/>
  <c r="R157" i="4"/>
  <c r="U177" i="4"/>
  <c r="U165" i="4"/>
  <c r="U151" i="4"/>
  <c r="U160" i="4"/>
  <c r="U173" i="4"/>
  <c r="U187" i="4"/>
  <c r="R152" i="4"/>
  <c r="R155" i="4"/>
  <c r="U174" i="4"/>
  <c r="R158" i="4"/>
  <c r="R166" i="4"/>
  <c r="R172" i="4"/>
  <c r="R173" i="4"/>
  <c r="R182" i="4"/>
  <c r="R164" i="4"/>
  <c r="U176" i="4"/>
  <c r="U179" i="4"/>
  <c r="R184" i="4"/>
  <c r="R141" i="4"/>
  <c r="R168" i="4"/>
  <c r="U171" i="4"/>
  <c r="R190" i="4"/>
  <c r="R133" i="4"/>
  <c r="R171" i="4"/>
  <c r="U183" i="4"/>
  <c r="AH3" i="4" l="1"/>
  <c r="AI3" i="4"/>
  <c r="AI6" i="4"/>
  <c r="AH6" i="4"/>
  <c r="U188" i="4"/>
  <c r="U189" i="4"/>
  <c r="U195" i="4"/>
  <c r="R200" i="4"/>
  <c r="U27" i="4"/>
  <c r="U28" i="4"/>
  <c r="R34" i="4"/>
  <c r="R33" i="4"/>
  <c r="U36" i="4"/>
  <c r="R35" i="4"/>
  <c r="R19" i="4"/>
  <c r="R18" i="4"/>
  <c r="R73" i="4"/>
  <c r="R72" i="4"/>
  <c r="R74" i="4"/>
  <c r="R55" i="4"/>
  <c r="R56" i="4"/>
  <c r="U48" i="4"/>
  <c r="U47" i="4"/>
  <c r="U186" i="4"/>
  <c r="U185" i="4"/>
  <c r="U193" i="4"/>
  <c r="R112" i="4"/>
  <c r="R111" i="4"/>
  <c r="R193" i="4"/>
  <c r="U93" i="4"/>
  <c r="U94" i="4"/>
  <c r="R93" i="4"/>
  <c r="R94" i="4"/>
  <c r="R163" i="4"/>
  <c r="R196" i="4"/>
  <c r="AE6" i="4"/>
  <c r="U170" i="4"/>
  <c r="R169" i="4"/>
  <c r="U162" i="4"/>
  <c r="R161" i="4"/>
  <c r="R201" i="4"/>
  <c r="U146" i="4"/>
  <c r="U147" i="4"/>
  <c r="U197" i="4"/>
  <c r="U166" i="4"/>
  <c r="R165" i="4"/>
  <c r="R146" i="4"/>
  <c r="R147" i="4"/>
  <c r="U103" i="4"/>
  <c r="U104" i="4"/>
  <c r="U16" i="4"/>
  <c r="R15" i="4"/>
  <c r="R59" i="4"/>
  <c r="U61" i="4"/>
  <c r="R60" i="4"/>
  <c r="R114" i="4"/>
  <c r="R113" i="4"/>
  <c r="U45" i="4"/>
  <c r="U44" i="4"/>
  <c r="U43" i="4"/>
  <c r="U46" i="4"/>
  <c r="R20" i="4"/>
  <c r="R22" i="4"/>
  <c r="R21" i="4"/>
  <c r="U63" i="4"/>
  <c r="U62" i="4"/>
  <c r="U199" i="4"/>
  <c r="R194" i="4"/>
  <c r="U29" i="4"/>
  <c r="R28" i="4"/>
  <c r="R27" i="4"/>
  <c r="R52" i="4"/>
  <c r="R53" i="4"/>
  <c r="R119" i="4"/>
  <c r="U120" i="4"/>
  <c r="U153" i="4"/>
  <c r="U154" i="4"/>
  <c r="U198" i="4"/>
  <c r="U150" i="4"/>
  <c r="R149" i="4"/>
  <c r="U96" i="4"/>
  <c r="U95" i="4"/>
  <c r="U60" i="4"/>
  <c r="U59" i="4"/>
  <c r="R108" i="4"/>
  <c r="R109" i="4"/>
  <c r="R79" i="4"/>
  <c r="R78" i="4"/>
  <c r="R195" i="4"/>
  <c r="R104" i="4"/>
  <c r="R103" i="4"/>
  <c r="U20" i="4"/>
  <c r="U22" i="4"/>
  <c r="U21" i="4"/>
  <c r="R44" i="4"/>
  <c r="R43" i="4"/>
  <c r="R46" i="4"/>
  <c r="R45" i="4"/>
  <c r="R189" i="4"/>
  <c r="R188" i="4"/>
  <c r="R62" i="4"/>
  <c r="R63" i="4"/>
  <c r="U64" i="4"/>
  <c r="R85" i="4"/>
  <c r="R87" i="4"/>
  <c r="U88" i="4"/>
  <c r="R86" i="4"/>
  <c r="R6" i="4"/>
  <c r="U8" i="4"/>
  <c r="U7" i="4"/>
  <c r="U70" i="4"/>
  <c r="R69" i="4"/>
  <c r="U112" i="4"/>
  <c r="U111" i="4"/>
  <c r="U84" i="4"/>
  <c r="R83" i="4"/>
  <c r="U41" i="4"/>
  <c r="U40" i="4"/>
  <c r="U17" i="4"/>
  <c r="R16" i="4"/>
  <c r="R48" i="4"/>
  <c r="U49" i="4"/>
  <c r="R47" i="4"/>
  <c r="U13" i="4"/>
  <c r="U14" i="4"/>
  <c r="R96" i="4"/>
  <c r="R95" i="4"/>
  <c r="U108" i="4"/>
  <c r="U109" i="4"/>
  <c r="U19" i="4"/>
  <c r="U18" i="4"/>
  <c r="R8" i="4"/>
  <c r="R7" i="4"/>
  <c r="U182" i="4"/>
  <c r="R181" i="4"/>
  <c r="R145" i="4"/>
  <c r="R144" i="4"/>
  <c r="U201" i="4"/>
  <c r="U113" i="4"/>
  <c r="U114" i="4"/>
  <c r="U51" i="4"/>
  <c r="R50" i="4"/>
  <c r="U74" i="4"/>
  <c r="U73" i="4"/>
  <c r="U72" i="4"/>
  <c r="R153" i="4"/>
  <c r="R154" i="4"/>
  <c r="R138" i="4"/>
  <c r="R136" i="4"/>
  <c r="R137" i="4"/>
  <c r="R186" i="4"/>
  <c r="R185" i="4"/>
  <c r="U200" i="4"/>
  <c r="U42" i="4"/>
  <c r="R41" i="4"/>
  <c r="R40" i="4"/>
  <c r="U85" i="4"/>
  <c r="U87" i="4"/>
  <c r="U86" i="4"/>
  <c r="U144" i="4"/>
  <c r="U145" i="4"/>
  <c r="R197" i="4"/>
  <c r="R162" i="4"/>
  <c r="U196" i="4"/>
  <c r="U163" i="4"/>
  <c r="U78" i="4"/>
  <c r="U79" i="4"/>
  <c r="U136" i="4"/>
  <c r="U138" i="4"/>
  <c r="U137" i="4"/>
  <c r="U35" i="4"/>
  <c r="U34" i="4"/>
  <c r="R32" i="4"/>
  <c r="U33" i="4"/>
  <c r="R31" i="4"/>
  <c r="U58" i="4"/>
  <c r="R57" i="4"/>
  <c r="U31" i="4"/>
  <c r="U32" i="4"/>
  <c r="U194" i="4"/>
  <c r="R13" i="4"/>
  <c r="R14" i="4"/>
  <c r="R199" i="4"/>
  <c r="R198" i="4"/>
  <c r="R134" i="4"/>
  <c r="U135" i="4"/>
  <c r="U53" i="4"/>
  <c r="U52" i="4"/>
  <c r="U56" i="4"/>
  <c r="U55" i="4"/>
  <c r="AD3" i="4" l="1"/>
  <c r="AG6" i="4"/>
  <c r="AD6" i="4"/>
  <c r="AG3"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D31735-3CB0-45FC-92CD-CE71270219CB}" keepAlive="1" name="Consulta - Tabla1" description="Conexión a la consulta 'Tabla1' en el libro." type="5" refreshedVersion="0" background="1">
    <dbPr connection="Provider=Microsoft.Mashup.OleDb.1;Data Source=$Workbook$;Location=Tabla1;Extended Properties=&quot;&quot;" command="SELECT * FROM [Tabla1]"/>
  </connection>
  <connection id="2" xr16:uid="{CC927039-884F-4623-9D82-9212BFBB813D}" keepAlive="1" name="Consulta - Tweets Elon Musk" description="Conexión a la consulta 'Tweets Elon Musk' en el libro." type="5" refreshedVersion="8" background="1" saveData="1">
    <dbPr connection="Provider=Microsoft.Mashup.OleDb.1;Data Source=$Workbook$;Location=&quot;Tweets Elon Musk&quot;;Extended Properties=&quot;&quot;" command="SELECT * FROM [Tweets Elon Musk]"/>
  </connection>
  <connection id="3" xr16:uid="{D7FC51ED-4AE9-42C7-BACF-3149E3DF0D5B}" keepAlive="1" name="ThisWorkbookDataModel" description="Modelo de dat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108C6F2E-D35F-49B8-9520-39B0ED3E2522}" name="WorksheetConnection_Bitcoin Maestro - copia (version 1).xlsx!Diario" type="102" refreshedVersion="8" minRefreshableVersion="5">
    <extLst>
      <ext xmlns:x15="http://schemas.microsoft.com/office/spreadsheetml/2010/11/main" uri="{DE250136-89BD-433C-8126-D09CA5730AF9}">
        <x15:connection id="Diario" autoDelete="1">
          <x15:rangePr sourceName="_xlcn.WorksheetConnection_BitcoinMaestrocopiaversion1.xlsxDiario1"/>
        </x15:connection>
      </ext>
    </extLst>
  </connection>
  <connection id="5" xr16:uid="{ADE74C05-BE29-46B2-B1D6-008D02E745BF}" name="WorksheetConnection_Bitcoin Maestro - copia (version 1).xlsx!Tabla4" type="102" refreshedVersion="8" minRefreshableVersion="5">
    <extLst>
      <ext xmlns:x15="http://schemas.microsoft.com/office/spreadsheetml/2010/11/main" uri="{DE250136-89BD-433C-8126-D09CA5730AF9}">
        <x15:connection id="Tabla4">
          <x15:rangePr sourceName="_xlcn.WorksheetConnection_BitcoinMaestrocopiaversion1.xlsxTabla41"/>
        </x15:connection>
      </ext>
    </extLst>
  </connection>
  <connection id="6" xr16:uid="{8F25B62E-5756-4334-9F1A-A358127EEB08}" name="WorksheetConnection_Bitcoin Maestro - copia (version 1).xlsx!Tweets" type="102" refreshedVersion="8" minRefreshableVersion="5">
    <extLst>
      <ext xmlns:x15="http://schemas.microsoft.com/office/spreadsheetml/2010/11/main" uri="{DE250136-89BD-433C-8126-D09CA5730AF9}">
        <x15:connection id="Tweets">
          <x15:rangePr sourceName="_xlcn.WorksheetConnection_BitcoinMaestrocopiaversion1.xlsxTweet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<sst xmlns="http://schemas.openxmlformats.org/spreadsheetml/2006/main" count="2114" uniqueCount="528">
  <si>
    <t>open</t>
  </si>
  <si>
    <t>high</t>
  </si>
  <si>
    <t>low</t>
  </si>
  <si>
    <t>close</t>
  </si>
  <si>
    <t>volume</t>
  </si>
  <si>
    <t>marketCap</t>
  </si>
  <si>
    <t>Rentabilidad media</t>
  </si>
  <si>
    <t>Volatilidad anualizada</t>
  </si>
  <si>
    <t>Rentabilidad media semanal</t>
  </si>
  <si>
    <t>Retorno diario</t>
  </si>
  <si>
    <t>Retorno Semanal</t>
  </si>
  <si>
    <t>Retorno Mensual</t>
  </si>
  <si>
    <t>Rentabilidad acumulada</t>
  </si>
  <si>
    <t>Drawdown máximo</t>
  </si>
  <si>
    <t>Drawdown</t>
  </si>
  <si>
    <t>Rentabilidad Mensual</t>
  </si>
  <si>
    <t>Volatilidad Mensual</t>
  </si>
  <si>
    <t>Rentabilidad Semanal</t>
  </si>
  <si>
    <t>Volatilidad Semanal</t>
  </si>
  <si>
    <t>Fecha</t>
  </si>
  <si>
    <t>Contenido</t>
  </si>
  <si>
    <t>Likes</t>
  </si>
  <si>
    <t>Retweets</t>
  </si>
  <si>
    <t>Respuestas</t>
  </si>
  <si>
    <t>Engagement Total</t>
  </si>
  <si>
    <t>URL</t>
  </si>
  <si>
    <t>Categoría</t>
  </si>
  <si>
    <t>Tipo de Publicación</t>
  </si>
  <si>
    <t>Tipo de Contenido</t>
  </si>
  <si>
    <t>Intencionalidad</t>
  </si>
  <si>
    <t>Tono Emocional</t>
  </si>
  <si>
    <t>Formato del Tweet</t>
  </si>
  <si>
    <t>Bitcoin is *not* my safe word</t>
  </si>
  <si>
    <t>https://x.com/elonmusk/status/1215526980449255424</t>
  </si>
  <si>
    <t>Bitcoin</t>
  </si>
  <si>
    <t>Original</t>
  </si>
  <si>
    <t>Broma/Meme</t>
  </si>
  <si>
    <t>Provocador</t>
  </si>
  <si>
    <t>Humorístico/Irónico</t>
  </si>
  <si>
    <t>Texto</t>
  </si>
  <si>
    <t>The crypto scam level on Twitter is reaching new levels. This is not cool.</t>
  </si>
  <si>
    <t>https://x.com/elonmusk/status/1223754759921897472</t>
  </si>
  <si>
    <t>Otros</t>
  </si>
  <si>
    <t>Opinión</t>
  </si>
  <si>
    <t>Crítica</t>
  </si>
  <si>
    <t>Serio/Formal</t>
  </si>
  <si>
    <t>We have extra FDA-approved ventilators. Will ship to hospitals worldwide within Tesla delivery regions. Device &amp; shipping cost are free. Only requirement is that the vents are needed immediately for patients, not stored in a warehouse. Please me or @Tesla know.</t>
  </si>
  <si>
    <t>https://x.com/elonmusk/status/1245009716935188481</t>
  </si>
  <si>
    <t>Logros</t>
  </si>
  <si>
    <t>Anuncio</t>
  </si>
  <si>
    <t>Anuncio/Notificación</t>
  </si>
  <si>
    <t>Dogecoin Mode</t>
  </si>
  <si>
    <t>https://x.com/elonmusk/status/1254039929333649409</t>
  </si>
  <si>
    <t>Dogecoin</t>
  </si>
  <si>
    <t>Respuesta</t>
  </si>
  <si>
    <t>Desinteresado/Casual</t>
  </si>
  <si>
    <t>Tesla stock price is too high imo</t>
  </si>
  <si>
    <t>https://x.com/elonmusk/status/1256239815256797184</t>
  </si>
  <si>
    <t>🤣🤣</t>
  </si>
  <si>
    <t>https://x.com/elonmusk/status/1256351293007736832</t>
  </si>
  <si>
    <t>How much for some anime Bitcoin?</t>
  </si>
  <si>
    <t>https://x.com/elonmusk/status/1256353943765921792</t>
  </si>
  <si>
    <t>Texto + Imagen</t>
  </si>
  <si>
    <t>Pretty much, although massive currency issuance by govt central banks is making Bitcoin Internet 🏴‍☠️ money look solid by comparison</t>
  </si>
  <si>
    <t>https://x.com/elonmusk/status/1261416824459030529</t>
  </si>
  <si>
    <t>Crítico/Sarcástico</t>
  </si>
  <si>
    <t>Thanks Tesla owners &amp; investors! Love you!! We will work super hard to earn your trust &amp; support.</t>
  </si>
  <si>
    <t>https://x.com/elonmusk/status/1278782112074735617</t>
  </si>
  <si>
    <t>Entusiasta</t>
  </si>
  <si>
    <t>Not actually a payout, just a vesting of stock options. It may never pay out, as the stock can’t be sold for 5 years after exercise. The stock must be bought &amp; income taxes paid, then hold value for 5 years.</t>
  </si>
  <si>
    <t>https://x.com/elonmusk/status/1281503378527236096</t>
  </si>
  <si>
    <t>Información técnica</t>
  </si>
  <si>
    <t>Both fairing halves caught from space by @SpaceX ships!</t>
  </si>
  <si>
    <t>https://x.com/elonmusk/status/1285338582849208320</t>
  </si>
  <si>
    <t>Congratulations @SpaceX &amp; @NASA on completing first crewed Dragon flight!! 🇺🇸 returned.</t>
  </si>
  <si>
    <t>https://x.com/elonmusk/status/1290021404994236416</t>
  </si>
  <si>
    <t>Astronauts land in 2 hours @NASA @SpaceX</t>
  </si>
  <si>
    <t>https://x.com/elonmusk/status/1289968074439847937</t>
  </si>
  <si>
    <t>🎶 Toss a bitcoin to ur Witcher 🎶</t>
  </si>
  <si>
    <t>https://x.com/elonmusk/status/1328458535340949505</t>
  </si>
  <si>
    <t>Promoción/Branding</t>
  </si>
  <si>
    <t>🏴‍☠️💵</t>
  </si>
  <si>
    <t>https://x.com/elonmusk/status/1328592219956252673</t>
  </si>
  <si>
    <t>Wise words from Bogle. The point of companies is products &amp; services. They have no point in &amp; of themselves, nor do these indices. Buy &amp; hold stock in companies where you love the product roadmap, sell where you don’t.</t>
  </si>
  <si>
    <t>https://x.com/elonmusk/status/1329114904817758208</t>
  </si>
  <si>
    <t>Successful ascent, switchover to header tanks &amp; precise flap control to landing point!</t>
  </si>
  <si>
    <t>https://x.com/elonmusk/status/1336808486022258688</t>
  </si>
  <si>
    <t>Mars, here we come!!</t>
  </si>
  <si>
    <t>https://x.com/elonmusk/status/1336810077555019779</t>
  </si>
  <si>
    <t>One word: Doge</t>
  </si>
  <si>
    <t>https://x.com/elonmusk/status/1340590280848908288</t>
  </si>
  <si>
    <t>Bitcoin is my safe word</t>
  </si>
  <si>
    <t>https://x.com/elonmusk/status/1340573003579617280</t>
  </si>
  <si>
    <t>Bitcoin is almost as bs as fiat money</t>
  </si>
  <si>
    <t>https://x.com/elonmusk/status/1340588909974200321</t>
  </si>
  <si>
    <t xml:space="preserve">Merry Christmas &amp; happy holidays! </t>
  </si>
  <si>
    <t>Sugerencia/Impulso</t>
  </si>
  <si>
    <t>Especulativo</t>
  </si>
  <si>
    <t>Under Vegas in @boringcompany tunnel yesterday with my boys</t>
  </si>
  <si>
    <t>https://x.com/elonmusk/status/1353428970121793537</t>
  </si>
  <si>
    <t>Buy &amp; hold companies that make goods &amp; produce services you love</t>
  </si>
  <si>
    <t>https://x.com/elonmusk/status/1354951380037984256</t>
  </si>
  <si>
    <t>Dogecoin is the people’s crypto</t>
  </si>
  <si>
    <t>https://x.com/elonmusk/status/1357241340313141249</t>
  </si>
  <si>
    <t>🎶Who let the Doge out 🎶</t>
  </si>
  <si>
    <t>https://x.com/elonmusk/status/1358542364948668418</t>
  </si>
  <si>
    <t>It’s the most fun crypto!</t>
  </si>
  <si>
    <t>https://x.com/elonmusk/status/1358300669178826752</t>
  </si>
  <si>
    <t>Especulativa</t>
  </si>
  <si>
    <t>Doge appears to be inflationary, but is not meaningfully so (...), whereas BTC is arguably deflationary to a fault.</t>
  </si>
  <si>
    <t>https://x.com/elonmusk/status/1358648653573992450</t>
  </si>
  <si>
    <t>Serio/formal</t>
  </si>
  <si>
    <t>Any crypto wallet that won’t give you your private keys should be avoided at all costs</t>
  </si>
  <si>
    <t>https://x.com/elonmusk/status/1359400199521783809</t>
  </si>
  <si>
    <t>Tesla’s action is not directly reflective of my opinion. Having some Bitcoin, which is simply a less dumb form of liquidity than cash, is adventurous enough for an S&amp;P500 company.</t>
  </si>
  <si>
    <t>https://x.com/elonmusk/status/1362598034866118658</t>
  </si>
  <si>
    <t>To be clear, I am *not* an investor, I am an engineer. I don’t even own any publicly traded stock besides Tesla. However, when fiat currency has negative real interest, only a fool wouldn’t look elsewhere. Bitcoin is almost as bs as fiat money. The key word is “almost”.</t>
  </si>
  <si>
    <t>https://x.com/elonmusk/status/1362600676174557186</t>
  </si>
  <si>
    <t>Heard a rumor some crypto coin was pegging the dollar 🤣🤣</t>
  </si>
  <si>
    <t>https://x.com/elonmusk/status/1363230177002622976</t>
  </si>
  <si>
    <t>An email saying you have gold is not the same as having gold. You might as well have crypto. Money is just data that allows us to avoid the inconvenience of barter. That data, like all data, is subject to latency &amp; error. The system will evolve to that which minimizes both.</t>
  </si>
  <si>
    <t>https://x.com/elonmusk/status/1363007438455074825</t>
  </si>
  <si>
    <t>That said, BTC &amp; ETH do seem high lol</t>
  </si>
  <si>
    <t>https://x.com/elonmusk/status/1363021091086561285</t>
  </si>
  <si>
    <t>Cryptocurrency explained</t>
  </si>
  <si>
    <t>https://x.com/elonmusk/status/1363272961684201472</t>
  </si>
  <si>
    <t>Literally</t>
  </si>
  <si>
    <t>https://x.com/elonmusk/status/1364560733472579591</t>
  </si>
  <si>
    <t>Scammers &amp; crypto should get a room</t>
  </si>
  <si>
    <t>https://x.com/elonmusk/status/1366808202701012995</t>
  </si>
  <si>
    <t>BTC (Bitcoin) is an anagram of TBC (The Boring Company) What a coincidence!</t>
  </si>
  <si>
    <t>https://x.com/elonmusk/status/1370449101402353669</t>
  </si>
  <si>
    <t>Doge day afternoon</t>
  </si>
  <si>
    <t>https://x.com/elonmusk/status/1370882536101056523</t>
  </si>
  <si>
    <t>I’m getting a Shiba Inu #resistanceisfutile</t>
  </si>
  <si>
    <t>https://x.com/elonmusk/status/1370946514974031872</t>
  </si>
  <si>
    <t>I'm selling this song about NFTs as an NFT</t>
  </si>
  <si>
    <t>https://x.com/elonmusk/status/1371549960030842893</t>
  </si>
  <si>
    <t xml:space="preserve">If you’d like to help develop Doge, please submit ideas on GitHub &amp; http://reddit.com/r/dogecoin/ </t>
  </si>
  <si>
    <t>https://x.com/elonmusk/status/1396916392629137409</t>
  </si>
  <si>
    <t>You can now buy a Tesla with Bitcoin</t>
  </si>
  <si>
    <t>https://x.com/elonmusk/status/1374617643446063105</t>
  </si>
  <si>
    <t>Tesla is using only internal &amp; open source software &amp; operates Bitcoin nodes directly. Bitcoin paid to Tesla will be retained as Bitcoin, not converted to fiat currency.</t>
  </si>
  <si>
    <t>https://x.com/elonmusk/status/1374619379929772034</t>
  </si>
  <si>
    <t>Pay by Bitcoin capability available outside US later this year</t>
  </si>
  <si>
    <t>https://x.com/elonmusk/status/1374619672973221892</t>
  </si>
  <si>
    <t xml:space="preserve">SpaceX is going to put a literal Dogecoin on the literal moon
</t>
  </si>
  <si>
    <t>https://x.com/elonmusk/status/1377567762919292938</t>
  </si>
  <si>
    <t>SpaceX is going to put a literal Dogecoin on the literal moon</t>
  </si>
  <si>
    <t>2022: Dogecoin is dumb</t>
  </si>
  <si>
    <t>https://x.com/elonmusk/status/1366668744748007425</t>
  </si>
  <si>
    <t>First @Neuralink product will enable someone with paralysis to use a smartphone with their mind faster than someone using thumbs</t>
  </si>
  <si>
    <t>https://x.com/elonmusk/status/1380315654524301315</t>
  </si>
  <si>
    <t>... going to moon very soon</t>
  </si>
  <si>
    <t>https://x.com/elonmusk/status/1380781539647053826</t>
  </si>
  <si>
    <t>Doge Barking at the Moon</t>
  </si>
  <si>
    <t>https://x.com/elonmusk/status/1382552587099062272</t>
  </si>
  <si>
    <t>Doge Barking at the Moon – Miro</t>
  </si>
  <si>
    <t>https://x.com/elonmusk/status/1382551451185131522</t>
  </si>
  <si>
    <t>No, you do not. I have not sold any of my Bitcoin. Tesla sold 10% of its holdings essentially to prove liquidity of Bitcoin as an alternative to holding cash on balance sheet.</t>
  </si>
  <si>
    <t>https://x.com/elonmusk/status/1386821144037236737</t>
  </si>
  <si>
    <t>I’m looking for a shiba pup!</t>
  </si>
  <si>
    <t>https://x.com/elonmusk/status/1390550521077977089</t>
  </si>
  <si>
    <t>Cryptocurrency is promising, but please invest with caution!</t>
  </si>
  <si>
    <t>https://x.com/elonmusk/status/1390522866979033092</t>
  </si>
  <si>
    <t>SpaceX launching satellite Doge-1 to the moon next year – Mission paid for in Doge – 1st crypto in space – 1st meme in space To the mooooonnn!!</t>
  </si>
  <si>
    <t>https://x.com/elonmusk/status/1391523807148527620</t>
  </si>
  <si>
    <t>Do you want Tesla to accept Doge?</t>
  </si>
  <si>
    <t>https://x.com/elonmusk/status/1392030108274159619</t>
  </si>
  <si>
    <t>To be clear, I strongly believe in crypto, but it can’t drive a massive increase in fossil fuel use, especially coal</t>
  </si>
  <si>
    <t>https://x.com/elonmusk/status/1392950720979030019</t>
  </si>
  <si>
    <t>Links a artículos críticos sobre el impacto ambiental del Bitcoin.</t>
  </si>
  <si>
    <t>https://x.com/elonmusk/status/1392938133163888640</t>
  </si>
  <si>
    <t xml:space="preserve">Working with Doge devs to improve system transaction efficiency. Potentially promising.
</t>
  </si>
  <si>
    <t>https://x.com/elonmusk/status/1392974251011895300</t>
  </si>
  <si>
    <t>He should wear outfit for Halloween, but with “Bitcoin” tattooed high on thighs</t>
  </si>
  <si>
    <t>https://x.com/elonmusk/status/1393991411524120576</t>
  </si>
  <si>
    <t>Bitcoin is actually highly centralized, with supermajority controlled by handful of big mining (aka hashing) companies...</t>
  </si>
  <si>
    <t>https://x.com/elonmusk/status/1393993975019749382</t>
  </si>
  <si>
    <t>To clarify speculation, Tesla has not sold any Bitcoin</t>
  </si>
  <si>
    <t>https://x.com/elonmusk/status/1394170030741413888</t>
  </si>
  <si>
    <t>Bitcoin hashing (aka mining) energy usage is starting to exceed that of medium-sized countries...</t>
  </si>
  <si>
    <t>https://x.com/elonmusk/status/1395472799020421120</t>
  </si>
  <si>
    <t>The true battle is between fiat &amp; crypto. On balance, I support the latter.</t>
  </si>
  <si>
    <t>https://x.com/elonmusk/status/1396049547680391168</t>
  </si>
  <si>
    <t>Spoke with North American Bitcoin miners. They committed to publish current &amp; planned renewable usage &amp; to ask miners WW to do so. Potentially promising.</t>
  </si>
  <si>
    <t>https://x.com/elonmusk/status/1396914548167233537</t>
  </si>
  <si>
    <t>https://x.com/elonmusk/status/1397626694609956864</t>
  </si>
  <si>
    <t>#Bitcoin 💔 acompañado de un meme sobre ruptura y la frase 'So in the end it didn't even matter'</t>
  </si>
  <si>
    <t>https://x.com/elonmusk/status/1400620080090730501</t>
  </si>
  <si>
    <t>I pretty much agree with Vitalik</t>
  </si>
  <si>
    <t>https://x.com/elonmusk/status/1401091921746006017</t>
  </si>
  <si>
    <t>This is inaccurate. Tesla only sold ~10% of holdings to confirm BTC could be liquidated easily without moving market. When there’s confirmation of reasonable (~50%) clean energy usage by miners with positive future trend, Tesla will resume allowing Bitcoin transactions.</t>
  </si>
  <si>
    <t>https://x.com/elonmusk/status/1404132183254523905</t>
  </si>
  <si>
    <t>My Shiba Inu will be named Floki</t>
  </si>
  <si>
    <t>https://x.com/elonmusk/status/1408380216653844480</t>
  </si>
  <si>
    <t>Oh right ... Bitcoin haha</t>
  </si>
  <si>
    <t>https://x.com/elonmusk/status/1408244494567456769</t>
  </si>
  <si>
    <t>“That’s not funny!” – Bitcoin maxis</t>
  </si>
  <si>
    <t>https://x.com/elonmusk/status/1408246534093918210</t>
  </si>
  <si>
    <t>Release the Doge!</t>
  </si>
  <si>
    <t>https://x.com/elonmusk/status/1410519466518233089</t>
  </si>
  <si>
    <t>BTC &amp; ETH are pursuing a multilayer transaction system, but base layer transaction rate is slow &amp; transaction cost is high...</t>
  </si>
  <si>
    <t>https://x.com/elonmusk/status/1413396249546563586</t>
  </si>
  <si>
    <t>Maybe if it sees a Shiba Inu, the car renders a Dogecoin ...</t>
  </si>
  <si>
    <t>https://x.com/elonmusk/status/1414774945335361548</t>
  </si>
  <si>
    <t>Or does he?</t>
  </si>
  <si>
    <t>https://x.com/elonmusk/status/1419147417233018880</t>
  </si>
  <si>
    <t>And finally</t>
  </si>
  <si>
    <t>https://x.com/elonmusk/status/1419151233739378689</t>
  </si>
  <si>
    <t>We don’t have that many Bitcoin, but it’s close</t>
  </si>
  <si>
    <t>https://x.com/elonmusk/status/1420529868404518913</t>
  </si>
  <si>
    <t>Floki has arrived</t>
  </si>
  <si>
    <t>https://x.com/elonmusk/status/1437179881260032016</t>
  </si>
  <si>
    <t>Floki Frunkpuppy</t>
  </si>
  <si>
    <t>https://x.com/elonmusk/status/1444840184500129797</t>
  </si>
  <si>
    <t>Imagen ranking BTC/ETH</t>
  </si>
  <si>
    <t>https://x.com/elonmusk/status/1451015695106560000</t>
  </si>
  <si>
    <t>*In Dogecoin</t>
  </si>
  <si>
    <t>https://x.com/elonmusk/status/1451623475978833927</t>
  </si>
  <si>
    <t>Plus crypto scams haha</t>
  </si>
  <si>
    <t>https://x.com/elonmusk/status/1452185979431833601</t>
  </si>
  <si>
    <t>Possibly. Bitcoin was conceived at a time of relatively low bandwidth &amp; high latency...</t>
  </si>
  <si>
    <t>https://x.com/elonmusk/status/1452332044743323654</t>
  </si>
  <si>
    <t>Out of curiosity, I acquired some ascii hash strings called “Bitcoin, Ethereum &amp; Doge”. That’s it...</t>
  </si>
  <si>
    <t>https://x.com/elonmusk/status/1452334458066149377</t>
  </si>
  <si>
    <t>Wild $T1mes!</t>
  </si>
  <si>
    <t>https://x.com/elonmusk/status/1452726479649914889</t>
  </si>
  <si>
    <t>- Everything on the Internet is true! - Externalize responsibility! - If you are able to do this, buy crypto!</t>
  </si>
  <si>
    <t>https://x.com/elonmusk/status/1455244610310131718</t>
  </si>
  <si>
    <t>Much is made lately of unrealized gains being a means of tax avoidance, so I propose selling 10% of my Tesla stock. Do you support this?</t>
  </si>
  <si>
    <t>https://x.com/elonmusk/status/1457064697782489088</t>
  </si>
  <si>
    <t>Bitcoin cures cancer</t>
  </si>
  <si>
    <t>https://x.com/elonmusk/status/1461942451053252612</t>
  </si>
  <si>
    <t>Tesla will make some merch buyable with Doge &amp; see how it goes</t>
  </si>
  <si>
    <t>https://x.com/elonmusk/status/1470703708677840896</t>
  </si>
  <si>
    <t>these 'NFTs' - are they in the room with us right now?</t>
  </si>
  <si>
    <t>https://x.com/elonmusk/status/1471338213549744130</t>
  </si>
  <si>
    <t>Is there anything more tragic than unrequited love?</t>
  </si>
  <si>
    <t>https://x.com/elonmusk/status/1471583489824808972</t>
  </si>
  <si>
    <t>100th SpaceX rocket landing was today</t>
  </si>
  <si>
    <t>https://x.com/elonmusk/status/1473328171726651397</t>
  </si>
  <si>
    <t>With Starlink, you could stream video &amp; play online games</t>
  </si>
  <si>
    <t>https://x.com/elonmusk/status/1473083407160782848</t>
  </si>
  <si>
    <t>Floki Santa</t>
  </si>
  <si>
    <t>https://x.com/elonmusk/status/1474860884359094275</t>
  </si>
  <si>
    <t>NO WAY - NFTs MADE AN ALBUM???</t>
  </si>
  <si>
    <t>https://x.com/elonmusk/status/1476439722046238725</t>
  </si>
  <si>
    <t>Tesla merch buyable with Dogecoin</t>
  </si>
  <si>
    <t>https://x.com/elonmusk/status/1481873421390680065</t>
  </si>
  <si>
    <t>Twitter is spending engineering resources on this bs while crypto scammers are throwing a spambot block party in every thread!?</t>
  </si>
  <si>
    <t>https://x.com/elonmusk/status/1484456594775678976</t>
  </si>
  <si>
    <t>I will eat a happy meal on tv if @McDonalds accepts Dogecoin</t>
  </si>
  <si>
    <t>https://x.com/elonmusk/status/1485953263040188416</t>
  </si>
  <si>
    <t xml:space="preserve"> Hold Strong Ukraine </t>
  </si>
  <si>
    <t>https://x.com/elonmusk/status/1499917894767063043</t>
  </si>
  <si>
    <t>I still own &amp; won’t sell my Bitcoin, Ethereum or Doge fwiw</t>
  </si>
  <si>
    <t>https://x.com/elonmusk/status/1503222294277197829</t>
  </si>
  <si>
    <t>🤣</t>
  </si>
  <si>
    <t>https://x.com/elonmusk/status/1503290199744430080</t>
  </si>
  <si>
    <t>🤣🤣 especially crypto spam!!</t>
  </si>
  <si>
    <t>https://x.com/elonmusk/status/1507484098822131717</t>
  </si>
  <si>
    <t>Now subtract crypto scam accounts that twitter constantly shows as “real” people in everyone’s feed</t>
  </si>
  <si>
    <t>https://x.com/elonmusk/status/1512802419301826575</t>
  </si>
  <si>
    <t>So many “verified” scam crypto bots!</t>
  </si>
  <si>
    <t>https://x.com/elonmusk/status/1517681356125392897</t>
  </si>
  <si>
    <t>Since I’ve been asked a lot:
Buy stock in several companies that make products &amp; services that *you* believe in.
Only sell if you think their products &amp; services are trending worse. Don’t panic when the market does.
This will serve you well in the long-term.</t>
  </si>
  <si>
    <t>https://x.com/elonmusk/status/1520650036865949696</t>
  </si>
  <si>
    <t>Haha he says “Bitcoin” so many times</t>
  </si>
  <si>
    <t>https://x.com/elonmusk/status/1520657179908448258</t>
  </si>
  <si>
    <t>I was going full Looney Tunes haha</t>
  </si>
  <si>
    <t>https://x.com/elonmusk/status/1521536750161567745</t>
  </si>
  <si>
    <t>Tesla merch can be bought with Doge, soon SpaceX merch too</t>
  </si>
  <si>
    <t>https://x.com/elonmusk/status/1530209049261658112</t>
  </si>
  <si>
    <t>Dogecoin Trillionaire, the Movie 🍿</t>
  </si>
  <si>
    <t>https://x.com/elonmusk/status/1529963471248449556</t>
  </si>
  <si>
    <t>You’re humble bro. Billy’s sense of humor &amp; irreverence is a big part of why people love Dogecoin.</t>
  </si>
  <si>
    <t>https://x.com/elonmusk/status/1531699416490557440</t>
  </si>
  <si>
    <t>And Palmer always forgets to mention that he never wrote a single line of Dogecoin code …</t>
  </si>
  <si>
    <t>https://x.com/elonmusk/status/1531696049064116225</t>
  </si>
  <si>
    <t>I will keep supporting Dogecoin</t>
  </si>
  <si>
    <t>https://x.com/elonmusk/status/1538406040374595585</t>
  </si>
  <si>
    <t>Upgrades!</t>
  </si>
  <si>
    <t>https://x.com/elonmusk/status/1549963955719704577</t>
  </si>
  <si>
    <t>Coming soon from The @BoringCompany</t>
  </si>
  <si>
    <t>https://x.com/elonmusk/status/1579114131155623936</t>
  </si>
  <si>
    <t>Congrats to @SpaceX team on 48th launch this year! Falcon 9 now holds record for most launches of a single vehicle type in a year.</t>
  </si>
  <si>
    <t>https://x.com/elonmusk/status/1583133885696987136</t>
  </si>
  <si>
    <t>Had to do a double-take. This is the first non-fake Vitalik tweet I’ve seen in a while.</t>
  </si>
  <si>
    <t>https://x.com/elonmusk/status/1584898685736869888</t>
  </si>
  <si>
    <t>Entering Twitter HQ – let that sink in!</t>
  </si>
  <si>
    <t>https://x.com/elonmusk/status/1585341984679469056</t>
  </si>
  <si>
    <t>😉 (perro con camiseta de Twitter y calabaza con logo)</t>
  </si>
  <si>
    <t>https://x.com/elonmusk/status/1587297730631696384</t>
  </si>
  <si>
    <t>Needs some tweaks, but overall proceeding well</t>
  </si>
  <si>
    <t>https://x.com/elonmusk/status/1591091017213939714</t>
  </si>
  <si>
    <t>BTC will make it, but might be a long winter</t>
  </si>
  <si>
    <t>https://x.com/elonmusk/status/1592043719645356034</t>
  </si>
  <si>
    <t>Update from @Neuralink at 6pm PT</t>
  </si>
  <si>
    <t>https://x.com/elonmusk/status/1597982424629383168</t>
  </si>
  <si>
    <t>Merry Christmas &amp; Good Cheer to All!</t>
  </si>
  <si>
    <t>https://x.com/elonmusk/status/1607096125567414272</t>
  </si>
  <si>
    <t>New Twitter will strive to optimize unregretted user-minutes</t>
  </si>
  <si>
    <t>https://x.com/elonmusk/status/1608663342956302337</t>
  </si>
  <si>
    <t>CYBERTRUCK OMFG DECAL $55</t>
  </si>
  <si>
    <t>https://x.com/elonmusk/status/1730483553677332944</t>
  </si>
  <si>
    <t>https://x.com/elonmusk/status/1624986889391407106</t>
  </si>
  <si>
    <t>“I used to be in crypto, but now I got interested in AI”</t>
  </si>
  <si>
    <t>https://x.com/elonmusk/status/1631720134636367872</t>
  </si>
  <si>
    <t>What does a dyslexic, agnostic amnesiac who believes in crypto do? Lies up all night thinking about Doge.</t>
  </si>
  <si>
    <t>https://x.com/elonmusk/status/1645271510561562625</t>
  </si>
  <si>
    <t>I will pay a million Dogecoin for proof of this mine’s existence!</t>
  </si>
  <si>
    <t>https://x.com/elonmusk/status/1646272562488569857</t>
  </si>
  <si>
    <t>Hold on to your horse as the carousel of destiny spins ever faster</t>
  </si>
  <si>
    <t>https://x.com/elonmusk/status/1662293507925590016</t>
  </si>
  <si>
    <t>This sure looks like a scam crypto account. If so, it will be suspended.</t>
  </si>
  <si>
    <t>https://x.com/elonmusk/status/1670234733949624320</t>
  </si>
  <si>
    <t>Congrats Tesla Team!</t>
  </si>
  <si>
    <t>https://x.com/elonmusk/status/1680140839107051520</t>
  </si>
  <si>
    <t>23 cents/day via web signup at T.co/blue</t>
  </si>
  <si>
    <t>https://x.com/elonmusk/status/1680391106037534721</t>
  </si>
  <si>
    <t>X.com now points to x.com.
Interim X logo goes live later today.</t>
  </si>
  <si>
    <t>https://x.com/elonmusk/status/1683171310388535296</t>
  </si>
  <si>
    <t>Video presentación del logo de X</t>
  </si>
  <si>
    <t>https://x.com/elonmusk/status/1682978324375543808</t>
  </si>
  <si>
    <t>Not sure what subtle clues gave it way, but I like the letter X</t>
  </si>
  <si>
    <t>https://x.com/elonmusk/status/1683053326097588224</t>
  </si>
  <si>
    <t>We rebranded to a Shiba Inu dog for a while. No impact.</t>
  </si>
  <si>
    <t>https://x.com/elonmusk/status/1683662738269016064</t>
  </si>
  <si>
    <t>To be super clear, none of my companies will ever create a crypto token</t>
  </si>
  <si>
    <t>https://x.com/elonmusk/status/1720646104956481739</t>
  </si>
  <si>
    <t>Hurricane Boulder Poison Tornado with Cronestaff, but credit to my Barbarian friend for doing most of the damage</t>
  </si>
  <si>
    <t>https://x.com/elonmusk/status/1721626244058394681</t>
  </si>
  <si>
    <t>I think the flat inflation of Dogecoin, which means decreasing percentage inflation, is a feature, not a bug</t>
  </si>
  <si>
    <t>https://x.com/elonmusk/status/1856735349952688323</t>
  </si>
  <si>
    <t>X Corp investors will own 25% of xAI</t>
  </si>
  <si>
    <t>https://x.com/elonmusk/status/1726177644671091192</t>
  </si>
  <si>
    <t>Congrats to the @SpaceX team on the 250th landing of a Falcon rocket</t>
  </si>
  <si>
    <t>https://x.com/elonmusk/status/1730784086392803656</t>
  </si>
  <si>
    <t>Tesla has by far the best real-world AI</t>
  </si>
  <si>
    <t>https://x.com/elonmusk/status/1730765244899774921</t>
  </si>
  <si>
    <t>Next week, I will do a company talk for SpaceX, followed later by a company talk for Tesla after the 10K. I will recap the talented team’s amazing accomplishments of 2023 and describe exciting plans for 2024 and beyond! These will be posted publicly to @SpaceX and @Tesla.</t>
  </si>
  <si>
    <t>https://x.com/elonmusk/status/1740775393580245232</t>
  </si>
  <si>
    <t>Congrats to the SpaceX team on achieving 96 launches in 2023!</t>
  </si>
  <si>
    <t>https://x.com/elonmusk/status/1740628828135756267</t>
  </si>
  <si>
    <t>It was a great year for @SpaceX!</t>
  </si>
  <si>
    <t>https://x.com/elonmusk/status/1744812135937396788</t>
  </si>
  <si>
    <t>The first human received an implant from @Neuralink yesterday and is recovering well. Initial results show promising neuron spike detection.</t>
  </si>
  <si>
    <t>https://x.com/elonmusk/status/1752098683024220632</t>
  </si>
  <si>
    <t>Congrats to the @SpaceX team for the first time completing 10 rocket launches &amp; landings in a single month!</t>
  </si>
  <si>
    <t>https://x.com/elonmusk/status/1752398611453796794</t>
  </si>
  <si>
    <t>This year, the @SpaceX Dragon spaceship will take astronauts the furthest they’ve been from Earth in over half a century</t>
  </si>
  <si>
    <t>https://x.com/elonmusk/status/1756009604822020521</t>
  </si>
  <si>
    <t>Congrats @SpaceX team!</t>
  </si>
  <si>
    <t>https://x.com/elonmusk/status/1758345416016367909</t>
  </si>
  <si>
    <t>Stopping crypto/porn spam bots is not easy, but we’re working on it</t>
  </si>
  <si>
    <t>https://x.com/elonmusk/status/1768361843842482601</t>
  </si>
  <si>
    <t>Starship reached orbital velocity! Congratulations @SpaceX team!!</t>
  </si>
  <si>
    <t>https://x.com/elonmusk/status/1768271078999167379</t>
  </si>
  <si>
    <t>Pretty sure I’ve never discussed crypto with Trump, although I am generally in favor of things that shift power from government to the people, which crypto can do</t>
  </si>
  <si>
    <t>https://x.com/elonmusk/status/1796211398088810731</t>
  </si>
  <si>
    <t>Both @Tesla and @xAI are looking to hire networking engineers &amp; technicians</t>
  </si>
  <si>
    <t>https://x.com/elonmusk/status/1813006521497776496</t>
  </si>
  <si>
    <t>Should Tesla invest $5B into @xAI, assuming the valuation is set by several credible outside investors? (Board approval &amp; shareholder vote are needed, so this is just to test the waters)</t>
  </si>
  <si>
    <t>https://x.com/elonmusk/status/1815907844434112999</t>
  </si>
  <si>
    <t>The preservation of life and consciousness by being on multiple planets and the expansion of consciousness to the stars are the goals of @SpaceX</t>
  </si>
  <si>
    <t>https://x.com/elonmusk/status/1837899994973540495</t>
  </si>
  <si>
    <t>Great energy from @SpaceX fans in Mexico</t>
  </si>
  <si>
    <t>https://x.com/elonmusk/status/1846421607394271441</t>
  </si>
  <si>
    <t>Congrats @SpaceX on the 400th launch!</t>
  </si>
  <si>
    <t>https://x.com/elonmusk/status/1853729528717132114</t>
  </si>
  <si>
    <t>Looks like a lot of opportunity for @DOGE</t>
  </si>
  <si>
    <t>https://x.com/elonmusk/status/1857050774288670736</t>
  </si>
  <si>
    <t>Last night with @realDonaldTrump &amp; @JMilei</t>
  </si>
  <si>
    <t>https://x.com/elonmusk/status/1857456159759687980</t>
  </si>
  <si>
    <t>Starting to feel like The @DOGE has real potential</t>
  </si>
  <si>
    <t>https://x.com/elonmusk/status/1857667225852826080</t>
  </si>
  <si>
    <t>Over 10,000% … @DOGE is rorely needed!</t>
  </si>
  <si>
    <t>https://x.com/elonmusk/status/1860005811998847032</t>
  </si>
  <si>
    <t>I still can’t believe @DOGE is real</t>
  </si>
  <si>
    <t>https://x.com/elonmusk/status/1860937593967583405</t>
  </si>
  <si>
    <t>What did you get done this week?</t>
  </si>
  <si>
    <t>https://x.com/elonmusk/status/1861492962154467831</t>
  </si>
  <si>
    <t>The final step of @DOGE is to delete itself</t>
  </si>
  <si>
    <t>https://x.com/elonmusk/status/1863666221301764462</t>
  </si>
  <si>
    <t>The current administration is doing everything possible to prevent government efficiency, but @DOGE is inevitable</t>
  </si>
  <si>
    <t>https://x.com/elonmusk/status/1866272797841867162</t>
  </si>
  <si>
    <t>DOGE</t>
  </si>
  <si>
    <t>https://x.com/elonmusk/status/1868854088307540142</t>
  </si>
  <si>
    <t xml:space="preserve">Unless @DOGE ends the careers of deceitful, pork-barrel politicians, the waste and corruption will never stop. </t>
  </si>
  <si>
    <t>https://x.com/elonmusk/status/1869481504575012962</t>
  </si>
  <si>
    <t>🎶Who let the DOGE out? 🎶</t>
  </si>
  <si>
    <t>https://x.com/elonmusk/status/1871980130303918426</t>
  </si>
  <si>
    <t>If dollar inflation is solved, the price in dollars to buy cryptocurrency will actually drop, other things being equal. What matters is the ratio of dollars to crypto.</t>
  </si>
  <si>
    <t>https://x.com/elonmusk/status/1876567714594169283</t>
  </si>
  <si>
    <t>Maybe she clicked on the “send me 1 btc, I send you 2btc” email 😂</t>
  </si>
  <si>
    <t>https://x.com/elonmusk/status/1880063488489668867</t>
  </si>
  <si>
    <t>The @POTUS has asked @SpaceX to bring home the 2 astronauts stranded on the @Space_Station as soon as possible. We will do so. Terrible that the Biden administration left them there so long.</t>
  </si>
  <si>
    <t>https://x.com/elonmusk/status/1884365928038563880</t>
  </si>
  <si>
    <t>I love @realDonaldTrump as much as a straight man can love another man</t>
  </si>
  <si>
    <t>https://x.com/elonmusk/status/1887889037354008729</t>
  </si>
  <si>
    <t>Congratulations @SpaceX team!</t>
  </si>
  <si>
    <t>https://x.com/elonmusk/status/1892003547262111822</t>
  </si>
  <si>
    <t>This is a real video of a past @SpaceX Starship water landing. Trying again tomorrow. We need to perfect ship reentry at extreme temperatures before attempting to catch the ship with the tower arms, like the booster.</t>
  </si>
  <si>
    <t>https://x.com/elonmusk/status/1896239972195438598</t>
  </si>
  <si>
    <t>Heartfelt thanks to everyone supporting @Tesla, despite many attacks against our stores and offices ❤️❤️❤️</t>
  </si>
  <si>
    <t>https://x.com/elonmusk/status/1898783119039213930</t>
  </si>
  <si>
    <t>In support of the policies of President @realDonaldTrump and to demonstrate our confidence in the future of the United States, @Tesla commits to doubling vehicle production in the US within 2 years! 🇺🇸🇺🇸🇺🇸</t>
  </si>
  <si>
    <t>https://x.com/elonmusk/status/1899583456050598202</t>
  </si>
  <si>
    <t>Congratulations @SpaceX team on 400 landings of Falcon 9!!</t>
  </si>
  <si>
    <t>https://x.com/elonmusk/status/1900851975824019595</t>
  </si>
  <si>
    <t>"Imagen de DOGE"</t>
  </si>
  <si>
    <t>https://x.com/elonmusk/status/1902642215928656206</t>
  </si>
  <si>
    <t xml:space="preserve">Reservoir </t>
  </si>
  <si>
    <t>https://x.com/elonmusk/status/1902598145357308372</t>
  </si>
  <si>
    <t>Some progress</t>
  </si>
  <si>
    <t>https://x.com/elonmusk/status/1910838330083664126</t>
  </si>
  <si>
    <t>Not bad, @Tesla!</t>
  </si>
  <si>
    <t>https://x.com/elonmusk/status/1912046162347012155</t>
  </si>
  <si>
    <t>Knock, knock … it’s @DOGE</t>
  </si>
  <si>
    <t>https://x.com/elonmusk/status/1917048786633036129</t>
  </si>
  <si>
    <t>No high, no lows, only @DOGE</t>
  </si>
  <si>
    <t>https://x.com/elonmusk/status/1917005499209551977</t>
  </si>
  <si>
    <t>,,,@DOGE</t>
  </si>
  <si>
    <t>https://x.com/elonmusk/status/1918334607742910612</t>
  </si>
  <si>
    <t>Any battery or generator will work. If you have solar and a Tesla Powerwall...</t>
  </si>
  <si>
    <t>https://x.com/elonmusk/status/1919365055386108364</t>
  </si>
  <si>
    <t>🎯</t>
  </si>
  <si>
    <t>https://x.com/elonmusk/status/1919365133593096605</t>
  </si>
  <si>
    <t>Much appreciated on behalf of the @DOGE team</t>
  </si>
  <si>
    <t>https://x.com/elonmusk/status/1926063893723369833</t>
  </si>
  <si>
    <t>All new XChat is rolling out with encryption, vanishing messages and the ability to send any kind of file. Also, audio/video calling.
This is built on Rust with (Bitcoin style) encryption, whole new architecture.</t>
  </si>
  <si>
    <t>https://x.com/elonmusk/status/1929238157872312773</t>
  </si>
  <si>
    <t>I regret some of my posts about President @realDonaldTrump last week. They went too far.</t>
  </si>
  <si>
    <t>https://x.com/elonmusk/status/1932695486684950962</t>
  </si>
  <si>
    <t>https://x.com/elonmusk/status/1342512194383007745</t>
  </si>
  <si>
    <t>Thanks!</t>
  </si>
  <si>
    <t>https://x.com/elonmusk/status/1868098924726386771</t>
  </si>
  <si>
    <t>Not bad, SaylorGPT!</t>
  </si>
  <si>
    <t>https://x.com/elonmusk/status/1629962353872715778</t>
  </si>
  <si>
    <t>More than triple that when you add social security, Medicare &amp; govt pension obligations</t>
  </si>
  <si>
    <t>https://x.com/elonmusk/status/1616593003191181314</t>
  </si>
  <si>
    <t>Interesting</t>
  </si>
  <si>
    <t>https://x.com/elonmusk/status/1857853681745445018</t>
  </si>
  <si>
    <t>Hmm</t>
  </si>
  <si>
    <t>https://x.com/elonmusk/status/1789803913069134097</t>
  </si>
  <si>
    <t>Fiat currency</t>
  </si>
  <si>
    <t>https://x.com/elonmusk/status/1708627980476399698</t>
  </si>
  <si>
    <t>Tesla vision AI could really crush these Google “not a bot” tests lol</t>
  </si>
  <si>
    <t>https://x.com/elonmusk/status/1626084108094050307</t>
  </si>
  <si>
    <t>Yeah</t>
  </si>
  <si>
    <t>https://x.com/elonmusk/status/1808169246783840507</t>
  </si>
  <si>
    <t>True</t>
  </si>
  <si>
    <t>https://x.com/elonmusk/status/1640318465696313344</t>
  </si>
  <si>
    <t>Reacción 1D</t>
  </si>
  <si>
    <t>Reacción 3D</t>
  </si>
  <si>
    <t>Reacción 7D</t>
  </si>
  <si>
    <t>Volatilidad 3D</t>
  </si>
  <si>
    <t>Volatilidad 7D</t>
  </si>
  <si>
    <t>Volatilidad 1D</t>
  </si>
  <si>
    <t>Volatilidad previa 1D</t>
  </si>
  <si>
    <t>Volatilidad previa 3D</t>
  </si>
  <si>
    <t>Volatilidad previa 7D</t>
  </si>
  <si>
    <t>Rentabilidad Diaria</t>
  </si>
  <si>
    <t>Volatilidad Diaria</t>
  </si>
  <si>
    <t>Horizonte completo 3D</t>
  </si>
  <si>
    <t>Horizonte completo 7D</t>
  </si>
  <si>
    <t>Promedios</t>
  </si>
  <si>
    <t>Desviaciones</t>
  </si>
  <si>
    <t>Open</t>
  </si>
  <si>
    <t>High</t>
  </si>
  <si>
    <t>Low</t>
  </si>
  <si>
    <t>Close</t>
  </si>
  <si>
    <t>Volume</t>
  </si>
  <si>
    <t>MarketCap</t>
  </si>
  <si>
    <t>Etiquetas de fila</t>
  </si>
  <si>
    <t>Total general</t>
  </si>
  <si>
    <t>Promedio de Reacción 7D</t>
  </si>
  <si>
    <t>Promedio de Reacción 1D</t>
  </si>
  <si>
    <t>Promedio de Volatilidad 7D</t>
  </si>
  <si>
    <t>Promedio de Reacción 3D</t>
  </si>
  <si>
    <t>Promedio de Volatilidad 1D</t>
  </si>
  <si>
    <t>Promedio de Volatilidad 3D</t>
  </si>
  <si>
    <t xml:space="preserve">Engagement </t>
  </si>
  <si>
    <t>Alto</t>
  </si>
  <si>
    <t>Bajo</t>
  </si>
  <si>
    <t>Medio</t>
  </si>
  <si>
    <t>Muy alto</t>
  </si>
  <si>
    <t>Promedio de Volatilidad previa 1D</t>
  </si>
  <si>
    <t>Promedio de Volatilidad previa 3D</t>
  </si>
  <si>
    <t>Promedio de Volatilidad previa 7D</t>
  </si>
  <si>
    <t xml:space="preserve">Alfa </t>
  </si>
  <si>
    <t>Beta</t>
  </si>
  <si>
    <t>Ratio Sharpe</t>
  </si>
  <si>
    <t>Opinión BTC</t>
  </si>
  <si>
    <t>Crítico/Sarcástico DOGE</t>
  </si>
  <si>
    <t>Broma/Meme DOGE</t>
  </si>
  <si>
    <t>Desinteresado BTC</t>
  </si>
  <si>
    <t>Tabla 2. Impacto del nivel de engagement sobre la reacción y la volatlidad.</t>
  </si>
  <si>
    <t>Engagement</t>
  </si>
  <si>
    <t>Reacc BTC</t>
  </si>
  <si>
    <t>Vol BTC</t>
  </si>
  <si>
    <t>Reacc DOGE</t>
  </si>
  <si>
    <t>Vol DOGE</t>
  </si>
  <si>
    <t>+1.2%</t>
  </si>
  <si>
    <t>-0.1%</t>
  </si>
  <si>
    <t>+5.5%</t>
  </si>
  <si>
    <t>-0.4%</t>
  </si>
  <si>
    <t>+0.7%</t>
  </si>
  <si>
    <t>+0.0%</t>
  </si>
  <si>
    <t>+1.4%</t>
  </si>
  <si>
    <t>-0.2%</t>
  </si>
  <si>
    <t>+2.4%</t>
  </si>
  <si>
    <t>+0.2%</t>
  </si>
  <si>
    <t>+17.9%</t>
  </si>
  <si>
    <t>+3.2%</t>
  </si>
  <si>
    <t>-0.7%</t>
  </si>
  <si>
    <t>+0.4%</t>
  </si>
  <si>
    <t>+8.4%</t>
  </si>
  <si>
    <t>-1.3%</t>
  </si>
  <si>
    <t>Resultados</t>
  </si>
  <si>
    <t>Innovación</t>
  </si>
  <si>
    <t>¿Qué?</t>
  </si>
  <si>
    <t>¿Cómo?</t>
  </si>
  <si>
    <t>En este estudio pretendemos validar si los tweets de Elon Musk influyen sobre el estado de ánimo del inversor y, por tanto, sobre los precios de Bitcoin y Dogecoin</t>
  </si>
  <si>
    <t>Caulculo de rentabilidades medias diarias y semanales de las criptomonedas frente a los tweets de Musk</t>
  </si>
  <si>
    <t>Si el mercado fuese eficiente y los inversores fuesen tottalmente racionales no se observarían diferencias destacables entre las rentabilidades esperadas diferenciadas por los tweets</t>
  </si>
  <si>
    <t>Aportacones empíricas sobre el efecto de las emociones que general los tweets de Elon Musk en los mercados de los criptoactivos, en este caso en Bitcoin y Dogecoin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</si>
</sst>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
    <numFmt numFmtId="166" formatCode="0.000%"/>
  </numFmts>
  <fonts count="16" x14ac:knownFonts="1">
    <font>
      <sz val="11"/>
      <color theme="1"/>
      <name val="Aptos Narrow"/>
      <family val="2"/>
      <scheme val="minor"/>
    </font>
    <font>
      <sz val="11"/>
      <color theme="1"/>
      <name val="Aptos Narrow"/>
      <family val="2"/>
      <scheme val="minor"/>
    </font>
    <font>
      <b/>
      <sz val="11"/>
      <color theme="1"/>
      <name val="Aptos Narrow"/>
      <family val="2"/>
      <scheme val="minor"/>
    </font>
    <font>
      <u/>
      <sz val="11"/>
      <color theme="10"/>
      <name val="Aptos Narrow"/>
      <family val="2"/>
      <scheme val="minor"/>
    </font>
    <font>
      <b/>
      <sz val="11"/>
      <color theme="1"/>
      <name val="Calibri"/>
      <family val="2"/>
    </font>
    <font>
      <sz val="11"/>
      <color theme="1"/>
      <name val="Calibri"/>
      <family val="2"/>
    </font>
    <font>
      <u/>
      <sz val="11"/>
      <color theme="10"/>
      <name val="Calibri"/>
      <family val="2"/>
    </font>
    <font>
      <b/>
      <sz val="11"/>
      <color theme="0"/>
      <name val="Calibri"/>
      <family val="2"/>
    </font>
    <font>
      <b/>
      <sz val="11"/>
      <color theme="0"/>
      <name val="Aptos Narrow"/>
      <family val="2"/>
      <scheme val="minor"/>
    </font>
    <font>
      <b/>
      <sz val="11"/>
      <color rgb="FFFFFFFF"/>
      <name val="Aptos Narrow"/>
      <family val="2"/>
      <scheme val="minor"/>
    </font>
    <font>
      <sz val="11"/>
      <color rgb="FF000000"/>
      <name val="Aptos Narrow"/>
      <family val="2"/>
      <scheme val="minor"/>
    </font>
    <font>
      <sz val="12"/>
      <color theme="1"/>
      <name val="Times New Roman"/>
      <family val="1"/>
    </font>
    <font>
      <b/>
      <sz val="10"/>
      <color rgb="FFFFFFFF"/>
      <name val="Times New Roman"/>
      <family val="1"/>
    </font>
    <font>
      <b/>
      <sz val="10"/>
      <color rgb="FF000000"/>
      <name val="Times New Roman"/>
      <family val="1"/>
    </font>
    <font>
      <sz val="10"/>
      <color rgb="FF000000"/>
      <name val="Times New Roman"/>
      <family val="1"/>
    </font>
    <font>
      <sz val="10"/>
      <color theme="1"/>
      <name val="Times New Roman"/>
      <family val="1"/>
    </font>
  </fonts>
  <fills count="9">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rgb="FF4A66AC"/>
        <bgColor rgb="FF4A66AC"/>
      </patternFill>
    </fill>
    <fill>
      <patternFill patternType="solid">
        <fgColor rgb="FFDAE0EF"/>
        <bgColor rgb="FFDAE0EF"/>
      </patternFill>
    </fill>
    <fill>
      <patternFill patternType="solid">
        <fgColor rgb="FF0E2841"/>
        <bgColor indexed="64"/>
      </patternFill>
    </fill>
    <fill>
      <patternFill patternType="solid">
        <fgColor rgb="FFA5C9EB"/>
        <bgColor indexed="64"/>
      </patternFill>
    </fill>
    <fill>
      <patternFill patternType="solid">
        <fgColor rgb="FFC1E4F5"/>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bottom/>
      <diagonal/>
    </border>
    <border>
      <left style="thin">
        <color auto="1"/>
      </left>
      <right style="thin">
        <color auto="1"/>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top style="thin">
        <color rgb="FF8FA2CF"/>
      </top>
      <bottom style="thin">
        <color rgb="FF8FA2CF"/>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3">
    <xf numFmtId="0" fontId="0" fillId="0" borderId="0"/>
    <xf numFmtId="9" fontId="1" fillId="0" borderId="0" applyFont="0" applyFill="0" applyBorder="0" applyAlignment="0" applyProtection="0"/>
    <xf numFmtId="0" fontId="3" fillId="0" borderId="0" applyNumberFormat="0" applyFill="0" applyBorder="0" applyAlignment="0" applyProtection="0"/>
  </cellStyleXfs>
  <cellXfs count="63">
    <xf numFmtId="0" fontId="0" fillId="0" borderId="0" xfId="0"/>
    <xf numFmtId="10" fontId="0" fillId="0" borderId="0" xfId="0" applyNumberFormat="1"/>
    <xf numFmtId="0" fontId="0" fillId="0" borderId="0" xfId="0" applyAlignment="1">
      <alignment horizontal="center"/>
    </xf>
    <xf numFmtId="14" fontId="0" fillId="0" borderId="0" xfId="0" applyNumberFormat="1" applyAlignment="1">
      <alignment horizontal="center"/>
    </xf>
    <xf numFmtId="3" fontId="0" fillId="0" borderId="0" xfId="0" applyNumberFormat="1" applyAlignment="1">
      <alignment horizontal="center"/>
    </xf>
    <xf numFmtId="10" fontId="0" fillId="0" borderId="0" xfId="1" applyNumberFormat="1" applyFont="1" applyAlignment="1">
      <alignment horizontal="center"/>
    </xf>
    <xf numFmtId="0" fontId="2" fillId="0" borderId="1" xfId="0" applyFont="1" applyBorder="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3" fontId="0" fillId="0" borderId="0" xfId="0" applyNumberFormat="1" applyAlignment="1">
      <alignment horizontal="center" vertical="center"/>
    </xf>
    <xf numFmtId="10" fontId="0" fillId="0" borderId="0" xfId="1" applyNumberFormat="1" applyFont="1" applyAlignment="1">
      <alignment horizontal="center" vertical="center"/>
    </xf>
    <xf numFmtId="164" fontId="0" fillId="0" borderId="0" xfId="1" applyNumberFormat="1" applyFont="1" applyAlignment="1">
      <alignment horizontal="center" vertical="center"/>
    </xf>
    <xf numFmtId="164" fontId="0" fillId="0" borderId="0" xfId="0" applyNumberFormat="1" applyAlignment="1">
      <alignment horizontal="center" vertical="center"/>
    </xf>
    <xf numFmtId="14" fontId="2" fillId="0" borderId="2" xfId="0" applyNumberFormat="1" applyFont="1" applyBorder="1" applyAlignment="1">
      <alignment horizontal="center" vertical="top"/>
    </xf>
    <xf numFmtId="3" fontId="2" fillId="0" borderId="2" xfId="0" applyNumberFormat="1" applyFont="1" applyBorder="1" applyAlignment="1">
      <alignment horizontal="center" vertical="top"/>
    </xf>
    <xf numFmtId="0" fontId="2" fillId="0" borderId="2" xfId="0" applyFont="1" applyBorder="1" applyAlignment="1">
      <alignment horizontal="center" vertical="center"/>
    </xf>
    <xf numFmtId="164" fontId="2" fillId="0" borderId="2" xfId="1" applyNumberFormat="1" applyFont="1" applyBorder="1" applyAlignment="1">
      <alignment horizontal="center" vertical="center"/>
    </xf>
    <xf numFmtId="10" fontId="2" fillId="0" borderId="2" xfId="0" applyNumberFormat="1" applyFont="1" applyBorder="1" applyAlignment="1">
      <alignment horizontal="center" vertical="center"/>
    </xf>
    <xf numFmtId="10" fontId="0" fillId="0" borderId="0" xfId="0" applyNumberFormat="1" applyAlignment="1">
      <alignment horizontal="center" vertical="center"/>
    </xf>
    <xf numFmtId="0" fontId="2" fillId="0" borderId="0" xfId="0" applyFont="1" applyAlignment="1">
      <alignment horizontal="center" vertical="center"/>
    </xf>
    <xf numFmtId="0" fontId="2" fillId="0" borderId="0" xfId="0" applyFont="1"/>
    <xf numFmtId="14" fontId="4" fillId="0" borderId="2" xfId="0" applyNumberFormat="1" applyFont="1" applyBorder="1" applyAlignment="1">
      <alignment horizontal="center" vertical="center"/>
    </xf>
    <xf numFmtId="0" fontId="4" fillId="0" borderId="2" xfId="0" applyFont="1" applyBorder="1" applyAlignment="1">
      <alignment horizontal="center" vertical="center"/>
    </xf>
    <xf numFmtId="3" fontId="4" fillId="0" borderId="2" xfId="0" applyNumberFormat="1" applyFont="1" applyBorder="1" applyAlignment="1">
      <alignment horizontal="center" vertical="center"/>
    </xf>
    <xf numFmtId="14" fontId="5" fillId="0" borderId="0" xfId="0" applyNumberFormat="1" applyFont="1" applyAlignment="1">
      <alignment horizontal="center" vertical="center"/>
    </xf>
    <xf numFmtId="0" fontId="5" fillId="0" borderId="0" xfId="0" applyFont="1" applyAlignment="1">
      <alignment horizontal="center" vertical="center"/>
    </xf>
    <xf numFmtId="3" fontId="5" fillId="0" borderId="0" xfId="0" applyNumberFormat="1" applyFont="1" applyAlignment="1">
      <alignment horizontal="center" vertical="center"/>
    </xf>
    <xf numFmtId="0" fontId="6" fillId="0" borderId="0" xfId="2" applyFont="1" applyAlignment="1" applyProtection="1">
      <alignment horizontal="center" vertical="center"/>
    </xf>
    <xf numFmtId="0" fontId="6" fillId="0" borderId="0" xfId="2" applyFont="1" applyBorder="1" applyAlignment="1" applyProtection="1">
      <alignment horizontal="center" vertical="center"/>
    </xf>
    <xf numFmtId="14" fontId="0" fillId="0" borderId="0" xfId="0" applyNumberFormat="1"/>
    <xf numFmtId="0" fontId="0" fillId="0" borderId="0" xfId="1" applyNumberFormat="1" applyFont="1" applyAlignment="1">
      <alignment horizontal="center" vertical="center"/>
    </xf>
    <xf numFmtId="2" fontId="7" fillId="2" borderId="1" xfId="0" applyNumberFormat="1" applyFont="1" applyFill="1" applyBorder="1" applyAlignment="1">
      <alignment horizontal="center" vertical="center"/>
    </xf>
    <xf numFmtId="2" fontId="7" fillId="2" borderId="4" xfId="0" applyNumberFormat="1" applyFont="1" applyFill="1" applyBorder="1" applyAlignment="1">
      <alignment horizontal="center" vertical="center"/>
    </xf>
    <xf numFmtId="2" fontId="7" fillId="2" borderId="3" xfId="0" applyNumberFormat="1" applyFont="1" applyFill="1" applyBorder="1" applyAlignment="1">
      <alignment horizontal="center" vertical="center"/>
    </xf>
    <xf numFmtId="2" fontId="0" fillId="0" borderId="0" xfId="0" applyNumberFormat="1" applyAlignment="1">
      <alignment horizontal="center" vertical="center"/>
    </xf>
    <xf numFmtId="165" fontId="0" fillId="0" borderId="0" xfId="0" applyNumberFormat="1"/>
    <xf numFmtId="14" fontId="2" fillId="0" borderId="1" xfId="0" applyNumberFormat="1" applyFont="1" applyBorder="1" applyAlignment="1">
      <alignment horizontal="center" vertical="center"/>
    </xf>
    <xf numFmtId="3" fontId="2" fillId="0" borderId="1" xfId="0" applyNumberFormat="1" applyFont="1" applyBorder="1" applyAlignment="1">
      <alignment horizontal="center" vertical="center"/>
    </xf>
    <xf numFmtId="14" fontId="2" fillId="0" borderId="1" xfId="0" applyNumberFormat="1" applyFont="1" applyBorder="1" applyAlignment="1">
      <alignment horizontal="center" vertical="top"/>
    </xf>
    <xf numFmtId="3" fontId="2" fillId="0" borderId="1" xfId="0" applyNumberFormat="1" applyFont="1" applyBorder="1" applyAlignment="1">
      <alignment horizontal="center" vertical="top"/>
    </xf>
    <xf numFmtId="0" fontId="0" fillId="0" borderId="0" xfId="0" pivotButton="1"/>
    <xf numFmtId="0" fontId="0" fillId="0" borderId="0" xfId="0" applyAlignment="1">
      <alignment horizontal="left"/>
    </xf>
    <xf numFmtId="9" fontId="0" fillId="0" borderId="0" xfId="0" applyNumberFormat="1"/>
    <xf numFmtId="0" fontId="0" fillId="0" borderId="0" xfId="0" pivotButton="1" applyAlignment="1">
      <alignment horizontal="center" vertical="center"/>
    </xf>
    <xf numFmtId="166" fontId="0" fillId="0" borderId="0" xfId="1" applyNumberFormat="1" applyFont="1" applyAlignment="1">
      <alignment horizontal="center" vertical="center"/>
    </xf>
    <xf numFmtId="4" fontId="0" fillId="0" borderId="0" xfId="0" applyNumberFormat="1" applyAlignment="1">
      <alignment horizontal="center"/>
    </xf>
    <xf numFmtId="0" fontId="8" fillId="2" borderId="5" xfId="0" applyFont="1" applyFill="1" applyBorder="1" applyAlignment="1">
      <alignment horizontal="center" vertical="center"/>
    </xf>
    <xf numFmtId="10" fontId="8" fillId="2" borderId="6" xfId="0" applyNumberFormat="1" applyFont="1" applyFill="1" applyBorder="1" applyAlignment="1">
      <alignment horizontal="center" vertical="center"/>
    </xf>
    <xf numFmtId="0" fontId="0" fillId="3" borderId="5" xfId="0" applyFill="1" applyBorder="1" applyAlignment="1">
      <alignment horizontal="center" vertical="center"/>
    </xf>
    <xf numFmtId="10" fontId="0" fillId="3" borderId="6" xfId="0" applyNumberFormat="1" applyFill="1" applyBorder="1" applyAlignment="1">
      <alignment horizontal="center" vertical="center"/>
    </xf>
    <xf numFmtId="10" fontId="9" fillId="4" borderId="7" xfId="0" applyNumberFormat="1" applyFont="1" applyFill="1" applyBorder="1" applyAlignment="1">
      <alignment horizontal="center" vertical="center"/>
    </xf>
    <xf numFmtId="10" fontId="10" fillId="5" borderId="7" xfId="0" applyNumberFormat="1" applyFont="1" applyFill="1" applyBorder="1" applyAlignment="1">
      <alignment horizontal="center" vertical="center"/>
    </xf>
    <xf numFmtId="0" fontId="13" fillId="7" borderId="11" xfId="0" applyFont="1" applyFill="1" applyBorder="1" applyAlignment="1">
      <alignment horizontal="justify" vertical="center" wrapText="1"/>
    </xf>
    <xf numFmtId="0" fontId="14" fillId="7" borderId="12" xfId="0" applyFont="1" applyFill="1" applyBorder="1" applyAlignment="1">
      <alignment horizontal="center" vertical="center" wrapText="1"/>
    </xf>
    <xf numFmtId="0" fontId="14" fillId="8" borderId="12" xfId="0" applyFont="1" applyFill="1" applyBorder="1" applyAlignment="1">
      <alignment horizontal="center" vertical="center" wrapText="1"/>
    </xf>
    <xf numFmtId="0" fontId="15" fillId="0" borderId="12" xfId="0" applyFont="1" applyBorder="1" applyAlignment="1">
      <alignment horizontal="center" vertical="center" wrapText="1"/>
    </xf>
    <xf numFmtId="10" fontId="0" fillId="3" borderId="6" xfId="0" applyNumberFormat="1" applyFill="1" applyBorder="1" applyAlignment="1">
      <alignment horizontal="center" vertical="center"/>
    </xf>
    <xf numFmtId="0" fontId="12" fillId="6" borderId="8" xfId="0" applyFont="1" applyFill="1" applyBorder="1" applyAlignment="1">
      <alignment horizontal="justify" vertical="center" wrapText="1"/>
    </xf>
    <xf numFmtId="0" fontId="12" fillId="6" borderId="9" xfId="0" applyFont="1" applyFill="1" applyBorder="1" applyAlignment="1">
      <alignment horizontal="justify" vertical="center" wrapText="1"/>
    </xf>
    <xf numFmtId="0" fontId="12" fillId="6" borderId="10" xfId="0" applyFont="1" applyFill="1" applyBorder="1" applyAlignment="1">
      <alignment horizontal="justify" vertical="center" wrapText="1"/>
    </xf>
    <xf numFmtId="0" fontId="11" fillId="0" borderId="0" xfId="0" applyFont="1" applyAlignment="1">
      <alignment horizontal="center" wrapText="1"/>
    </xf>
    <xf numFmtId="0" fontId="0" fillId="0" borderId="0" xfId="0" applyAlignment="1">
      <alignment horizontal="center" wrapText="1"/>
    </xf>
    <xf numFmtId="2" fontId="7" fillId="2" borderId="0" xfId="0" applyNumberFormat="1" applyFont="1" applyFill="1" applyAlignment="1">
      <alignment horizontal="center" vertical="center"/>
    </xf>
  </cellXfs>
  <cellStyles count="3">
    <cellStyle name="Hipervínculo" xfId="2" builtinId="8"/>
    <cellStyle name="Normal" xfId="0" builtinId="0"/>
    <cellStyle name="Porcentaje" xfId="1" builtinId="5"/>
  </cellStyles>
  <dxfs count="408">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4" formatCode="0.00%"/>
    </dxf>
    <dxf>
      <numFmt numFmtId="14" formatCode="0.00%"/>
    </dxf>
    <dxf>
      <numFmt numFmtId="13" formatCode="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3" formatCode="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numFmt numFmtId="14"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3" formatCode="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alignment horizontal="center" vertical="center" textRotation="0" wrapText="0" indent="0" justifyLastLine="0" shrinkToFit="0" readingOrder="0"/>
    </dxf>
    <dxf>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numFmt numFmtId="167" formatCode="#,000"/>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none"/>
      </font>
      <numFmt numFmtId="2" formatCode="0.00"/>
      <fill>
        <patternFill patternType="solid">
          <fgColor theme="4"/>
          <bgColor theme="4"/>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dxf>
    <dxf>
      <font>
        <b val="0"/>
        <i val="0"/>
        <strike val="0"/>
        <condense val="0"/>
        <extend val="0"/>
        <outline val="0"/>
        <shadow val="0"/>
        <u/>
        <vertAlign val="baseline"/>
        <sz val="11"/>
        <color theme="10"/>
        <name val="Calibri"/>
        <family val="2"/>
        <scheme val="none"/>
      </font>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none"/>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center" textRotation="0" wrapText="0" indent="0" justifyLastLine="0" shrinkToFit="0" readingOrder="0"/>
    </dxf>
    <dxf>
      <border outline="0">
        <top style="thin">
          <color auto="1"/>
        </top>
      </border>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theme="1"/>
        <name val="Aptos Narrow"/>
        <family val="2"/>
        <scheme val="minor"/>
      </font>
      <numFmt numFmtId="1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4" formatCode="0.00%"/>
      <alignment horizontal="center" vertical="center"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border outline="0">
        <top style="thin">
          <color auto="1"/>
        </top>
      </border>
    </dxf>
    <dxf>
      <font>
        <b val="0"/>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theme="1"/>
        <name val="Aptos Narrow"/>
        <family val="2"/>
        <scheme val="minor"/>
      </font>
      <numFmt numFmtId="1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4" formatCode="0.00%"/>
      <alignment horizontal="center" vertical="center"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border outline="0">
        <top style="thin">
          <color auto="1"/>
        </top>
      </border>
    </dxf>
    <dxf>
      <font>
        <b val="0"/>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theme="1"/>
        <name val="Aptos Narrow"/>
        <family val="2"/>
        <scheme val="minor"/>
      </font>
      <numFmt numFmtId="1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64" formatCode="0.0%"/>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numFmt numFmtId="19" formatCode="dd/mm/yyyy"/>
      <alignment horizontal="center" vertical="center" textRotation="0" wrapText="0" indent="0" justifyLastLine="0" shrinkToFit="0" readingOrder="0"/>
    </dxf>
    <dxf>
      <border outline="0">
        <top style="thin">
          <color auto="1"/>
        </top>
      </border>
    </dxf>
    <dxf>
      <font>
        <b val="0"/>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sz="1000">
                <a:latin typeface="Times New Roman" panose="02020603050405020304" pitchFamily="18" charset="0"/>
                <a:cs typeface="Times New Roman" panose="02020603050405020304" pitchFamily="18" charset="0"/>
              </a:rPr>
              <a:t>Figura 5. Reacción de los activos</a:t>
            </a:r>
            <a:r>
              <a:rPr lang="es-ES" sz="1000" baseline="0">
                <a:latin typeface="Times New Roman" panose="02020603050405020304" pitchFamily="18" charset="0"/>
                <a:cs typeface="Times New Roman" panose="02020603050405020304" pitchFamily="18" charset="0"/>
              </a:rPr>
              <a:t> ante su mención</a:t>
            </a:r>
            <a:endParaRPr lang="es-ES" sz="10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Resumen!$B$1</c:f>
              <c:strCache>
                <c:ptCount val="1"/>
                <c:pt idx="0">
                  <c:v>Promedio de Reacción 1D</c:v>
                </c:pt>
              </c:strCache>
            </c:strRef>
          </c:tx>
          <c:spPr>
            <a:solidFill>
              <a:schemeClr val="accent1"/>
            </a:solidFill>
            <a:ln>
              <a:noFill/>
            </a:ln>
            <a:effectLst/>
          </c:spPr>
          <c:invertIfNegative val="0"/>
          <c:cat>
            <c:strRef>
              <c:f>Resumen!$A$2:$A$3</c:f>
              <c:strCache>
                <c:ptCount val="2"/>
                <c:pt idx="0">
                  <c:v>Bitcoin</c:v>
                </c:pt>
                <c:pt idx="1">
                  <c:v>Dogecoin</c:v>
                </c:pt>
              </c:strCache>
            </c:strRef>
          </c:cat>
          <c:val>
            <c:numRef>
              <c:f>Resumen!$B$2:$B$3</c:f>
              <c:numCache>
                <c:formatCode>0.00%</c:formatCode>
                <c:ptCount val="2"/>
                <c:pt idx="0">
                  <c:v>-2.3811132808042772E-3</c:v>
                </c:pt>
                <c:pt idx="1">
                  <c:v>2.4873765798849583E-2</c:v>
                </c:pt>
              </c:numCache>
            </c:numRef>
          </c:val>
          <c:extLst>
            <c:ext xmlns:c16="http://schemas.microsoft.com/office/drawing/2014/chart" uri="{C3380CC4-5D6E-409C-BE32-E72D297353CC}">
              <c16:uniqueId val="{00000000-2507-4081-AF10-17CC2A3F0544}"/>
            </c:ext>
          </c:extLst>
        </c:ser>
        <c:ser>
          <c:idx val="1"/>
          <c:order val="1"/>
          <c:tx>
            <c:strRef>
              <c:f>Resumen!$C$1</c:f>
              <c:strCache>
                <c:ptCount val="1"/>
                <c:pt idx="0">
                  <c:v>Promedio de Reacción 3D</c:v>
                </c:pt>
              </c:strCache>
            </c:strRef>
          </c:tx>
          <c:spPr>
            <a:solidFill>
              <a:schemeClr val="accent2"/>
            </a:solidFill>
            <a:ln>
              <a:noFill/>
            </a:ln>
            <a:effectLst/>
          </c:spPr>
          <c:invertIfNegative val="0"/>
          <c:cat>
            <c:strRef>
              <c:f>Resumen!$A$2:$A$3</c:f>
              <c:strCache>
                <c:ptCount val="2"/>
                <c:pt idx="0">
                  <c:v>Bitcoin</c:v>
                </c:pt>
                <c:pt idx="1">
                  <c:v>Dogecoin</c:v>
                </c:pt>
              </c:strCache>
            </c:strRef>
          </c:cat>
          <c:val>
            <c:numRef>
              <c:f>Resumen!$C$2:$C$3</c:f>
              <c:numCache>
                <c:formatCode>0.00%</c:formatCode>
                <c:ptCount val="2"/>
                <c:pt idx="0">
                  <c:v>-1.0491465572365813E-2</c:v>
                </c:pt>
                <c:pt idx="1">
                  <c:v>3.3157209093703892E-2</c:v>
                </c:pt>
              </c:numCache>
            </c:numRef>
          </c:val>
          <c:extLst>
            <c:ext xmlns:c16="http://schemas.microsoft.com/office/drawing/2014/chart" uri="{C3380CC4-5D6E-409C-BE32-E72D297353CC}">
              <c16:uniqueId val="{00000001-2507-4081-AF10-17CC2A3F0544}"/>
            </c:ext>
          </c:extLst>
        </c:ser>
        <c:ser>
          <c:idx val="2"/>
          <c:order val="2"/>
          <c:tx>
            <c:strRef>
              <c:f>Resumen!$D$1</c:f>
              <c:strCache>
                <c:ptCount val="1"/>
                <c:pt idx="0">
                  <c:v>Promedio de Reacción 7D</c:v>
                </c:pt>
              </c:strCache>
            </c:strRef>
          </c:tx>
          <c:spPr>
            <a:solidFill>
              <a:schemeClr val="accent3"/>
            </a:solidFill>
            <a:ln>
              <a:noFill/>
            </a:ln>
            <a:effectLst/>
          </c:spPr>
          <c:invertIfNegative val="0"/>
          <c:cat>
            <c:strRef>
              <c:f>Resumen!$A$2:$A$3</c:f>
              <c:strCache>
                <c:ptCount val="2"/>
                <c:pt idx="0">
                  <c:v>Bitcoin</c:v>
                </c:pt>
                <c:pt idx="1">
                  <c:v>Dogecoin</c:v>
                </c:pt>
              </c:strCache>
            </c:strRef>
          </c:cat>
          <c:val>
            <c:numRef>
              <c:f>Resumen!$D$2:$D$3</c:f>
              <c:numCache>
                <c:formatCode>0.00%</c:formatCode>
                <c:ptCount val="2"/>
                <c:pt idx="0">
                  <c:v>-5.1360495984220681E-3</c:v>
                </c:pt>
                <c:pt idx="1">
                  <c:v>1.7379522656289094E-2</c:v>
                </c:pt>
              </c:numCache>
            </c:numRef>
          </c:val>
          <c:extLst>
            <c:ext xmlns:c16="http://schemas.microsoft.com/office/drawing/2014/chart" uri="{C3380CC4-5D6E-409C-BE32-E72D297353CC}">
              <c16:uniqueId val="{00000002-2507-4081-AF10-17CC2A3F0544}"/>
            </c:ext>
          </c:extLst>
        </c:ser>
        <c:dLbls>
          <c:showLegendKey val="0"/>
          <c:showVal val="0"/>
          <c:showCatName val="0"/>
          <c:showSerName val="0"/>
          <c:showPercent val="0"/>
          <c:showBubbleSize val="0"/>
        </c:dLbls>
        <c:gapWidth val="150"/>
        <c:axId val="10380159"/>
        <c:axId val="10375839"/>
      </c:barChart>
      <c:catAx>
        <c:axId val="1038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375839"/>
        <c:crosses val="autoZero"/>
        <c:auto val="1"/>
        <c:lblAlgn val="ctr"/>
        <c:lblOffset val="100"/>
        <c:noMultiLvlLbl val="0"/>
      </c:catAx>
      <c:valAx>
        <c:axId val="103758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380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sz="1000" b="0" i="0" u="none" strike="noStrike" kern="1200" spc="0" baseline="0">
                <a:solidFill>
                  <a:sysClr val="windowText" lastClr="000000">
                    <a:lumMod val="65000"/>
                    <a:lumOff val="35000"/>
                  </a:sysClr>
                </a:solidFill>
                <a:effectLst/>
                <a:latin typeface="Times New Roman" panose="02020603050405020304" pitchFamily="18" charset="0"/>
                <a:cs typeface="Times New Roman" panose="02020603050405020304" pitchFamily="18" charset="0"/>
              </a:rPr>
              <a:t>Figura 3. Reacción ante tweets positivos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Resumen!$B$10</c:f>
              <c:strCache>
                <c:ptCount val="1"/>
                <c:pt idx="0">
                  <c:v>Promedio de Reacción 1D</c:v>
                </c:pt>
              </c:strCache>
            </c:strRef>
          </c:tx>
          <c:spPr>
            <a:solidFill>
              <a:schemeClr val="accent1"/>
            </a:solidFill>
            <a:ln>
              <a:noFill/>
            </a:ln>
            <a:effectLst/>
          </c:spPr>
          <c:invertIfNegative val="0"/>
          <c:cat>
            <c:strRef>
              <c:f>Resumen!$A$11:$A$12</c:f>
              <c:strCache>
                <c:ptCount val="2"/>
                <c:pt idx="0">
                  <c:v>Opinión BTC</c:v>
                </c:pt>
                <c:pt idx="1">
                  <c:v>Broma/Meme DOGE</c:v>
                </c:pt>
              </c:strCache>
            </c:strRef>
          </c:cat>
          <c:val>
            <c:numRef>
              <c:f>Resumen!$B$11:$B$12</c:f>
              <c:numCache>
                <c:formatCode>0.00%</c:formatCode>
                <c:ptCount val="2"/>
                <c:pt idx="0">
                  <c:v>3.7169343556590724E-3</c:v>
                </c:pt>
                <c:pt idx="1">
                  <c:v>4.0732372867911544E-2</c:v>
                </c:pt>
              </c:numCache>
            </c:numRef>
          </c:val>
          <c:extLst>
            <c:ext xmlns:c16="http://schemas.microsoft.com/office/drawing/2014/chart" uri="{C3380CC4-5D6E-409C-BE32-E72D297353CC}">
              <c16:uniqueId val="{00000000-6357-4B72-BF8E-BBE8F97C06A2}"/>
            </c:ext>
          </c:extLst>
        </c:ser>
        <c:ser>
          <c:idx val="1"/>
          <c:order val="1"/>
          <c:tx>
            <c:strRef>
              <c:f>Resumen!$C$10</c:f>
              <c:strCache>
                <c:ptCount val="1"/>
                <c:pt idx="0">
                  <c:v>Promedio de Reacción 3D</c:v>
                </c:pt>
              </c:strCache>
            </c:strRef>
          </c:tx>
          <c:spPr>
            <a:solidFill>
              <a:schemeClr val="accent2"/>
            </a:solidFill>
            <a:ln>
              <a:noFill/>
            </a:ln>
            <a:effectLst/>
          </c:spPr>
          <c:invertIfNegative val="0"/>
          <c:cat>
            <c:strRef>
              <c:f>Resumen!$A$11:$A$12</c:f>
              <c:strCache>
                <c:ptCount val="2"/>
                <c:pt idx="0">
                  <c:v>Opinión BTC</c:v>
                </c:pt>
                <c:pt idx="1">
                  <c:v>Broma/Meme DOGE</c:v>
                </c:pt>
              </c:strCache>
            </c:strRef>
          </c:cat>
          <c:val>
            <c:numRef>
              <c:f>Resumen!$C$11:$C$12</c:f>
              <c:numCache>
                <c:formatCode>0.00%</c:formatCode>
                <c:ptCount val="2"/>
                <c:pt idx="0">
                  <c:v>6.8782316291898073E-3</c:v>
                </c:pt>
                <c:pt idx="1">
                  <c:v>2.7847088173720929E-2</c:v>
                </c:pt>
              </c:numCache>
            </c:numRef>
          </c:val>
          <c:extLst>
            <c:ext xmlns:c16="http://schemas.microsoft.com/office/drawing/2014/chart" uri="{C3380CC4-5D6E-409C-BE32-E72D297353CC}">
              <c16:uniqueId val="{00000001-6357-4B72-BF8E-BBE8F97C06A2}"/>
            </c:ext>
          </c:extLst>
        </c:ser>
        <c:ser>
          <c:idx val="2"/>
          <c:order val="2"/>
          <c:tx>
            <c:strRef>
              <c:f>Resumen!$D$10</c:f>
              <c:strCache>
                <c:ptCount val="1"/>
                <c:pt idx="0">
                  <c:v>Promedio de Reacción 7D</c:v>
                </c:pt>
              </c:strCache>
            </c:strRef>
          </c:tx>
          <c:spPr>
            <a:solidFill>
              <a:schemeClr val="accent3"/>
            </a:solidFill>
            <a:ln>
              <a:noFill/>
            </a:ln>
            <a:effectLst/>
          </c:spPr>
          <c:invertIfNegative val="0"/>
          <c:cat>
            <c:strRef>
              <c:f>Resumen!$A$11:$A$12</c:f>
              <c:strCache>
                <c:ptCount val="2"/>
                <c:pt idx="0">
                  <c:v>Opinión BTC</c:v>
                </c:pt>
                <c:pt idx="1">
                  <c:v>Broma/Meme DOGE</c:v>
                </c:pt>
              </c:strCache>
            </c:strRef>
          </c:cat>
          <c:val>
            <c:numRef>
              <c:f>Resumen!$D$11:$D$12</c:f>
              <c:numCache>
                <c:formatCode>0.00%</c:formatCode>
                <c:ptCount val="2"/>
                <c:pt idx="0">
                  <c:v>1.686817744664041E-2</c:v>
                </c:pt>
                <c:pt idx="1">
                  <c:v>3.5119097209503777E-2</c:v>
                </c:pt>
              </c:numCache>
            </c:numRef>
          </c:val>
          <c:extLst>
            <c:ext xmlns:c16="http://schemas.microsoft.com/office/drawing/2014/chart" uri="{C3380CC4-5D6E-409C-BE32-E72D297353CC}">
              <c16:uniqueId val="{00000002-6357-4B72-BF8E-BBE8F97C06A2}"/>
            </c:ext>
          </c:extLst>
        </c:ser>
        <c:dLbls>
          <c:showLegendKey val="0"/>
          <c:showVal val="0"/>
          <c:showCatName val="0"/>
          <c:showSerName val="0"/>
          <c:showPercent val="0"/>
          <c:showBubbleSize val="0"/>
        </c:dLbls>
        <c:gapWidth val="150"/>
        <c:axId val="280758303"/>
        <c:axId val="280763103"/>
      </c:barChart>
      <c:catAx>
        <c:axId val="280758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280763103"/>
        <c:crosses val="autoZero"/>
        <c:auto val="1"/>
        <c:lblAlgn val="ctr"/>
        <c:lblOffset val="100"/>
        <c:noMultiLvlLbl val="0"/>
      </c:catAx>
      <c:valAx>
        <c:axId val="28076310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280758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sz="1000" b="0" i="0" u="none" strike="noStrike" kern="1200" spc="0" baseline="0">
                <a:solidFill>
                  <a:sysClr val="windowText" lastClr="000000">
                    <a:lumMod val="65000"/>
                    <a:lumOff val="35000"/>
                  </a:sysClr>
                </a:solidFill>
                <a:effectLst/>
                <a:latin typeface="Times New Roman" panose="02020603050405020304" pitchFamily="18" charset="0"/>
                <a:cs typeface="Times New Roman" panose="02020603050405020304" pitchFamily="18" charset="0"/>
              </a:rPr>
              <a:t>Figura 4. Reacción ante tweets negativos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Resumen!$B$13</c:f>
              <c:strCache>
                <c:ptCount val="1"/>
                <c:pt idx="0">
                  <c:v>Promedio de Reacción 1D</c:v>
                </c:pt>
              </c:strCache>
            </c:strRef>
          </c:tx>
          <c:spPr>
            <a:solidFill>
              <a:schemeClr val="accent1"/>
            </a:solidFill>
            <a:ln>
              <a:noFill/>
            </a:ln>
            <a:effectLst/>
          </c:spPr>
          <c:invertIfNegative val="0"/>
          <c:cat>
            <c:strRef>
              <c:f>Resumen!$A$14:$A$15</c:f>
              <c:strCache>
                <c:ptCount val="2"/>
                <c:pt idx="0">
                  <c:v>Desinteresado BTC</c:v>
                </c:pt>
                <c:pt idx="1">
                  <c:v>Crítico/Sarcástico DOGE</c:v>
                </c:pt>
              </c:strCache>
            </c:strRef>
          </c:cat>
          <c:val>
            <c:numRef>
              <c:f>Resumen!$B$14:$B$15</c:f>
              <c:numCache>
                <c:formatCode>0.00%</c:formatCode>
                <c:ptCount val="2"/>
                <c:pt idx="0">
                  <c:v>-5.8747393582544048E-3</c:v>
                </c:pt>
                <c:pt idx="1">
                  <c:v>-1.2151962236506317E-2</c:v>
                </c:pt>
              </c:numCache>
            </c:numRef>
          </c:val>
          <c:extLst>
            <c:ext xmlns:c16="http://schemas.microsoft.com/office/drawing/2014/chart" uri="{C3380CC4-5D6E-409C-BE32-E72D297353CC}">
              <c16:uniqueId val="{00000000-BB30-4354-8F6F-63606305F2E0}"/>
            </c:ext>
          </c:extLst>
        </c:ser>
        <c:ser>
          <c:idx val="1"/>
          <c:order val="1"/>
          <c:tx>
            <c:strRef>
              <c:f>Resumen!$C$13</c:f>
              <c:strCache>
                <c:ptCount val="1"/>
                <c:pt idx="0">
                  <c:v>Promedio de Reacción 3D</c:v>
                </c:pt>
              </c:strCache>
            </c:strRef>
          </c:tx>
          <c:spPr>
            <a:solidFill>
              <a:schemeClr val="accent2"/>
            </a:solidFill>
            <a:ln>
              <a:noFill/>
            </a:ln>
            <a:effectLst/>
          </c:spPr>
          <c:invertIfNegative val="0"/>
          <c:cat>
            <c:strRef>
              <c:f>Resumen!$A$14:$A$15</c:f>
              <c:strCache>
                <c:ptCount val="2"/>
                <c:pt idx="0">
                  <c:v>Desinteresado BTC</c:v>
                </c:pt>
                <c:pt idx="1">
                  <c:v>Crítico/Sarcástico DOGE</c:v>
                </c:pt>
              </c:strCache>
            </c:strRef>
          </c:cat>
          <c:val>
            <c:numRef>
              <c:f>Resumen!$C$14:$C$15</c:f>
              <c:numCache>
                <c:formatCode>0.00%</c:formatCode>
                <c:ptCount val="2"/>
                <c:pt idx="0">
                  <c:v>-4.8032944199297876E-3</c:v>
                </c:pt>
                <c:pt idx="1">
                  <c:v>-6.6777698595090321E-2</c:v>
                </c:pt>
              </c:numCache>
            </c:numRef>
          </c:val>
          <c:extLst>
            <c:ext xmlns:c16="http://schemas.microsoft.com/office/drawing/2014/chart" uri="{C3380CC4-5D6E-409C-BE32-E72D297353CC}">
              <c16:uniqueId val="{00000001-BB30-4354-8F6F-63606305F2E0}"/>
            </c:ext>
          </c:extLst>
        </c:ser>
        <c:ser>
          <c:idx val="2"/>
          <c:order val="2"/>
          <c:tx>
            <c:strRef>
              <c:f>Resumen!$D$13</c:f>
              <c:strCache>
                <c:ptCount val="1"/>
                <c:pt idx="0">
                  <c:v>Promedio de Reacción 7D</c:v>
                </c:pt>
              </c:strCache>
            </c:strRef>
          </c:tx>
          <c:spPr>
            <a:solidFill>
              <a:schemeClr val="accent3"/>
            </a:solidFill>
            <a:ln>
              <a:noFill/>
            </a:ln>
            <a:effectLst/>
          </c:spPr>
          <c:invertIfNegative val="0"/>
          <c:cat>
            <c:strRef>
              <c:f>Resumen!$A$14:$A$15</c:f>
              <c:strCache>
                <c:ptCount val="2"/>
                <c:pt idx="0">
                  <c:v>Desinteresado BTC</c:v>
                </c:pt>
                <c:pt idx="1">
                  <c:v>Crítico/Sarcástico DOGE</c:v>
                </c:pt>
              </c:strCache>
            </c:strRef>
          </c:cat>
          <c:val>
            <c:numRef>
              <c:f>Resumen!$D$14:$D$15</c:f>
              <c:numCache>
                <c:formatCode>0.00%</c:formatCode>
                <c:ptCount val="2"/>
                <c:pt idx="0">
                  <c:v>-1.3725672797683941E-3</c:v>
                </c:pt>
                <c:pt idx="1">
                  <c:v>-6.0427100713926679E-2</c:v>
                </c:pt>
              </c:numCache>
            </c:numRef>
          </c:val>
          <c:extLst>
            <c:ext xmlns:c16="http://schemas.microsoft.com/office/drawing/2014/chart" uri="{C3380CC4-5D6E-409C-BE32-E72D297353CC}">
              <c16:uniqueId val="{00000002-BB30-4354-8F6F-63606305F2E0}"/>
            </c:ext>
          </c:extLst>
        </c:ser>
        <c:dLbls>
          <c:showLegendKey val="0"/>
          <c:showVal val="0"/>
          <c:showCatName val="0"/>
          <c:showSerName val="0"/>
          <c:showPercent val="0"/>
          <c:showBubbleSize val="0"/>
        </c:dLbls>
        <c:gapWidth val="150"/>
        <c:axId val="280786623"/>
        <c:axId val="280791903"/>
      </c:barChart>
      <c:catAx>
        <c:axId val="280786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280791903"/>
        <c:crosses val="autoZero"/>
        <c:auto val="1"/>
        <c:lblAlgn val="ctr"/>
        <c:lblOffset val="100"/>
        <c:noMultiLvlLbl val="0"/>
      </c:catAx>
      <c:valAx>
        <c:axId val="28079190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280786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tx>
            <c:strRef>
              <c:f>Diario!$E$1</c:f>
              <c:strCache>
                <c:ptCount val="1"/>
                <c:pt idx="0">
                  <c:v>Close</c:v>
                </c:pt>
              </c:strCache>
            </c:strRef>
          </c:tx>
          <c:spPr>
            <a:ln w="19050" cap="rnd">
              <a:solidFill>
                <a:schemeClr val="accent1"/>
              </a:solidFill>
              <a:round/>
            </a:ln>
            <a:effectLst/>
          </c:spPr>
          <c:marker>
            <c:symbol val="none"/>
          </c:marker>
          <c:cat>
            <c:numRef>
              <c:f>Diario!$A$2:$A$2009</c:f>
              <c:numCache>
                <c:formatCode>m/d/yyyy</c:formatCode>
                <c:ptCount val="200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pt idx="238">
                  <c:v>44069</c:v>
                </c:pt>
                <c:pt idx="239">
                  <c:v>44070</c:v>
                </c:pt>
                <c:pt idx="240">
                  <c:v>44071</c:v>
                </c:pt>
                <c:pt idx="241">
                  <c:v>44072</c:v>
                </c:pt>
                <c:pt idx="242">
                  <c:v>44073</c:v>
                </c:pt>
                <c:pt idx="243">
                  <c:v>44074</c:v>
                </c:pt>
                <c:pt idx="244">
                  <c:v>44075</c:v>
                </c:pt>
                <c:pt idx="245">
                  <c:v>44076</c:v>
                </c:pt>
                <c:pt idx="246">
                  <c:v>44077</c:v>
                </c:pt>
                <c:pt idx="247">
                  <c:v>44078</c:v>
                </c:pt>
                <c:pt idx="248">
                  <c:v>44079</c:v>
                </c:pt>
                <c:pt idx="249">
                  <c:v>44080</c:v>
                </c:pt>
                <c:pt idx="250">
                  <c:v>44081</c:v>
                </c:pt>
                <c:pt idx="251">
                  <c:v>44082</c:v>
                </c:pt>
                <c:pt idx="252">
                  <c:v>44083</c:v>
                </c:pt>
                <c:pt idx="253">
                  <c:v>44084</c:v>
                </c:pt>
                <c:pt idx="254">
                  <c:v>44085</c:v>
                </c:pt>
                <c:pt idx="255">
                  <c:v>44086</c:v>
                </c:pt>
                <c:pt idx="256">
                  <c:v>44087</c:v>
                </c:pt>
                <c:pt idx="257">
                  <c:v>44088</c:v>
                </c:pt>
                <c:pt idx="258">
                  <c:v>44089</c:v>
                </c:pt>
                <c:pt idx="259">
                  <c:v>44090</c:v>
                </c:pt>
                <c:pt idx="260">
                  <c:v>44091</c:v>
                </c:pt>
                <c:pt idx="261">
                  <c:v>44092</c:v>
                </c:pt>
                <c:pt idx="262">
                  <c:v>44093</c:v>
                </c:pt>
                <c:pt idx="263">
                  <c:v>44094</c:v>
                </c:pt>
                <c:pt idx="264">
                  <c:v>44095</c:v>
                </c:pt>
                <c:pt idx="265">
                  <c:v>44096</c:v>
                </c:pt>
                <c:pt idx="266">
                  <c:v>44097</c:v>
                </c:pt>
                <c:pt idx="267">
                  <c:v>44098</c:v>
                </c:pt>
                <c:pt idx="268">
                  <c:v>44099</c:v>
                </c:pt>
                <c:pt idx="269">
                  <c:v>44100</c:v>
                </c:pt>
                <c:pt idx="270">
                  <c:v>44101</c:v>
                </c:pt>
                <c:pt idx="271">
                  <c:v>44102</c:v>
                </c:pt>
                <c:pt idx="272">
                  <c:v>44103</c:v>
                </c:pt>
                <c:pt idx="273">
                  <c:v>44104</c:v>
                </c:pt>
                <c:pt idx="274">
                  <c:v>44105</c:v>
                </c:pt>
                <c:pt idx="275">
                  <c:v>44106</c:v>
                </c:pt>
                <c:pt idx="276">
                  <c:v>44107</c:v>
                </c:pt>
                <c:pt idx="277">
                  <c:v>44108</c:v>
                </c:pt>
                <c:pt idx="278">
                  <c:v>44109</c:v>
                </c:pt>
                <c:pt idx="279">
                  <c:v>44110</c:v>
                </c:pt>
                <c:pt idx="280">
                  <c:v>44111</c:v>
                </c:pt>
                <c:pt idx="281">
                  <c:v>44112</c:v>
                </c:pt>
                <c:pt idx="282">
                  <c:v>44113</c:v>
                </c:pt>
                <c:pt idx="283">
                  <c:v>44114</c:v>
                </c:pt>
                <c:pt idx="284">
                  <c:v>44115</c:v>
                </c:pt>
                <c:pt idx="285">
                  <c:v>44116</c:v>
                </c:pt>
                <c:pt idx="286">
                  <c:v>44117</c:v>
                </c:pt>
                <c:pt idx="287">
                  <c:v>44118</c:v>
                </c:pt>
                <c:pt idx="288">
                  <c:v>44119</c:v>
                </c:pt>
                <c:pt idx="289">
                  <c:v>44120</c:v>
                </c:pt>
                <c:pt idx="290">
                  <c:v>44121</c:v>
                </c:pt>
                <c:pt idx="291">
                  <c:v>44122</c:v>
                </c:pt>
                <c:pt idx="292">
                  <c:v>44123</c:v>
                </c:pt>
                <c:pt idx="293">
                  <c:v>44124</c:v>
                </c:pt>
                <c:pt idx="294">
                  <c:v>44125</c:v>
                </c:pt>
                <c:pt idx="295">
                  <c:v>44126</c:v>
                </c:pt>
                <c:pt idx="296">
                  <c:v>44127</c:v>
                </c:pt>
                <c:pt idx="297">
                  <c:v>44128</c:v>
                </c:pt>
                <c:pt idx="298">
                  <c:v>44129</c:v>
                </c:pt>
                <c:pt idx="299">
                  <c:v>44130</c:v>
                </c:pt>
                <c:pt idx="300">
                  <c:v>44131</c:v>
                </c:pt>
                <c:pt idx="301">
                  <c:v>44132</c:v>
                </c:pt>
                <c:pt idx="302">
                  <c:v>44133</c:v>
                </c:pt>
                <c:pt idx="303">
                  <c:v>44134</c:v>
                </c:pt>
                <c:pt idx="304">
                  <c:v>44135</c:v>
                </c:pt>
                <c:pt idx="305">
                  <c:v>44136</c:v>
                </c:pt>
                <c:pt idx="306">
                  <c:v>44137</c:v>
                </c:pt>
                <c:pt idx="307">
                  <c:v>44138</c:v>
                </c:pt>
                <c:pt idx="308">
                  <c:v>44139</c:v>
                </c:pt>
                <c:pt idx="309">
                  <c:v>44140</c:v>
                </c:pt>
                <c:pt idx="310">
                  <c:v>44141</c:v>
                </c:pt>
                <c:pt idx="311">
                  <c:v>44142</c:v>
                </c:pt>
                <c:pt idx="312">
                  <c:v>44143</c:v>
                </c:pt>
                <c:pt idx="313">
                  <c:v>44144</c:v>
                </c:pt>
                <c:pt idx="314">
                  <c:v>44145</c:v>
                </c:pt>
                <c:pt idx="315">
                  <c:v>44146</c:v>
                </c:pt>
                <c:pt idx="316">
                  <c:v>44147</c:v>
                </c:pt>
                <c:pt idx="317">
                  <c:v>44148</c:v>
                </c:pt>
                <c:pt idx="318">
                  <c:v>44149</c:v>
                </c:pt>
                <c:pt idx="319">
                  <c:v>44150</c:v>
                </c:pt>
                <c:pt idx="320">
                  <c:v>44151</c:v>
                </c:pt>
                <c:pt idx="321">
                  <c:v>44152</c:v>
                </c:pt>
                <c:pt idx="322">
                  <c:v>44153</c:v>
                </c:pt>
                <c:pt idx="323">
                  <c:v>44154</c:v>
                </c:pt>
                <c:pt idx="324">
                  <c:v>44155</c:v>
                </c:pt>
                <c:pt idx="325">
                  <c:v>44156</c:v>
                </c:pt>
                <c:pt idx="326">
                  <c:v>44157</c:v>
                </c:pt>
                <c:pt idx="327">
                  <c:v>44158</c:v>
                </c:pt>
                <c:pt idx="328">
                  <c:v>44159</c:v>
                </c:pt>
                <c:pt idx="329">
                  <c:v>44160</c:v>
                </c:pt>
                <c:pt idx="330">
                  <c:v>44161</c:v>
                </c:pt>
                <c:pt idx="331">
                  <c:v>44162</c:v>
                </c:pt>
                <c:pt idx="332">
                  <c:v>44163</c:v>
                </c:pt>
                <c:pt idx="333">
                  <c:v>44164</c:v>
                </c:pt>
                <c:pt idx="334">
                  <c:v>44165</c:v>
                </c:pt>
                <c:pt idx="335">
                  <c:v>44166</c:v>
                </c:pt>
                <c:pt idx="336">
                  <c:v>44167</c:v>
                </c:pt>
                <c:pt idx="337">
                  <c:v>44168</c:v>
                </c:pt>
                <c:pt idx="338">
                  <c:v>44169</c:v>
                </c:pt>
                <c:pt idx="339">
                  <c:v>44170</c:v>
                </c:pt>
                <c:pt idx="340">
                  <c:v>44171</c:v>
                </c:pt>
                <c:pt idx="341">
                  <c:v>44172</c:v>
                </c:pt>
                <c:pt idx="342">
                  <c:v>44173</c:v>
                </c:pt>
                <c:pt idx="343">
                  <c:v>44174</c:v>
                </c:pt>
                <c:pt idx="344">
                  <c:v>44175</c:v>
                </c:pt>
                <c:pt idx="345">
                  <c:v>44176</c:v>
                </c:pt>
                <c:pt idx="346">
                  <c:v>44177</c:v>
                </c:pt>
                <c:pt idx="347">
                  <c:v>44178</c:v>
                </c:pt>
                <c:pt idx="348">
                  <c:v>44179</c:v>
                </c:pt>
                <c:pt idx="349">
                  <c:v>44180</c:v>
                </c:pt>
                <c:pt idx="350">
                  <c:v>44181</c:v>
                </c:pt>
                <c:pt idx="351">
                  <c:v>44182</c:v>
                </c:pt>
                <c:pt idx="352">
                  <c:v>44183</c:v>
                </c:pt>
                <c:pt idx="353">
                  <c:v>44184</c:v>
                </c:pt>
                <c:pt idx="354">
                  <c:v>44185</c:v>
                </c:pt>
                <c:pt idx="355">
                  <c:v>44186</c:v>
                </c:pt>
                <c:pt idx="356">
                  <c:v>44187</c:v>
                </c:pt>
                <c:pt idx="357">
                  <c:v>44188</c:v>
                </c:pt>
                <c:pt idx="358">
                  <c:v>44189</c:v>
                </c:pt>
                <c:pt idx="359">
                  <c:v>44190</c:v>
                </c:pt>
                <c:pt idx="360">
                  <c:v>44191</c:v>
                </c:pt>
                <c:pt idx="361">
                  <c:v>44192</c:v>
                </c:pt>
                <c:pt idx="362">
                  <c:v>44193</c:v>
                </c:pt>
                <c:pt idx="363">
                  <c:v>44194</c:v>
                </c:pt>
                <c:pt idx="364">
                  <c:v>44195</c:v>
                </c:pt>
                <c:pt idx="365">
                  <c:v>44196</c:v>
                </c:pt>
                <c:pt idx="366">
                  <c:v>44197</c:v>
                </c:pt>
                <c:pt idx="367">
                  <c:v>44198</c:v>
                </c:pt>
                <c:pt idx="368">
                  <c:v>44199</c:v>
                </c:pt>
                <c:pt idx="369">
                  <c:v>44200</c:v>
                </c:pt>
                <c:pt idx="370">
                  <c:v>44201</c:v>
                </c:pt>
                <c:pt idx="371">
                  <c:v>44202</c:v>
                </c:pt>
                <c:pt idx="372">
                  <c:v>44203</c:v>
                </c:pt>
                <c:pt idx="373">
                  <c:v>44204</c:v>
                </c:pt>
                <c:pt idx="374">
                  <c:v>44205</c:v>
                </c:pt>
                <c:pt idx="375">
                  <c:v>44206</c:v>
                </c:pt>
                <c:pt idx="376">
                  <c:v>44207</c:v>
                </c:pt>
                <c:pt idx="377">
                  <c:v>44208</c:v>
                </c:pt>
                <c:pt idx="378">
                  <c:v>44209</c:v>
                </c:pt>
                <c:pt idx="379">
                  <c:v>44210</c:v>
                </c:pt>
                <c:pt idx="380">
                  <c:v>44211</c:v>
                </c:pt>
                <c:pt idx="381">
                  <c:v>44212</c:v>
                </c:pt>
                <c:pt idx="382">
                  <c:v>44213</c:v>
                </c:pt>
                <c:pt idx="383">
                  <c:v>44214</c:v>
                </c:pt>
                <c:pt idx="384">
                  <c:v>44215</c:v>
                </c:pt>
                <c:pt idx="385">
                  <c:v>44216</c:v>
                </c:pt>
                <c:pt idx="386">
                  <c:v>44217</c:v>
                </c:pt>
                <c:pt idx="387">
                  <c:v>44218</c:v>
                </c:pt>
                <c:pt idx="388">
                  <c:v>44219</c:v>
                </c:pt>
                <c:pt idx="389">
                  <c:v>44220</c:v>
                </c:pt>
                <c:pt idx="390">
                  <c:v>44221</c:v>
                </c:pt>
                <c:pt idx="391">
                  <c:v>44222</c:v>
                </c:pt>
                <c:pt idx="392">
                  <c:v>44223</c:v>
                </c:pt>
                <c:pt idx="393">
                  <c:v>44224</c:v>
                </c:pt>
                <c:pt idx="394">
                  <c:v>44225</c:v>
                </c:pt>
                <c:pt idx="395">
                  <c:v>44226</c:v>
                </c:pt>
                <c:pt idx="396">
                  <c:v>44227</c:v>
                </c:pt>
                <c:pt idx="397">
                  <c:v>44228</c:v>
                </c:pt>
                <c:pt idx="398">
                  <c:v>44229</c:v>
                </c:pt>
                <c:pt idx="399">
                  <c:v>44230</c:v>
                </c:pt>
                <c:pt idx="400">
                  <c:v>44231</c:v>
                </c:pt>
                <c:pt idx="401">
                  <c:v>44232</c:v>
                </c:pt>
                <c:pt idx="402">
                  <c:v>44233</c:v>
                </c:pt>
                <c:pt idx="403">
                  <c:v>44234</c:v>
                </c:pt>
                <c:pt idx="404">
                  <c:v>44235</c:v>
                </c:pt>
                <c:pt idx="405">
                  <c:v>44236</c:v>
                </c:pt>
                <c:pt idx="406">
                  <c:v>44237</c:v>
                </c:pt>
                <c:pt idx="407">
                  <c:v>44238</c:v>
                </c:pt>
                <c:pt idx="408">
                  <c:v>44239</c:v>
                </c:pt>
                <c:pt idx="409">
                  <c:v>44240</c:v>
                </c:pt>
                <c:pt idx="410">
                  <c:v>44241</c:v>
                </c:pt>
                <c:pt idx="411">
                  <c:v>44242</c:v>
                </c:pt>
                <c:pt idx="412">
                  <c:v>44243</c:v>
                </c:pt>
                <c:pt idx="413">
                  <c:v>44244</c:v>
                </c:pt>
                <c:pt idx="414">
                  <c:v>44245</c:v>
                </c:pt>
                <c:pt idx="415">
                  <c:v>44246</c:v>
                </c:pt>
                <c:pt idx="416">
                  <c:v>44247</c:v>
                </c:pt>
                <c:pt idx="417">
                  <c:v>44248</c:v>
                </c:pt>
                <c:pt idx="418">
                  <c:v>44249</c:v>
                </c:pt>
                <c:pt idx="419">
                  <c:v>44250</c:v>
                </c:pt>
                <c:pt idx="420">
                  <c:v>44251</c:v>
                </c:pt>
                <c:pt idx="421">
                  <c:v>44252</c:v>
                </c:pt>
                <c:pt idx="422">
                  <c:v>44253</c:v>
                </c:pt>
                <c:pt idx="423">
                  <c:v>44254</c:v>
                </c:pt>
                <c:pt idx="424">
                  <c:v>44255</c:v>
                </c:pt>
                <c:pt idx="425">
                  <c:v>44256</c:v>
                </c:pt>
                <c:pt idx="426">
                  <c:v>44257</c:v>
                </c:pt>
                <c:pt idx="427">
                  <c:v>44258</c:v>
                </c:pt>
                <c:pt idx="428">
                  <c:v>44259</c:v>
                </c:pt>
                <c:pt idx="429">
                  <c:v>44260</c:v>
                </c:pt>
                <c:pt idx="430">
                  <c:v>44261</c:v>
                </c:pt>
                <c:pt idx="431">
                  <c:v>44262</c:v>
                </c:pt>
                <c:pt idx="432">
                  <c:v>44263</c:v>
                </c:pt>
                <c:pt idx="433">
                  <c:v>44264</c:v>
                </c:pt>
                <c:pt idx="434">
                  <c:v>44265</c:v>
                </c:pt>
                <c:pt idx="435">
                  <c:v>44266</c:v>
                </c:pt>
                <c:pt idx="436">
                  <c:v>44267</c:v>
                </c:pt>
                <c:pt idx="437">
                  <c:v>44268</c:v>
                </c:pt>
                <c:pt idx="438">
                  <c:v>44269</c:v>
                </c:pt>
                <c:pt idx="439">
                  <c:v>44270</c:v>
                </c:pt>
                <c:pt idx="440">
                  <c:v>44271</c:v>
                </c:pt>
                <c:pt idx="441">
                  <c:v>44272</c:v>
                </c:pt>
                <c:pt idx="442">
                  <c:v>44273</c:v>
                </c:pt>
                <c:pt idx="443">
                  <c:v>44274</c:v>
                </c:pt>
                <c:pt idx="444">
                  <c:v>44275</c:v>
                </c:pt>
                <c:pt idx="445">
                  <c:v>44276</c:v>
                </c:pt>
                <c:pt idx="446">
                  <c:v>44277</c:v>
                </c:pt>
                <c:pt idx="447">
                  <c:v>44278</c:v>
                </c:pt>
                <c:pt idx="448">
                  <c:v>44279</c:v>
                </c:pt>
                <c:pt idx="449">
                  <c:v>44280</c:v>
                </c:pt>
                <c:pt idx="450">
                  <c:v>44281</c:v>
                </c:pt>
                <c:pt idx="451">
                  <c:v>44282</c:v>
                </c:pt>
                <c:pt idx="452">
                  <c:v>44283</c:v>
                </c:pt>
                <c:pt idx="453">
                  <c:v>44284</c:v>
                </c:pt>
                <c:pt idx="454">
                  <c:v>44285</c:v>
                </c:pt>
                <c:pt idx="455">
                  <c:v>44286</c:v>
                </c:pt>
                <c:pt idx="456">
                  <c:v>44287</c:v>
                </c:pt>
                <c:pt idx="457">
                  <c:v>44288</c:v>
                </c:pt>
                <c:pt idx="458">
                  <c:v>44289</c:v>
                </c:pt>
                <c:pt idx="459">
                  <c:v>44290</c:v>
                </c:pt>
                <c:pt idx="460">
                  <c:v>44291</c:v>
                </c:pt>
                <c:pt idx="461">
                  <c:v>44292</c:v>
                </c:pt>
                <c:pt idx="462">
                  <c:v>44293</c:v>
                </c:pt>
                <c:pt idx="463">
                  <c:v>44294</c:v>
                </c:pt>
                <c:pt idx="464">
                  <c:v>44295</c:v>
                </c:pt>
                <c:pt idx="465">
                  <c:v>44296</c:v>
                </c:pt>
                <c:pt idx="466">
                  <c:v>44297</c:v>
                </c:pt>
                <c:pt idx="467">
                  <c:v>44298</c:v>
                </c:pt>
                <c:pt idx="468">
                  <c:v>44299</c:v>
                </c:pt>
                <c:pt idx="469">
                  <c:v>44300</c:v>
                </c:pt>
                <c:pt idx="470">
                  <c:v>44301</c:v>
                </c:pt>
                <c:pt idx="471">
                  <c:v>44302</c:v>
                </c:pt>
                <c:pt idx="472">
                  <c:v>44303</c:v>
                </c:pt>
                <c:pt idx="473">
                  <c:v>44304</c:v>
                </c:pt>
                <c:pt idx="474">
                  <c:v>44305</c:v>
                </c:pt>
                <c:pt idx="475">
                  <c:v>44306</c:v>
                </c:pt>
                <c:pt idx="476">
                  <c:v>44307</c:v>
                </c:pt>
                <c:pt idx="477">
                  <c:v>44308</c:v>
                </c:pt>
                <c:pt idx="478">
                  <c:v>44309</c:v>
                </c:pt>
                <c:pt idx="479">
                  <c:v>44310</c:v>
                </c:pt>
                <c:pt idx="480">
                  <c:v>44311</c:v>
                </c:pt>
                <c:pt idx="481">
                  <c:v>44312</c:v>
                </c:pt>
                <c:pt idx="482">
                  <c:v>44313</c:v>
                </c:pt>
                <c:pt idx="483">
                  <c:v>44314</c:v>
                </c:pt>
                <c:pt idx="484">
                  <c:v>44315</c:v>
                </c:pt>
                <c:pt idx="485">
                  <c:v>44316</c:v>
                </c:pt>
                <c:pt idx="486">
                  <c:v>44317</c:v>
                </c:pt>
                <c:pt idx="487">
                  <c:v>44318</c:v>
                </c:pt>
                <c:pt idx="488">
                  <c:v>44319</c:v>
                </c:pt>
                <c:pt idx="489">
                  <c:v>44320</c:v>
                </c:pt>
                <c:pt idx="490">
                  <c:v>44321</c:v>
                </c:pt>
                <c:pt idx="491">
                  <c:v>44322</c:v>
                </c:pt>
                <c:pt idx="492">
                  <c:v>44323</c:v>
                </c:pt>
                <c:pt idx="493">
                  <c:v>44324</c:v>
                </c:pt>
                <c:pt idx="494">
                  <c:v>44325</c:v>
                </c:pt>
                <c:pt idx="495">
                  <c:v>44326</c:v>
                </c:pt>
                <c:pt idx="496">
                  <c:v>44327</c:v>
                </c:pt>
                <c:pt idx="497">
                  <c:v>44328</c:v>
                </c:pt>
                <c:pt idx="498">
                  <c:v>44329</c:v>
                </c:pt>
                <c:pt idx="499">
                  <c:v>44330</c:v>
                </c:pt>
                <c:pt idx="500">
                  <c:v>44331</c:v>
                </c:pt>
                <c:pt idx="501">
                  <c:v>44332</c:v>
                </c:pt>
                <c:pt idx="502">
                  <c:v>44333</c:v>
                </c:pt>
                <c:pt idx="503">
                  <c:v>44334</c:v>
                </c:pt>
                <c:pt idx="504">
                  <c:v>44335</c:v>
                </c:pt>
                <c:pt idx="505">
                  <c:v>44336</c:v>
                </c:pt>
                <c:pt idx="506">
                  <c:v>44337</c:v>
                </c:pt>
                <c:pt idx="507">
                  <c:v>44338</c:v>
                </c:pt>
                <c:pt idx="508">
                  <c:v>44339</c:v>
                </c:pt>
                <c:pt idx="509">
                  <c:v>44340</c:v>
                </c:pt>
                <c:pt idx="510">
                  <c:v>44341</c:v>
                </c:pt>
                <c:pt idx="511">
                  <c:v>44342</c:v>
                </c:pt>
                <c:pt idx="512">
                  <c:v>44343</c:v>
                </c:pt>
                <c:pt idx="513">
                  <c:v>44344</c:v>
                </c:pt>
                <c:pt idx="514">
                  <c:v>44345</c:v>
                </c:pt>
                <c:pt idx="515">
                  <c:v>44346</c:v>
                </c:pt>
                <c:pt idx="516">
                  <c:v>44347</c:v>
                </c:pt>
                <c:pt idx="517">
                  <c:v>44348</c:v>
                </c:pt>
                <c:pt idx="518">
                  <c:v>44349</c:v>
                </c:pt>
                <c:pt idx="519">
                  <c:v>44350</c:v>
                </c:pt>
                <c:pt idx="520">
                  <c:v>44351</c:v>
                </c:pt>
                <c:pt idx="521">
                  <c:v>44352</c:v>
                </c:pt>
                <c:pt idx="522">
                  <c:v>44353</c:v>
                </c:pt>
                <c:pt idx="523">
                  <c:v>44354</c:v>
                </c:pt>
                <c:pt idx="524">
                  <c:v>44355</c:v>
                </c:pt>
                <c:pt idx="525">
                  <c:v>44356</c:v>
                </c:pt>
                <c:pt idx="526">
                  <c:v>44357</c:v>
                </c:pt>
                <c:pt idx="527">
                  <c:v>44358</c:v>
                </c:pt>
                <c:pt idx="528">
                  <c:v>44359</c:v>
                </c:pt>
                <c:pt idx="529">
                  <c:v>44360</c:v>
                </c:pt>
                <c:pt idx="530">
                  <c:v>44361</c:v>
                </c:pt>
                <c:pt idx="531">
                  <c:v>44362</c:v>
                </c:pt>
                <c:pt idx="532">
                  <c:v>44363</c:v>
                </c:pt>
                <c:pt idx="533">
                  <c:v>44364</c:v>
                </c:pt>
                <c:pt idx="534">
                  <c:v>44365</c:v>
                </c:pt>
                <c:pt idx="535">
                  <c:v>44366</c:v>
                </c:pt>
                <c:pt idx="536">
                  <c:v>44367</c:v>
                </c:pt>
                <c:pt idx="537">
                  <c:v>44368</c:v>
                </c:pt>
                <c:pt idx="538">
                  <c:v>44369</c:v>
                </c:pt>
                <c:pt idx="539">
                  <c:v>44370</c:v>
                </c:pt>
                <c:pt idx="540">
                  <c:v>44371</c:v>
                </c:pt>
                <c:pt idx="541">
                  <c:v>44372</c:v>
                </c:pt>
                <c:pt idx="542">
                  <c:v>44373</c:v>
                </c:pt>
                <c:pt idx="543">
                  <c:v>44374</c:v>
                </c:pt>
                <c:pt idx="544">
                  <c:v>44375</c:v>
                </c:pt>
                <c:pt idx="545">
                  <c:v>44376</c:v>
                </c:pt>
                <c:pt idx="546">
                  <c:v>44377</c:v>
                </c:pt>
                <c:pt idx="547">
                  <c:v>44378</c:v>
                </c:pt>
                <c:pt idx="548">
                  <c:v>44379</c:v>
                </c:pt>
                <c:pt idx="549">
                  <c:v>44380</c:v>
                </c:pt>
                <c:pt idx="550">
                  <c:v>44381</c:v>
                </c:pt>
                <c:pt idx="551">
                  <c:v>44382</c:v>
                </c:pt>
                <c:pt idx="552">
                  <c:v>44383</c:v>
                </c:pt>
                <c:pt idx="553">
                  <c:v>44384</c:v>
                </c:pt>
                <c:pt idx="554">
                  <c:v>44385</c:v>
                </c:pt>
                <c:pt idx="555">
                  <c:v>44386</c:v>
                </c:pt>
                <c:pt idx="556">
                  <c:v>44387</c:v>
                </c:pt>
                <c:pt idx="557">
                  <c:v>44388</c:v>
                </c:pt>
                <c:pt idx="558">
                  <c:v>44389</c:v>
                </c:pt>
                <c:pt idx="559">
                  <c:v>44390</c:v>
                </c:pt>
                <c:pt idx="560">
                  <c:v>44391</c:v>
                </c:pt>
                <c:pt idx="561">
                  <c:v>44392</c:v>
                </c:pt>
                <c:pt idx="562">
                  <c:v>44393</c:v>
                </c:pt>
                <c:pt idx="563">
                  <c:v>44394</c:v>
                </c:pt>
                <c:pt idx="564">
                  <c:v>44395</c:v>
                </c:pt>
                <c:pt idx="565">
                  <c:v>44396</c:v>
                </c:pt>
                <c:pt idx="566">
                  <c:v>44397</c:v>
                </c:pt>
                <c:pt idx="567">
                  <c:v>44398</c:v>
                </c:pt>
                <c:pt idx="568">
                  <c:v>44399</c:v>
                </c:pt>
                <c:pt idx="569">
                  <c:v>44400</c:v>
                </c:pt>
                <c:pt idx="570">
                  <c:v>44401</c:v>
                </c:pt>
                <c:pt idx="571">
                  <c:v>44402</c:v>
                </c:pt>
                <c:pt idx="572">
                  <c:v>44403</c:v>
                </c:pt>
                <c:pt idx="573">
                  <c:v>44404</c:v>
                </c:pt>
                <c:pt idx="574">
                  <c:v>44405</c:v>
                </c:pt>
                <c:pt idx="575">
                  <c:v>44406</c:v>
                </c:pt>
                <c:pt idx="576">
                  <c:v>44407</c:v>
                </c:pt>
                <c:pt idx="577">
                  <c:v>44408</c:v>
                </c:pt>
                <c:pt idx="578">
                  <c:v>44409</c:v>
                </c:pt>
                <c:pt idx="579">
                  <c:v>44410</c:v>
                </c:pt>
                <c:pt idx="580">
                  <c:v>44411</c:v>
                </c:pt>
                <c:pt idx="581">
                  <c:v>44412</c:v>
                </c:pt>
                <c:pt idx="582">
                  <c:v>44413</c:v>
                </c:pt>
                <c:pt idx="583">
                  <c:v>44414</c:v>
                </c:pt>
                <c:pt idx="584">
                  <c:v>44415</c:v>
                </c:pt>
                <c:pt idx="585">
                  <c:v>44416</c:v>
                </c:pt>
                <c:pt idx="586">
                  <c:v>44417</c:v>
                </c:pt>
                <c:pt idx="587">
                  <c:v>44418</c:v>
                </c:pt>
                <c:pt idx="588">
                  <c:v>44419</c:v>
                </c:pt>
                <c:pt idx="589">
                  <c:v>44420</c:v>
                </c:pt>
                <c:pt idx="590">
                  <c:v>44421</c:v>
                </c:pt>
                <c:pt idx="591">
                  <c:v>44422</c:v>
                </c:pt>
                <c:pt idx="592">
                  <c:v>44423</c:v>
                </c:pt>
                <c:pt idx="593">
                  <c:v>44424</c:v>
                </c:pt>
                <c:pt idx="594">
                  <c:v>44425</c:v>
                </c:pt>
                <c:pt idx="595">
                  <c:v>44426</c:v>
                </c:pt>
                <c:pt idx="596">
                  <c:v>44427</c:v>
                </c:pt>
                <c:pt idx="597">
                  <c:v>44428</c:v>
                </c:pt>
                <c:pt idx="598">
                  <c:v>44429</c:v>
                </c:pt>
                <c:pt idx="599">
                  <c:v>44430</c:v>
                </c:pt>
                <c:pt idx="600">
                  <c:v>44431</c:v>
                </c:pt>
                <c:pt idx="601">
                  <c:v>44432</c:v>
                </c:pt>
                <c:pt idx="602">
                  <c:v>44433</c:v>
                </c:pt>
                <c:pt idx="603">
                  <c:v>44434</c:v>
                </c:pt>
                <c:pt idx="604">
                  <c:v>44435</c:v>
                </c:pt>
                <c:pt idx="605">
                  <c:v>44436</c:v>
                </c:pt>
                <c:pt idx="606">
                  <c:v>44437</c:v>
                </c:pt>
                <c:pt idx="607">
                  <c:v>44438</c:v>
                </c:pt>
                <c:pt idx="608">
                  <c:v>44439</c:v>
                </c:pt>
                <c:pt idx="609">
                  <c:v>44440</c:v>
                </c:pt>
                <c:pt idx="610">
                  <c:v>44441</c:v>
                </c:pt>
                <c:pt idx="611">
                  <c:v>44442</c:v>
                </c:pt>
                <c:pt idx="612">
                  <c:v>44443</c:v>
                </c:pt>
                <c:pt idx="613">
                  <c:v>44444</c:v>
                </c:pt>
                <c:pt idx="614">
                  <c:v>44445</c:v>
                </c:pt>
                <c:pt idx="615">
                  <c:v>44446</c:v>
                </c:pt>
                <c:pt idx="616">
                  <c:v>44447</c:v>
                </c:pt>
                <c:pt idx="617">
                  <c:v>44448</c:v>
                </c:pt>
                <c:pt idx="618">
                  <c:v>44449</c:v>
                </c:pt>
                <c:pt idx="619">
                  <c:v>44450</c:v>
                </c:pt>
                <c:pt idx="620">
                  <c:v>44451</c:v>
                </c:pt>
                <c:pt idx="621">
                  <c:v>44452</c:v>
                </c:pt>
                <c:pt idx="622">
                  <c:v>44453</c:v>
                </c:pt>
                <c:pt idx="623">
                  <c:v>44454</c:v>
                </c:pt>
                <c:pt idx="624">
                  <c:v>44455</c:v>
                </c:pt>
                <c:pt idx="625">
                  <c:v>44456</c:v>
                </c:pt>
                <c:pt idx="626">
                  <c:v>44457</c:v>
                </c:pt>
                <c:pt idx="627">
                  <c:v>44458</c:v>
                </c:pt>
                <c:pt idx="628">
                  <c:v>44459</c:v>
                </c:pt>
                <c:pt idx="629">
                  <c:v>44460</c:v>
                </c:pt>
                <c:pt idx="630">
                  <c:v>44461</c:v>
                </c:pt>
                <c:pt idx="631">
                  <c:v>44462</c:v>
                </c:pt>
                <c:pt idx="632">
                  <c:v>44463</c:v>
                </c:pt>
                <c:pt idx="633">
                  <c:v>44464</c:v>
                </c:pt>
                <c:pt idx="634">
                  <c:v>44465</c:v>
                </c:pt>
                <c:pt idx="635">
                  <c:v>44466</c:v>
                </c:pt>
                <c:pt idx="636">
                  <c:v>44467</c:v>
                </c:pt>
                <c:pt idx="637">
                  <c:v>44468</c:v>
                </c:pt>
                <c:pt idx="638">
                  <c:v>44469</c:v>
                </c:pt>
                <c:pt idx="639">
                  <c:v>44470</c:v>
                </c:pt>
                <c:pt idx="640">
                  <c:v>44471</c:v>
                </c:pt>
                <c:pt idx="641">
                  <c:v>44472</c:v>
                </c:pt>
                <c:pt idx="642">
                  <c:v>44473</c:v>
                </c:pt>
                <c:pt idx="643">
                  <c:v>44474</c:v>
                </c:pt>
                <c:pt idx="644">
                  <c:v>44475</c:v>
                </c:pt>
                <c:pt idx="645">
                  <c:v>44476</c:v>
                </c:pt>
                <c:pt idx="646">
                  <c:v>44477</c:v>
                </c:pt>
                <c:pt idx="647">
                  <c:v>44478</c:v>
                </c:pt>
                <c:pt idx="648">
                  <c:v>44479</c:v>
                </c:pt>
                <c:pt idx="649">
                  <c:v>44480</c:v>
                </c:pt>
                <c:pt idx="650">
                  <c:v>44481</c:v>
                </c:pt>
                <c:pt idx="651">
                  <c:v>44482</c:v>
                </c:pt>
                <c:pt idx="652">
                  <c:v>44483</c:v>
                </c:pt>
                <c:pt idx="653">
                  <c:v>44484</c:v>
                </c:pt>
                <c:pt idx="654">
                  <c:v>44485</c:v>
                </c:pt>
                <c:pt idx="655">
                  <c:v>44486</c:v>
                </c:pt>
                <c:pt idx="656">
                  <c:v>44487</c:v>
                </c:pt>
                <c:pt idx="657">
                  <c:v>44488</c:v>
                </c:pt>
                <c:pt idx="658">
                  <c:v>44489</c:v>
                </c:pt>
                <c:pt idx="659">
                  <c:v>44490</c:v>
                </c:pt>
                <c:pt idx="660">
                  <c:v>44491</c:v>
                </c:pt>
                <c:pt idx="661">
                  <c:v>44492</c:v>
                </c:pt>
                <c:pt idx="662">
                  <c:v>44493</c:v>
                </c:pt>
                <c:pt idx="663">
                  <c:v>44494</c:v>
                </c:pt>
                <c:pt idx="664">
                  <c:v>44495</c:v>
                </c:pt>
                <c:pt idx="665">
                  <c:v>44496</c:v>
                </c:pt>
                <c:pt idx="666">
                  <c:v>44497</c:v>
                </c:pt>
                <c:pt idx="667">
                  <c:v>44498</c:v>
                </c:pt>
                <c:pt idx="668">
                  <c:v>44499</c:v>
                </c:pt>
                <c:pt idx="669">
                  <c:v>44500</c:v>
                </c:pt>
                <c:pt idx="670">
                  <c:v>44501</c:v>
                </c:pt>
                <c:pt idx="671">
                  <c:v>44502</c:v>
                </c:pt>
                <c:pt idx="672">
                  <c:v>44503</c:v>
                </c:pt>
                <c:pt idx="673">
                  <c:v>44504</c:v>
                </c:pt>
                <c:pt idx="674">
                  <c:v>44505</c:v>
                </c:pt>
                <c:pt idx="675">
                  <c:v>44506</c:v>
                </c:pt>
                <c:pt idx="676">
                  <c:v>44507</c:v>
                </c:pt>
                <c:pt idx="677">
                  <c:v>44508</c:v>
                </c:pt>
                <c:pt idx="678">
                  <c:v>44509</c:v>
                </c:pt>
                <c:pt idx="679">
                  <c:v>44510</c:v>
                </c:pt>
                <c:pt idx="680">
                  <c:v>44511</c:v>
                </c:pt>
                <c:pt idx="681">
                  <c:v>44512</c:v>
                </c:pt>
                <c:pt idx="682">
                  <c:v>44513</c:v>
                </c:pt>
                <c:pt idx="683">
                  <c:v>44514</c:v>
                </c:pt>
                <c:pt idx="684">
                  <c:v>44515</c:v>
                </c:pt>
                <c:pt idx="685">
                  <c:v>44516</c:v>
                </c:pt>
                <c:pt idx="686">
                  <c:v>44517</c:v>
                </c:pt>
                <c:pt idx="687">
                  <c:v>44518</c:v>
                </c:pt>
                <c:pt idx="688">
                  <c:v>44519</c:v>
                </c:pt>
                <c:pt idx="689">
                  <c:v>44520</c:v>
                </c:pt>
                <c:pt idx="690">
                  <c:v>44521</c:v>
                </c:pt>
                <c:pt idx="691">
                  <c:v>44522</c:v>
                </c:pt>
                <c:pt idx="692">
                  <c:v>44523</c:v>
                </c:pt>
                <c:pt idx="693">
                  <c:v>44524</c:v>
                </c:pt>
                <c:pt idx="694">
                  <c:v>44525</c:v>
                </c:pt>
                <c:pt idx="695">
                  <c:v>44526</c:v>
                </c:pt>
                <c:pt idx="696">
                  <c:v>44527</c:v>
                </c:pt>
                <c:pt idx="697">
                  <c:v>44528</c:v>
                </c:pt>
                <c:pt idx="698">
                  <c:v>44529</c:v>
                </c:pt>
                <c:pt idx="699">
                  <c:v>44530</c:v>
                </c:pt>
                <c:pt idx="700">
                  <c:v>44531</c:v>
                </c:pt>
                <c:pt idx="701">
                  <c:v>44532</c:v>
                </c:pt>
                <c:pt idx="702">
                  <c:v>44533</c:v>
                </c:pt>
                <c:pt idx="703">
                  <c:v>44534</c:v>
                </c:pt>
                <c:pt idx="704">
                  <c:v>44535</c:v>
                </c:pt>
                <c:pt idx="705">
                  <c:v>44536</c:v>
                </c:pt>
                <c:pt idx="706">
                  <c:v>44537</c:v>
                </c:pt>
                <c:pt idx="707">
                  <c:v>44538</c:v>
                </c:pt>
                <c:pt idx="708">
                  <c:v>44539</c:v>
                </c:pt>
                <c:pt idx="709">
                  <c:v>44540</c:v>
                </c:pt>
                <c:pt idx="710">
                  <c:v>44541</c:v>
                </c:pt>
                <c:pt idx="711">
                  <c:v>44542</c:v>
                </c:pt>
                <c:pt idx="712">
                  <c:v>44543</c:v>
                </c:pt>
                <c:pt idx="713">
                  <c:v>44544</c:v>
                </c:pt>
                <c:pt idx="714">
                  <c:v>44545</c:v>
                </c:pt>
                <c:pt idx="715">
                  <c:v>44546</c:v>
                </c:pt>
                <c:pt idx="716">
                  <c:v>44547</c:v>
                </c:pt>
                <c:pt idx="717">
                  <c:v>44548</c:v>
                </c:pt>
                <c:pt idx="718">
                  <c:v>44549</c:v>
                </c:pt>
                <c:pt idx="719">
                  <c:v>44550</c:v>
                </c:pt>
                <c:pt idx="720">
                  <c:v>44551</c:v>
                </c:pt>
                <c:pt idx="721">
                  <c:v>44552</c:v>
                </c:pt>
                <c:pt idx="722">
                  <c:v>44553</c:v>
                </c:pt>
                <c:pt idx="723">
                  <c:v>44554</c:v>
                </c:pt>
                <c:pt idx="724">
                  <c:v>44555</c:v>
                </c:pt>
                <c:pt idx="725">
                  <c:v>44556</c:v>
                </c:pt>
                <c:pt idx="726">
                  <c:v>44557</c:v>
                </c:pt>
                <c:pt idx="727">
                  <c:v>44558</c:v>
                </c:pt>
                <c:pt idx="728">
                  <c:v>44559</c:v>
                </c:pt>
                <c:pt idx="729">
                  <c:v>44560</c:v>
                </c:pt>
                <c:pt idx="730">
                  <c:v>44561</c:v>
                </c:pt>
                <c:pt idx="731">
                  <c:v>44562</c:v>
                </c:pt>
                <c:pt idx="732">
                  <c:v>44563</c:v>
                </c:pt>
                <c:pt idx="733">
                  <c:v>44564</c:v>
                </c:pt>
                <c:pt idx="734">
                  <c:v>44565</c:v>
                </c:pt>
                <c:pt idx="735">
                  <c:v>44566</c:v>
                </c:pt>
                <c:pt idx="736">
                  <c:v>44567</c:v>
                </c:pt>
                <c:pt idx="737">
                  <c:v>44568</c:v>
                </c:pt>
                <c:pt idx="738">
                  <c:v>44569</c:v>
                </c:pt>
                <c:pt idx="739">
                  <c:v>44570</c:v>
                </c:pt>
                <c:pt idx="740">
                  <c:v>44571</c:v>
                </c:pt>
                <c:pt idx="741">
                  <c:v>44572</c:v>
                </c:pt>
                <c:pt idx="742">
                  <c:v>44573</c:v>
                </c:pt>
                <c:pt idx="743">
                  <c:v>44574</c:v>
                </c:pt>
                <c:pt idx="744">
                  <c:v>44575</c:v>
                </c:pt>
                <c:pt idx="745">
                  <c:v>44576</c:v>
                </c:pt>
                <c:pt idx="746">
                  <c:v>44577</c:v>
                </c:pt>
                <c:pt idx="747">
                  <c:v>44578</c:v>
                </c:pt>
                <c:pt idx="748">
                  <c:v>44579</c:v>
                </c:pt>
                <c:pt idx="749">
                  <c:v>44580</c:v>
                </c:pt>
                <c:pt idx="750">
                  <c:v>44581</c:v>
                </c:pt>
                <c:pt idx="751">
                  <c:v>44582</c:v>
                </c:pt>
                <c:pt idx="752">
                  <c:v>44583</c:v>
                </c:pt>
                <c:pt idx="753">
                  <c:v>44584</c:v>
                </c:pt>
                <c:pt idx="754">
                  <c:v>44585</c:v>
                </c:pt>
                <c:pt idx="755">
                  <c:v>44586</c:v>
                </c:pt>
                <c:pt idx="756">
                  <c:v>44587</c:v>
                </c:pt>
                <c:pt idx="757">
                  <c:v>44588</c:v>
                </c:pt>
                <c:pt idx="758">
                  <c:v>44589</c:v>
                </c:pt>
                <c:pt idx="759">
                  <c:v>44590</c:v>
                </c:pt>
                <c:pt idx="760">
                  <c:v>44591</c:v>
                </c:pt>
                <c:pt idx="761">
                  <c:v>44592</c:v>
                </c:pt>
                <c:pt idx="762">
                  <c:v>44593</c:v>
                </c:pt>
                <c:pt idx="763">
                  <c:v>44594</c:v>
                </c:pt>
                <c:pt idx="764">
                  <c:v>44595</c:v>
                </c:pt>
                <c:pt idx="765">
                  <c:v>44596</c:v>
                </c:pt>
                <c:pt idx="766">
                  <c:v>44597</c:v>
                </c:pt>
                <c:pt idx="767">
                  <c:v>44598</c:v>
                </c:pt>
                <c:pt idx="768">
                  <c:v>44599</c:v>
                </c:pt>
                <c:pt idx="769">
                  <c:v>44600</c:v>
                </c:pt>
                <c:pt idx="770">
                  <c:v>44601</c:v>
                </c:pt>
                <c:pt idx="771">
                  <c:v>44602</c:v>
                </c:pt>
                <c:pt idx="772">
                  <c:v>44603</c:v>
                </c:pt>
                <c:pt idx="773">
                  <c:v>44604</c:v>
                </c:pt>
                <c:pt idx="774">
                  <c:v>44605</c:v>
                </c:pt>
                <c:pt idx="775">
                  <c:v>44606</c:v>
                </c:pt>
                <c:pt idx="776">
                  <c:v>44607</c:v>
                </c:pt>
                <c:pt idx="777">
                  <c:v>44608</c:v>
                </c:pt>
                <c:pt idx="778">
                  <c:v>44609</c:v>
                </c:pt>
                <c:pt idx="779">
                  <c:v>44610</c:v>
                </c:pt>
                <c:pt idx="780">
                  <c:v>44611</c:v>
                </c:pt>
                <c:pt idx="781">
                  <c:v>44612</c:v>
                </c:pt>
                <c:pt idx="782">
                  <c:v>44613</c:v>
                </c:pt>
                <c:pt idx="783">
                  <c:v>44614</c:v>
                </c:pt>
                <c:pt idx="784">
                  <c:v>44615</c:v>
                </c:pt>
                <c:pt idx="785">
                  <c:v>44616</c:v>
                </c:pt>
                <c:pt idx="786">
                  <c:v>44617</c:v>
                </c:pt>
                <c:pt idx="787">
                  <c:v>44618</c:v>
                </c:pt>
                <c:pt idx="788">
                  <c:v>44619</c:v>
                </c:pt>
                <c:pt idx="789">
                  <c:v>44620</c:v>
                </c:pt>
                <c:pt idx="790">
                  <c:v>44621</c:v>
                </c:pt>
                <c:pt idx="791">
                  <c:v>44622</c:v>
                </c:pt>
                <c:pt idx="792">
                  <c:v>44623</c:v>
                </c:pt>
                <c:pt idx="793">
                  <c:v>44624</c:v>
                </c:pt>
                <c:pt idx="794">
                  <c:v>44625</c:v>
                </c:pt>
                <c:pt idx="795">
                  <c:v>44626</c:v>
                </c:pt>
                <c:pt idx="796">
                  <c:v>44627</c:v>
                </c:pt>
                <c:pt idx="797">
                  <c:v>44628</c:v>
                </c:pt>
                <c:pt idx="798">
                  <c:v>44629</c:v>
                </c:pt>
                <c:pt idx="799">
                  <c:v>44630</c:v>
                </c:pt>
                <c:pt idx="800">
                  <c:v>44631</c:v>
                </c:pt>
                <c:pt idx="801">
                  <c:v>44632</c:v>
                </c:pt>
                <c:pt idx="802">
                  <c:v>44633</c:v>
                </c:pt>
                <c:pt idx="803">
                  <c:v>44634</c:v>
                </c:pt>
                <c:pt idx="804">
                  <c:v>44635</c:v>
                </c:pt>
                <c:pt idx="805">
                  <c:v>44636</c:v>
                </c:pt>
                <c:pt idx="806">
                  <c:v>44637</c:v>
                </c:pt>
                <c:pt idx="807">
                  <c:v>44638</c:v>
                </c:pt>
                <c:pt idx="808">
                  <c:v>44639</c:v>
                </c:pt>
                <c:pt idx="809">
                  <c:v>44640</c:v>
                </c:pt>
                <c:pt idx="810">
                  <c:v>44641</c:v>
                </c:pt>
                <c:pt idx="811">
                  <c:v>44642</c:v>
                </c:pt>
                <c:pt idx="812">
                  <c:v>44643</c:v>
                </c:pt>
                <c:pt idx="813">
                  <c:v>44644</c:v>
                </c:pt>
                <c:pt idx="814">
                  <c:v>44645</c:v>
                </c:pt>
                <c:pt idx="815">
                  <c:v>44646</c:v>
                </c:pt>
                <c:pt idx="816">
                  <c:v>44647</c:v>
                </c:pt>
                <c:pt idx="817">
                  <c:v>44648</c:v>
                </c:pt>
                <c:pt idx="818">
                  <c:v>44649</c:v>
                </c:pt>
                <c:pt idx="819">
                  <c:v>44650</c:v>
                </c:pt>
                <c:pt idx="820">
                  <c:v>44651</c:v>
                </c:pt>
                <c:pt idx="821">
                  <c:v>44652</c:v>
                </c:pt>
                <c:pt idx="822">
                  <c:v>44653</c:v>
                </c:pt>
                <c:pt idx="823">
                  <c:v>44654</c:v>
                </c:pt>
                <c:pt idx="824">
                  <c:v>44655</c:v>
                </c:pt>
                <c:pt idx="825">
                  <c:v>44656</c:v>
                </c:pt>
                <c:pt idx="826">
                  <c:v>44657</c:v>
                </c:pt>
                <c:pt idx="827">
                  <c:v>44658</c:v>
                </c:pt>
                <c:pt idx="828">
                  <c:v>44659</c:v>
                </c:pt>
                <c:pt idx="829">
                  <c:v>44660</c:v>
                </c:pt>
                <c:pt idx="830">
                  <c:v>44661</c:v>
                </c:pt>
                <c:pt idx="831">
                  <c:v>44662</c:v>
                </c:pt>
                <c:pt idx="832">
                  <c:v>44663</c:v>
                </c:pt>
                <c:pt idx="833">
                  <c:v>44664</c:v>
                </c:pt>
                <c:pt idx="834">
                  <c:v>44665</c:v>
                </c:pt>
                <c:pt idx="835">
                  <c:v>44666</c:v>
                </c:pt>
                <c:pt idx="836">
                  <c:v>44667</c:v>
                </c:pt>
                <c:pt idx="837">
                  <c:v>44668</c:v>
                </c:pt>
                <c:pt idx="838">
                  <c:v>44669</c:v>
                </c:pt>
                <c:pt idx="839">
                  <c:v>44670</c:v>
                </c:pt>
                <c:pt idx="840">
                  <c:v>44671</c:v>
                </c:pt>
                <c:pt idx="841">
                  <c:v>44672</c:v>
                </c:pt>
                <c:pt idx="842">
                  <c:v>44673</c:v>
                </c:pt>
                <c:pt idx="843">
                  <c:v>44674</c:v>
                </c:pt>
                <c:pt idx="844">
                  <c:v>44675</c:v>
                </c:pt>
                <c:pt idx="845">
                  <c:v>44676</c:v>
                </c:pt>
                <c:pt idx="846">
                  <c:v>44677</c:v>
                </c:pt>
                <c:pt idx="847">
                  <c:v>44678</c:v>
                </c:pt>
                <c:pt idx="848">
                  <c:v>44679</c:v>
                </c:pt>
                <c:pt idx="849">
                  <c:v>44680</c:v>
                </c:pt>
                <c:pt idx="850">
                  <c:v>44681</c:v>
                </c:pt>
                <c:pt idx="851">
                  <c:v>44682</c:v>
                </c:pt>
                <c:pt idx="852">
                  <c:v>44683</c:v>
                </c:pt>
                <c:pt idx="853">
                  <c:v>44684</c:v>
                </c:pt>
                <c:pt idx="854">
                  <c:v>44685</c:v>
                </c:pt>
                <c:pt idx="855">
                  <c:v>44686</c:v>
                </c:pt>
                <c:pt idx="856">
                  <c:v>44687</c:v>
                </c:pt>
                <c:pt idx="857">
                  <c:v>44688</c:v>
                </c:pt>
                <c:pt idx="858">
                  <c:v>44689</c:v>
                </c:pt>
                <c:pt idx="859">
                  <c:v>44690</c:v>
                </c:pt>
                <c:pt idx="860">
                  <c:v>44691</c:v>
                </c:pt>
                <c:pt idx="861">
                  <c:v>44692</c:v>
                </c:pt>
                <c:pt idx="862">
                  <c:v>44693</c:v>
                </c:pt>
                <c:pt idx="863">
                  <c:v>44694</c:v>
                </c:pt>
                <c:pt idx="864">
                  <c:v>44695</c:v>
                </c:pt>
                <c:pt idx="865">
                  <c:v>44696</c:v>
                </c:pt>
                <c:pt idx="866">
                  <c:v>44697</c:v>
                </c:pt>
                <c:pt idx="867">
                  <c:v>44698</c:v>
                </c:pt>
                <c:pt idx="868">
                  <c:v>44699</c:v>
                </c:pt>
                <c:pt idx="869">
                  <c:v>44700</c:v>
                </c:pt>
                <c:pt idx="870">
                  <c:v>44701</c:v>
                </c:pt>
                <c:pt idx="871">
                  <c:v>44702</c:v>
                </c:pt>
                <c:pt idx="872">
                  <c:v>44703</c:v>
                </c:pt>
                <c:pt idx="873">
                  <c:v>44704</c:v>
                </c:pt>
                <c:pt idx="874">
                  <c:v>44705</c:v>
                </c:pt>
                <c:pt idx="875">
                  <c:v>44706</c:v>
                </c:pt>
                <c:pt idx="876">
                  <c:v>44707</c:v>
                </c:pt>
                <c:pt idx="877">
                  <c:v>44708</c:v>
                </c:pt>
                <c:pt idx="878">
                  <c:v>44709</c:v>
                </c:pt>
                <c:pt idx="879">
                  <c:v>44710</c:v>
                </c:pt>
                <c:pt idx="880">
                  <c:v>44711</c:v>
                </c:pt>
                <c:pt idx="881">
                  <c:v>44712</c:v>
                </c:pt>
                <c:pt idx="882">
                  <c:v>44713</c:v>
                </c:pt>
                <c:pt idx="883">
                  <c:v>44714</c:v>
                </c:pt>
                <c:pt idx="884">
                  <c:v>44715</c:v>
                </c:pt>
                <c:pt idx="885">
                  <c:v>44716</c:v>
                </c:pt>
                <c:pt idx="886">
                  <c:v>44717</c:v>
                </c:pt>
                <c:pt idx="887">
                  <c:v>44718</c:v>
                </c:pt>
                <c:pt idx="888">
                  <c:v>44719</c:v>
                </c:pt>
                <c:pt idx="889">
                  <c:v>44720</c:v>
                </c:pt>
                <c:pt idx="890">
                  <c:v>44721</c:v>
                </c:pt>
                <c:pt idx="891">
                  <c:v>44722</c:v>
                </c:pt>
                <c:pt idx="892">
                  <c:v>44723</c:v>
                </c:pt>
                <c:pt idx="893">
                  <c:v>44724</c:v>
                </c:pt>
                <c:pt idx="894">
                  <c:v>44725</c:v>
                </c:pt>
                <c:pt idx="895">
                  <c:v>44726</c:v>
                </c:pt>
                <c:pt idx="896">
                  <c:v>44727</c:v>
                </c:pt>
                <c:pt idx="897">
                  <c:v>44728</c:v>
                </c:pt>
                <c:pt idx="898">
                  <c:v>44729</c:v>
                </c:pt>
                <c:pt idx="899">
                  <c:v>44730</c:v>
                </c:pt>
                <c:pt idx="900">
                  <c:v>44731</c:v>
                </c:pt>
                <c:pt idx="901">
                  <c:v>44732</c:v>
                </c:pt>
                <c:pt idx="902">
                  <c:v>44733</c:v>
                </c:pt>
                <c:pt idx="903">
                  <c:v>44734</c:v>
                </c:pt>
                <c:pt idx="904">
                  <c:v>44735</c:v>
                </c:pt>
                <c:pt idx="905">
                  <c:v>44736</c:v>
                </c:pt>
                <c:pt idx="906">
                  <c:v>44737</c:v>
                </c:pt>
                <c:pt idx="907">
                  <c:v>44738</c:v>
                </c:pt>
                <c:pt idx="908">
                  <c:v>44739</c:v>
                </c:pt>
                <c:pt idx="909">
                  <c:v>44740</c:v>
                </c:pt>
                <c:pt idx="910">
                  <c:v>44741</c:v>
                </c:pt>
                <c:pt idx="911">
                  <c:v>44742</c:v>
                </c:pt>
                <c:pt idx="912">
                  <c:v>44743</c:v>
                </c:pt>
                <c:pt idx="913">
                  <c:v>44744</c:v>
                </c:pt>
                <c:pt idx="914">
                  <c:v>44745</c:v>
                </c:pt>
                <c:pt idx="915">
                  <c:v>44746</c:v>
                </c:pt>
                <c:pt idx="916">
                  <c:v>44747</c:v>
                </c:pt>
                <c:pt idx="917">
                  <c:v>44748</c:v>
                </c:pt>
                <c:pt idx="918">
                  <c:v>44749</c:v>
                </c:pt>
                <c:pt idx="919">
                  <c:v>44750</c:v>
                </c:pt>
                <c:pt idx="920">
                  <c:v>44751</c:v>
                </c:pt>
                <c:pt idx="921">
                  <c:v>44752</c:v>
                </c:pt>
                <c:pt idx="922">
                  <c:v>44753</c:v>
                </c:pt>
                <c:pt idx="923">
                  <c:v>44754</c:v>
                </c:pt>
                <c:pt idx="924">
                  <c:v>44755</c:v>
                </c:pt>
                <c:pt idx="925">
                  <c:v>44756</c:v>
                </c:pt>
                <c:pt idx="926">
                  <c:v>44757</c:v>
                </c:pt>
                <c:pt idx="927">
                  <c:v>44758</c:v>
                </c:pt>
                <c:pt idx="928">
                  <c:v>44759</c:v>
                </c:pt>
                <c:pt idx="929">
                  <c:v>44760</c:v>
                </c:pt>
                <c:pt idx="930">
                  <c:v>44761</c:v>
                </c:pt>
                <c:pt idx="931">
                  <c:v>44762</c:v>
                </c:pt>
                <c:pt idx="932">
                  <c:v>44763</c:v>
                </c:pt>
                <c:pt idx="933">
                  <c:v>44764</c:v>
                </c:pt>
                <c:pt idx="934">
                  <c:v>44765</c:v>
                </c:pt>
                <c:pt idx="935">
                  <c:v>44766</c:v>
                </c:pt>
                <c:pt idx="936">
                  <c:v>44767</c:v>
                </c:pt>
                <c:pt idx="937">
                  <c:v>44768</c:v>
                </c:pt>
                <c:pt idx="938">
                  <c:v>44769</c:v>
                </c:pt>
                <c:pt idx="939">
                  <c:v>44770</c:v>
                </c:pt>
                <c:pt idx="940">
                  <c:v>44771</c:v>
                </c:pt>
                <c:pt idx="941">
                  <c:v>44772</c:v>
                </c:pt>
                <c:pt idx="942">
                  <c:v>44773</c:v>
                </c:pt>
                <c:pt idx="943">
                  <c:v>44774</c:v>
                </c:pt>
                <c:pt idx="944">
                  <c:v>44775</c:v>
                </c:pt>
                <c:pt idx="945">
                  <c:v>44776</c:v>
                </c:pt>
                <c:pt idx="946">
                  <c:v>44777</c:v>
                </c:pt>
                <c:pt idx="947">
                  <c:v>44778</c:v>
                </c:pt>
                <c:pt idx="948">
                  <c:v>44779</c:v>
                </c:pt>
                <c:pt idx="949">
                  <c:v>44780</c:v>
                </c:pt>
                <c:pt idx="950">
                  <c:v>44781</c:v>
                </c:pt>
                <c:pt idx="951">
                  <c:v>44782</c:v>
                </c:pt>
                <c:pt idx="952">
                  <c:v>44783</c:v>
                </c:pt>
                <c:pt idx="953">
                  <c:v>44784</c:v>
                </c:pt>
                <c:pt idx="954">
                  <c:v>44785</c:v>
                </c:pt>
                <c:pt idx="955">
                  <c:v>44786</c:v>
                </c:pt>
                <c:pt idx="956">
                  <c:v>44787</c:v>
                </c:pt>
                <c:pt idx="957">
                  <c:v>44788</c:v>
                </c:pt>
                <c:pt idx="958">
                  <c:v>44789</c:v>
                </c:pt>
                <c:pt idx="959">
                  <c:v>44790</c:v>
                </c:pt>
                <c:pt idx="960">
                  <c:v>44791</c:v>
                </c:pt>
                <c:pt idx="961">
                  <c:v>44792</c:v>
                </c:pt>
                <c:pt idx="962">
                  <c:v>44793</c:v>
                </c:pt>
                <c:pt idx="963">
                  <c:v>44794</c:v>
                </c:pt>
                <c:pt idx="964">
                  <c:v>44795</c:v>
                </c:pt>
                <c:pt idx="965">
                  <c:v>44796</c:v>
                </c:pt>
                <c:pt idx="966">
                  <c:v>44797</c:v>
                </c:pt>
                <c:pt idx="967">
                  <c:v>44798</c:v>
                </c:pt>
                <c:pt idx="968">
                  <c:v>44799</c:v>
                </c:pt>
                <c:pt idx="969">
                  <c:v>44800</c:v>
                </c:pt>
                <c:pt idx="970">
                  <c:v>44801</c:v>
                </c:pt>
                <c:pt idx="971">
                  <c:v>44802</c:v>
                </c:pt>
                <c:pt idx="972">
                  <c:v>44803</c:v>
                </c:pt>
                <c:pt idx="973">
                  <c:v>44804</c:v>
                </c:pt>
                <c:pt idx="974">
                  <c:v>44805</c:v>
                </c:pt>
                <c:pt idx="975">
                  <c:v>44806</c:v>
                </c:pt>
                <c:pt idx="976">
                  <c:v>44807</c:v>
                </c:pt>
                <c:pt idx="977">
                  <c:v>44808</c:v>
                </c:pt>
                <c:pt idx="978">
                  <c:v>44809</c:v>
                </c:pt>
                <c:pt idx="979">
                  <c:v>44810</c:v>
                </c:pt>
                <c:pt idx="980">
                  <c:v>44811</c:v>
                </c:pt>
                <c:pt idx="981">
                  <c:v>44812</c:v>
                </c:pt>
                <c:pt idx="982">
                  <c:v>44813</c:v>
                </c:pt>
                <c:pt idx="983">
                  <c:v>44814</c:v>
                </c:pt>
                <c:pt idx="984">
                  <c:v>44815</c:v>
                </c:pt>
                <c:pt idx="985">
                  <c:v>44816</c:v>
                </c:pt>
                <c:pt idx="986">
                  <c:v>44817</c:v>
                </c:pt>
                <c:pt idx="987">
                  <c:v>44818</c:v>
                </c:pt>
                <c:pt idx="988">
                  <c:v>44819</c:v>
                </c:pt>
                <c:pt idx="989">
                  <c:v>44820</c:v>
                </c:pt>
                <c:pt idx="990">
                  <c:v>44821</c:v>
                </c:pt>
                <c:pt idx="991">
                  <c:v>44822</c:v>
                </c:pt>
                <c:pt idx="992">
                  <c:v>44823</c:v>
                </c:pt>
                <c:pt idx="993">
                  <c:v>44824</c:v>
                </c:pt>
                <c:pt idx="994">
                  <c:v>44825</c:v>
                </c:pt>
                <c:pt idx="995">
                  <c:v>44826</c:v>
                </c:pt>
                <c:pt idx="996">
                  <c:v>44827</c:v>
                </c:pt>
                <c:pt idx="997">
                  <c:v>44828</c:v>
                </c:pt>
                <c:pt idx="998">
                  <c:v>44829</c:v>
                </c:pt>
                <c:pt idx="999">
                  <c:v>44830</c:v>
                </c:pt>
                <c:pt idx="1000">
                  <c:v>44831</c:v>
                </c:pt>
                <c:pt idx="1001">
                  <c:v>44832</c:v>
                </c:pt>
                <c:pt idx="1002">
                  <c:v>44833</c:v>
                </c:pt>
                <c:pt idx="1003">
                  <c:v>44834</c:v>
                </c:pt>
                <c:pt idx="1004">
                  <c:v>44835</c:v>
                </c:pt>
                <c:pt idx="1005">
                  <c:v>44836</c:v>
                </c:pt>
                <c:pt idx="1006">
                  <c:v>44837</c:v>
                </c:pt>
                <c:pt idx="1007">
                  <c:v>44838</c:v>
                </c:pt>
                <c:pt idx="1008">
                  <c:v>44839</c:v>
                </c:pt>
                <c:pt idx="1009">
                  <c:v>44840</c:v>
                </c:pt>
                <c:pt idx="1010">
                  <c:v>44841</c:v>
                </c:pt>
                <c:pt idx="1011">
                  <c:v>44842</c:v>
                </c:pt>
                <c:pt idx="1012">
                  <c:v>44843</c:v>
                </c:pt>
                <c:pt idx="1013">
                  <c:v>44844</c:v>
                </c:pt>
                <c:pt idx="1014">
                  <c:v>44845</c:v>
                </c:pt>
                <c:pt idx="1015">
                  <c:v>44846</c:v>
                </c:pt>
                <c:pt idx="1016">
                  <c:v>44847</c:v>
                </c:pt>
                <c:pt idx="1017">
                  <c:v>44848</c:v>
                </c:pt>
                <c:pt idx="1018">
                  <c:v>44849</c:v>
                </c:pt>
                <c:pt idx="1019">
                  <c:v>44850</c:v>
                </c:pt>
                <c:pt idx="1020">
                  <c:v>44851</c:v>
                </c:pt>
                <c:pt idx="1021">
                  <c:v>44852</c:v>
                </c:pt>
                <c:pt idx="1022">
                  <c:v>44853</c:v>
                </c:pt>
                <c:pt idx="1023">
                  <c:v>44854</c:v>
                </c:pt>
                <c:pt idx="1024">
                  <c:v>44855</c:v>
                </c:pt>
                <c:pt idx="1025">
                  <c:v>44856</c:v>
                </c:pt>
                <c:pt idx="1026">
                  <c:v>44857</c:v>
                </c:pt>
                <c:pt idx="1027">
                  <c:v>44858</c:v>
                </c:pt>
                <c:pt idx="1028">
                  <c:v>44859</c:v>
                </c:pt>
                <c:pt idx="1029">
                  <c:v>44860</c:v>
                </c:pt>
                <c:pt idx="1030">
                  <c:v>44861</c:v>
                </c:pt>
                <c:pt idx="1031">
                  <c:v>44862</c:v>
                </c:pt>
                <c:pt idx="1032">
                  <c:v>44863</c:v>
                </c:pt>
                <c:pt idx="1033">
                  <c:v>44864</c:v>
                </c:pt>
                <c:pt idx="1034">
                  <c:v>44865</c:v>
                </c:pt>
                <c:pt idx="1035">
                  <c:v>44866</c:v>
                </c:pt>
                <c:pt idx="1036">
                  <c:v>44867</c:v>
                </c:pt>
                <c:pt idx="1037">
                  <c:v>44868</c:v>
                </c:pt>
                <c:pt idx="1038">
                  <c:v>44869</c:v>
                </c:pt>
                <c:pt idx="1039">
                  <c:v>44870</c:v>
                </c:pt>
                <c:pt idx="1040">
                  <c:v>44871</c:v>
                </c:pt>
                <c:pt idx="1041">
                  <c:v>44872</c:v>
                </c:pt>
                <c:pt idx="1042">
                  <c:v>44873</c:v>
                </c:pt>
                <c:pt idx="1043">
                  <c:v>44874</c:v>
                </c:pt>
                <c:pt idx="1044">
                  <c:v>44875</c:v>
                </c:pt>
                <c:pt idx="1045">
                  <c:v>44876</c:v>
                </c:pt>
                <c:pt idx="1046">
                  <c:v>44877</c:v>
                </c:pt>
                <c:pt idx="1047">
                  <c:v>44878</c:v>
                </c:pt>
                <c:pt idx="1048">
                  <c:v>44879</c:v>
                </c:pt>
                <c:pt idx="1049">
                  <c:v>44880</c:v>
                </c:pt>
                <c:pt idx="1050">
                  <c:v>44881</c:v>
                </c:pt>
                <c:pt idx="1051">
                  <c:v>44882</c:v>
                </c:pt>
                <c:pt idx="1052">
                  <c:v>44883</c:v>
                </c:pt>
                <c:pt idx="1053">
                  <c:v>44884</c:v>
                </c:pt>
                <c:pt idx="1054">
                  <c:v>44885</c:v>
                </c:pt>
                <c:pt idx="1055">
                  <c:v>44886</c:v>
                </c:pt>
                <c:pt idx="1056">
                  <c:v>44887</c:v>
                </c:pt>
                <c:pt idx="1057">
                  <c:v>44888</c:v>
                </c:pt>
                <c:pt idx="1058">
                  <c:v>44889</c:v>
                </c:pt>
                <c:pt idx="1059">
                  <c:v>44890</c:v>
                </c:pt>
                <c:pt idx="1060">
                  <c:v>44891</c:v>
                </c:pt>
                <c:pt idx="1061">
                  <c:v>44892</c:v>
                </c:pt>
                <c:pt idx="1062">
                  <c:v>44893</c:v>
                </c:pt>
                <c:pt idx="1063">
                  <c:v>44894</c:v>
                </c:pt>
                <c:pt idx="1064">
                  <c:v>44895</c:v>
                </c:pt>
                <c:pt idx="1065">
                  <c:v>44896</c:v>
                </c:pt>
                <c:pt idx="1066">
                  <c:v>44897</c:v>
                </c:pt>
                <c:pt idx="1067">
                  <c:v>44898</c:v>
                </c:pt>
                <c:pt idx="1068">
                  <c:v>44899</c:v>
                </c:pt>
                <c:pt idx="1069">
                  <c:v>44900</c:v>
                </c:pt>
                <c:pt idx="1070">
                  <c:v>44901</c:v>
                </c:pt>
                <c:pt idx="1071">
                  <c:v>44902</c:v>
                </c:pt>
                <c:pt idx="1072">
                  <c:v>44903</c:v>
                </c:pt>
                <c:pt idx="1073">
                  <c:v>44904</c:v>
                </c:pt>
                <c:pt idx="1074">
                  <c:v>44905</c:v>
                </c:pt>
                <c:pt idx="1075">
                  <c:v>44906</c:v>
                </c:pt>
                <c:pt idx="1076">
                  <c:v>44907</c:v>
                </c:pt>
                <c:pt idx="1077">
                  <c:v>44908</c:v>
                </c:pt>
                <c:pt idx="1078">
                  <c:v>44909</c:v>
                </c:pt>
                <c:pt idx="1079">
                  <c:v>44910</c:v>
                </c:pt>
                <c:pt idx="1080">
                  <c:v>44911</c:v>
                </c:pt>
                <c:pt idx="1081">
                  <c:v>44912</c:v>
                </c:pt>
                <c:pt idx="1082">
                  <c:v>44913</c:v>
                </c:pt>
                <c:pt idx="1083">
                  <c:v>44914</c:v>
                </c:pt>
                <c:pt idx="1084">
                  <c:v>44915</c:v>
                </c:pt>
                <c:pt idx="1085">
                  <c:v>44916</c:v>
                </c:pt>
                <c:pt idx="1086">
                  <c:v>44917</c:v>
                </c:pt>
                <c:pt idx="1087">
                  <c:v>44918</c:v>
                </c:pt>
                <c:pt idx="1088">
                  <c:v>44919</c:v>
                </c:pt>
                <c:pt idx="1089">
                  <c:v>44920</c:v>
                </c:pt>
                <c:pt idx="1090">
                  <c:v>44921</c:v>
                </c:pt>
                <c:pt idx="1091">
                  <c:v>44922</c:v>
                </c:pt>
                <c:pt idx="1092">
                  <c:v>44923</c:v>
                </c:pt>
                <c:pt idx="1093">
                  <c:v>44924</c:v>
                </c:pt>
                <c:pt idx="1094">
                  <c:v>44925</c:v>
                </c:pt>
                <c:pt idx="1095">
                  <c:v>44926</c:v>
                </c:pt>
                <c:pt idx="1096">
                  <c:v>44927</c:v>
                </c:pt>
                <c:pt idx="1097">
                  <c:v>44928</c:v>
                </c:pt>
                <c:pt idx="1098">
                  <c:v>44929</c:v>
                </c:pt>
                <c:pt idx="1099">
                  <c:v>44930</c:v>
                </c:pt>
                <c:pt idx="1100">
                  <c:v>44931</c:v>
                </c:pt>
                <c:pt idx="1101">
                  <c:v>44932</c:v>
                </c:pt>
                <c:pt idx="1102">
                  <c:v>44933</c:v>
                </c:pt>
                <c:pt idx="1103">
                  <c:v>44934</c:v>
                </c:pt>
                <c:pt idx="1104">
                  <c:v>44935</c:v>
                </c:pt>
                <c:pt idx="1105">
                  <c:v>44936</c:v>
                </c:pt>
                <c:pt idx="1106">
                  <c:v>44937</c:v>
                </c:pt>
                <c:pt idx="1107">
                  <c:v>44938</c:v>
                </c:pt>
                <c:pt idx="1108">
                  <c:v>44939</c:v>
                </c:pt>
                <c:pt idx="1109">
                  <c:v>44940</c:v>
                </c:pt>
                <c:pt idx="1110">
                  <c:v>44941</c:v>
                </c:pt>
                <c:pt idx="1111">
                  <c:v>44942</c:v>
                </c:pt>
                <c:pt idx="1112">
                  <c:v>44943</c:v>
                </c:pt>
                <c:pt idx="1113">
                  <c:v>44944</c:v>
                </c:pt>
                <c:pt idx="1114">
                  <c:v>44945</c:v>
                </c:pt>
                <c:pt idx="1115">
                  <c:v>44946</c:v>
                </c:pt>
                <c:pt idx="1116">
                  <c:v>44947</c:v>
                </c:pt>
                <c:pt idx="1117">
                  <c:v>44948</c:v>
                </c:pt>
                <c:pt idx="1118">
                  <c:v>44949</c:v>
                </c:pt>
                <c:pt idx="1119">
                  <c:v>44950</c:v>
                </c:pt>
                <c:pt idx="1120">
                  <c:v>44951</c:v>
                </c:pt>
                <c:pt idx="1121">
                  <c:v>44952</c:v>
                </c:pt>
                <c:pt idx="1122">
                  <c:v>44953</c:v>
                </c:pt>
                <c:pt idx="1123">
                  <c:v>44954</c:v>
                </c:pt>
                <c:pt idx="1124">
                  <c:v>44955</c:v>
                </c:pt>
                <c:pt idx="1125">
                  <c:v>44956</c:v>
                </c:pt>
                <c:pt idx="1126">
                  <c:v>44957</c:v>
                </c:pt>
                <c:pt idx="1127">
                  <c:v>44958</c:v>
                </c:pt>
                <c:pt idx="1128">
                  <c:v>44959</c:v>
                </c:pt>
                <c:pt idx="1129">
                  <c:v>44960</c:v>
                </c:pt>
                <c:pt idx="1130">
                  <c:v>44961</c:v>
                </c:pt>
                <c:pt idx="1131">
                  <c:v>44962</c:v>
                </c:pt>
                <c:pt idx="1132">
                  <c:v>44963</c:v>
                </c:pt>
                <c:pt idx="1133">
                  <c:v>44964</c:v>
                </c:pt>
                <c:pt idx="1134">
                  <c:v>44965</c:v>
                </c:pt>
                <c:pt idx="1135">
                  <c:v>44966</c:v>
                </c:pt>
                <c:pt idx="1136">
                  <c:v>44967</c:v>
                </c:pt>
                <c:pt idx="1137">
                  <c:v>44968</c:v>
                </c:pt>
                <c:pt idx="1138">
                  <c:v>44969</c:v>
                </c:pt>
                <c:pt idx="1139">
                  <c:v>44970</c:v>
                </c:pt>
                <c:pt idx="1140">
                  <c:v>44971</c:v>
                </c:pt>
                <c:pt idx="1141">
                  <c:v>44972</c:v>
                </c:pt>
                <c:pt idx="1142">
                  <c:v>44973</c:v>
                </c:pt>
                <c:pt idx="1143">
                  <c:v>44974</c:v>
                </c:pt>
                <c:pt idx="1144">
                  <c:v>44975</c:v>
                </c:pt>
                <c:pt idx="1145">
                  <c:v>44976</c:v>
                </c:pt>
                <c:pt idx="1146">
                  <c:v>44977</c:v>
                </c:pt>
                <c:pt idx="1147">
                  <c:v>44978</c:v>
                </c:pt>
                <c:pt idx="1148">
                  <c:v>44979</c:v>
                </c:pt>
                <c:pt idx="1149">
                  <c:v>44980</c:v>
                </c:pt>
                <c:pt idx="1150">
                  <c:v>44981</c:v>
                </c:pt>
                <c:pt idx="1151">
                  <c:v>44982</c:v>
                </c:pt>
                <c:pt idx="1152">
                  <c:v>44983</c:v>
                </c:pt>
                <c:pt idx="1153">
                  <c:v>44984</c:v>
                </c:pt>
                <c:pt idx="1154">
                  <c:v>44985</c:v>
                </c:pt>
                <c:pt idx="1155">
                  <c:v>44986</c:v>
                </c:pt>
                <c:pt idx="1156">
                  <c:v>44987</c:v>
                </c:pt>
                <c:pt idx="1157">
                  <c:v>44988</c:v>
                </c:pt>
                <c:pt idx="1158">
                  <c:v>44989</c:v>
                </c:pt>
                <c:pt idx="1159">
                  <c:v>44990</c:v>
                </c:pt>
                <c:pt idx="1160">
                  <c:v>44991</c:v>
                </c:pt>
                <c:pt idx="1161">
                  <c:v>44992</c:v>
                </c:pt>
                <c:pt idx="1162">
                  <c:v>44993</c:v>
                </c:pt>
                <c:pt idx="1163">
                  <c:v>44994</c:v>
                </c:pt>
                <c:pt idx="1164">
                  <c:v>44995</c:v>
                </c:pt>
                <c:pt idx="1165">
                  <c:v>44996</c:v>
                </c:pt>
                <c:pt idx="1166">
                  <c:v>44997</c:v>
                </c:pt>
                <c:pt idx="1167">
                  <c:v>44998</c:v>
                </c:pt>
                <c:pt idx="1168">
                  <c:v>44999</c:v>
                </c:pt>
                <c:pt idx="1169">
                  <c:v>45000</c:v>
                </c:pt>
                <c:pt idx="1170">
                  <c:v>45001</c:v>
                </c:pt>
                <c:pt idx="1171">
                  <c:v>45002</c:v>
                </c:pt>
                <c:pt idx="1172">
                  <c:v>45003</c:v>
                </c:pt>
                <c:pt idx="1173">
                  <c:v>45004</c:v>
                </c:pt>
                <c:pt idx="1174">
                  <c:v>45005</c:v>
                </c:pt>
                <c:pt idx="1175">
                  <c:v>45006</c:v>
                </c:pt>
                <c:pt idx="1176">
                  <c:v>45007</c:v>
                </c:pt>
                <c:pt idx="1177">
                  <c:v>45008</c:v>
                </c:pt>
                <c:pt idx="1178">
                  <c:v>45009</c:v>
                </c:pt>
                <c:pt idx="1179">
                  <c:v>45010</c:v>
                </c:pt>
                <c:pt idx="1180">
                  <c:v>45011</c:v>
                </c:pt>
                <c:pt idx="1181">
                  <c:v>45012</c:v>
                </c:pt>
                <c:pt idx="1182">
                  <c:v>45013</c:v>
                </c:pt>
                <c:pt idx="1183">
                  <c:v>45014</c:v>
                </c:pt>
                <c:pt idx="1184">
                  <c:v>45015</c:v>
                </c:pt>
                <c:pt idx="1185">
                  <c:v>45016</c:v>
                </c:pt>
                <c:pt idx="1186">
                  <c:v>45017</c:v>
                </c:pt>
                <c:pt idx="1187">
                  <c:v>45018</c:v>
                </c:pt>
                <c:pt idx="1188">
                  <c:v>45019</c:v>
                </c:pt>
                <c:pt idx="1189">
                  <c:v>45020</c:v>
                </c:pt>
                <c:pt idx="1190">
                  <c:v>45021</c:v>
                </c:pt>
                <c:pt idx="1191">
                  <c:v>45022</c:v>
                </c:pt>
                <c:pt idx="1192">
                  <c:v>45023</c:v>
                </c:pt>
                <c:pt idx="1193">
                  <c:v>45024</c:v>
                </c:pt>
                <c:pt idx="1194">
                  <c:v>45025</c:v>
                </c:pt>
                <c:pt idx="1195">
                  <c:v>45026</c:v>
                </c:pt>
                <c:pt idx="1196">
                  <c:v>45027</c:v>
                </c:pt>
                <c:pt idx="1197">
                  <c:v>45028</c:v>
                </c:pt>
                <c:pt idx="1198">
                  <c:v>45029</c:v>
                </c:pt>
                <c:pt idx="1199">
                  <c:v>45030</c:v>
                </c:pt>
                <c:pt idx="1200">
                  <c:v>45031</c:v>
                </c:pt>
                <c:pt idx="1201">
                  <c:v>45032</c:v>
                </c:pt>
                <c:pt idx="1202">
                  <c:v>45033</c:v>
                </c:pt>
                <c:pt idx="1203">
                  <c:v>45034</c:v>
                </c:pt>
                <c:pt idx="1204">
                  <c:v>45035</c:v>
                </c:pt>
                <c:pt idx="1205">
                  <c:v>45036</c:v>
                </c:pt>
                <c:pt idx="1206">
                  <c:v>45037</c:v>
                </c:pt>
                <c:pt idx="1207">
                  <c:v>45038</c:v>
                </c:pt>
                <c:pt idx="1208">
                  <c:v>45039</c:v>
                </c:pt>
                <c:pt idx="1209">
                  <c:v>45040</c:v>
                </c:pt>
                <c:pt idx="1210">
                  <c:v>45041</c:v>
                </c:pt>
                <c:pt idx="1211">
                  <c:v>45042</c:v>
                </c:pt>
                <c:pt idx="1212">
                  <c:v>45043</c:v>
                </c:pt>
                <c:pt idx="1213">
                  <c:v>45044</c:v>
                </c:pt>
                <c:pt idx="1214">
                  <c:v>45045</c:v>
                </c:pt>
                <c:pt idx="1215">
                  <c:v>45046</c:v>
                </c:pt>
                <c:pt idx="1216">
                  <c:v>45047</c:v>
                </c:pt>
                <c:pt idx="1217">
                  <c:v>45048</c:v>
                </c:pt>
                <c:pt idx="1218">
                  <c:v>45049</c:v>
                </c:pt>
                <c:pt idx="1219">
                  <c:v>45050</c:v>
                </c:pt>
                <c:pt idx="1220">
                  <c:v>45051</c:v>
                </c:pt>
                <c:pt idx="1221">
                  <c:v>45052</c:v>
                </c:pt>
                <c:pt idx="1222">
                  <c:v>45053</c:v>
                </c:pt>
                <c:pt idx="1223">
                  <c:v>45054</c:v>
                </c:pt>
                <c:pt idx="1224">
                  <c:v>45055</c:v>
                </c:pt>
                <c:pt idx="1225">
                  <c:v>45056</c:v>
                </c:pt>
                <c:pt idx="1226">
                  <c:v>45057</c:v>
                </c:pt>
                <c:pt idx="1227">
                  <c:v>45058</c:v>
                </c:pt>
                <c:pt idx="1228">
                  <c:v>45059</c:v>
                </c:pt>
                <c:pt idx="1229">
                  <c:v>45060</c:v>
                </c:pt>
                <c:pt idx="1230">
                  <c:v>45061</c:v>
                </c:pt>
                <c:pt idx="1231">
                  <c:v>45062</c:v>
                </c:pt>
                <c:pt idx="1232">
                  <c:v>45063</c:v>
                </c:pt>
                <c:pt idx="1233">
                  <c:v>45064</c:v>
                </c:pt>
                <c:pt idx="1234">
                  <c:v>45065</c:v>
                </c:pt>
                <c:pt idx="1235">
                  <c:v>45066</c:v>
                </c:pt>
                <c:pt idx="1236">
                  <c:v>45067</c:v>
                </c:pt>
                <c:pt idx="1237">
                  <c:v>45068</c:v>
                </c:pt>
                <c:pt idx="1238">
                  <c:v>45069</c:v>
                </c:pt>
                <c:pt idx="1239">
                  <c:v>45070</c:v>
                </c:pt>
                <c:pt idx="1240">
                  <c:v>45071</c:v>
                </c:pt>
                <c:pt idx="1241">
                  <c:v>45072</c:v>
                </c:pt>
                <c:pt idx="1242">
                  <c:v>45073</c:v>
                </c:pt>
                <c:pt idx="1243">
                  <c:v>45074</c:v>
                </c:pt>
                <c:pt idx="1244">
                  <c:v>45075</c:v>
                </c:pt>
                <c:pt idx="1245">
                  <c:v>45076</c:v>
                </c:pt>
                <c:pt idx="1246">
                  <c:v>45077</c:v>
                </c:pt>
                <c:pt idx="1247">
                  <c:v>45078</c:v>
                </c:pt>
                <c:pt idx="1248">
                  <c:v>45079</c:v>
                </c:pt>
                <c:pt idx="1249">
                  <c:v>45080</c:v>
                </c:pt>
                <c:pt idx="1250">
                  <c:v>45081</c:v>
                </c:pt>
                <c:pt idx="1251">
                  <c:v>45082</c:v>
                </c:pt>
                <c:pt idx="1252">
                  <c:v>45083</c:v>
                </c:pt>
                <c:pt idx="1253">
                  <c:v>45084</c:v>
                </c:pt>
                <c:pt idx="1254">
                  <c:v>45085</c:v>
                </c:pt>
                <c:pt idx="1255">
                  <c:v>45086</c:v>
                </c:pt>
                <c:pt idx="1256">
                  <c:v>45087</c:v>
                </c:pt>
                <c:pt idx="1257">
                  <c:v>45088</c:v>
                </c:pt>
                <c:pt idx="1258">
                  <c:v>45089</c:v>
                </c:pt>
                <c:pt idx="1259">
                  <c:v>45090</c:v>
                </c:pt>
                <c:pt idx="1260">
                  <c:v>45091</c:v>
                </c:pt>
                <c:pt idx="1261">
                  <c:v>45092</c:v>
                </c:pt>
                <c:pt idx="1262">
                  <c:v>45093</c:v>
                </c:pt>
                <c:pt idx="1263">
                  <c:v>45094</c:v>
                </c:pt>
                <c:pt idx="1264">
                  <c:v>45095</c:v>
                </c:pt>
                <c:pt idx="1265">
                  <c:v>45096</c:v>
                </c:pt>
                <c:pt idx="1266">
                  <c:v>45097</c:v>
                </c:pt>
                <c:pt idx="1267">
                  <c:v>45098</c:v>
                </c:pt>
                <c:pt idx="1268">
                  <c:v>45099</c:v>
                </c:pt>
                <c:pt idx="1269">
                  <c:v>45100</c:v>
                </c:pt>
                <c:pt idx="1270">
                  <c:v>45101</c:v>
                </c:pt>
                <c:pt idx="1271">
                  <c:v>45102</c:v>
                </c:pt>
                <c:pt idx="1272">
                  <c:v>45103</c:v>
                </c:pt>
                <c:pt idx="1273">
                  <c:v>45104</c:v>
                </c:pt>
                <c:pt idx="1274">
                  <c:v>45105</c:v>
                </c:pt>
                <c:pt idx="1275">
                  <c:v>45106</c:v>
                </c:pt>
                <c:pt idx="1276">
                  <c:v>45107</c:v>
                </c:pt>
                <c:pt idx="1277">
                  <c:v>45108</c:v>
                </c:pt>
                <c:pt idx="1278">
                  <c:v>45109</c:v>
                </c:pt>
                <c:pt idx="1279">
                  <c:v>45110</c:v>
                </c:pt>
                <c:pt idx="1280">
                  <c:v>45111</c:v>
                </c:pt>
                <c:pt idx="1281">
                  <c:v>45112</c:v>
                </c:pt>
                <c:pt idx="1282">
                  <c:v>45113</c:v>
                </c:pt>
                <c:pt idx="1283">
                  <c:v>45114</c:v>
                </c:pt>
                <c:pt idx="1284">
                  <c:v>45115</c:v>
                </c:pt>
                <c:pt idx="1285">
                  <c:v>45116</c:v>
                </c:pt>
                <c:pt idx="1286">
                  <c:v>45117</c:v>
                </c:pt>
                <c:pt idx="1287">
                  <c:v>45118</c:v>
                </c:pt>
                <c:pt idx="1288">
                  <c:v>45119</c:v>
                </c:pt>
                <c:pt idx="1289">
                  <c:v>45120</c:v>
                </c:pt>
                <c:pt idx="1290">
                  <c:v>45121</c:v>
                </c:pt>
                <c:pt idx="1291">
                  <c:v>45122</c:v>
                </c:pt>
                <c:pt idx="1292">
                  <c:v>45123</c:v>
                </c:pt>
                <c:pt idx="1293">
                  <c:v>45124</c:v>
                </c:pt>
                <c:pt idx="1294">
                  <c:v>45125</c:v>
                </c:pt>
                <c:pt idx="1295">
                  <c:v>45126</c:v>
                </c:pt>
                <c:pt idx="1296">
                  <c:v>45127</c:v>
                </c:pt>
                <c:pt idx="1297">
                  <c:v>45128</c:v>
                </c:pt>
                <c:pt idx="1298">
                  <c:v>45129</c:v>
                </c:pt>
                <c:pt idx="1299">
                  <c:v>45130</c:v>
                </c:pt>
                <c:pt idx="1300">
                  <c:v>45131</c:v>
                </c:pt>
                <c:pt idx="1301">
                  <c:v>45132</c:v>
                </c:pt>
                <c:pt idx="1302">
                  <c:v>45133</c:v>
                </c:pt>
                <c:pt idx="1303">
                  <c:v>45134</c:v>
                </c:pt>
                <c:pt idx="1304">
                  <c:v>45135</c:v>
                </c:pt>
                <c:pt idx="1305">
                  <c:v>45136</c:v>
                </c:pt>
                <c:pt idx="1306">
                  <c:v>45137</c:v>
                </c:pt>
                <c:pt idx="1307">
                  <c:v>45138</c:v>
                </c:pt>
                <c:pt idx="1308">
                  <c:v>45139</c:v>
                </c:pt>
                <c:pt idx="1309">
                  <c:v>45140</c:v>
                </c:pt>
                <c:pt idx="1310">
                  <c:v>45141</c:v>
                </c:pt>
                <c:pt idx="1311">
                  <c:v>45142</c:v>
                </c:pt>
                <c:pt idx="1312">
                  <c:v>45143</c:v>
                </c:pt>
                <c:pt idx="1313">
                  <c:v>45144</c:v>
                </c:pt>
                <c:pt idx="1314">
                  <c:v>45145</c:v>
                </c:pt>
                <c:pt idx="1315">
                  <c:v>45146</c:v>
                </c:pt>
                <c:pt idx="1316">
                  <c:v>45147</c:v>
                </c:pt>
                <c:pt idx="1317">
                  <c:v>45148</c:v>
                </c:pt>
                <c:pt idx="1318">
                  <c:v>45149</c:v>
                </c:pt>
                <c:pt idx="1319">
                  <c:v>45150</c:v>
                </c:pt>
                <c:pt idx="1320">
                  <c:v>45151</c:v>
                </c:pt>
                <c:pt idx="1321">
                  <c:v>45152</c:v>
                </c:pt>
                <c:pt idx="1322">
                  <c:v>45153</c:v>
                </c:pt>
                <c:pt idx="1323">
                  <c:v>45154</c:v>
                </c:pt>
                <c:pt idx="1324">
                  <c:v>45155</c:v>
                </c:pt>
                <c:pt idx="1325">
                  <c:v>45156</c:v>
                </c:pt>
                <c:pt idx="1326">
                  <c:v>45157</c:v>
                </c:pt>
                <c:pt idx="1327">
                  <c:v>45158</c:v>
                </c:pt>
                <c:pt idx="1328">
                  <c:v>45159</c:v>
                </c:pt>
                <c:pt idx="1329">
                  <c:v>45160</c:v>
                </c:pt>
                <c:pt idx="1330">
                  <c:v>45161</c:v>
                </c:pt>
                <c:pt idx="1331">
                  <c:v>45162</c:v>
                </c:pt>
                <c:pt idx="1332">
                  <c:v>45163</c:v>
                </c:pt>
                <c:pt idx="1333">
                  <c:v>45164</c:v>
                </c:pt>
                <c:pt idx="1334">
                  <c:v>45165</c:v>
                </c:pt>
                <c:pt idx="1335">
                  <c:v>45166</c:v>
                </c:pt>
                <c:pt idx="1336">
                  <c:v>45167</c:v>
                </c:pt>
                <c:pt idx="1337">
                  <c:v>45168</c:v>
                </c:pt>
                <c:pt idx="1338">
                  <c:v>45169</c:v>
                </c:pt>
                <c:pt idx="1339">
                  <c:v>45170</c:v>
                </c:pt>
                <c:pt idx="1340">
                  <c:v>45171</c:v>
                </c:pt>
                <c:pt idx="1341">
                  <c:v>45172</c:v>
                </c:pt>
                <c:pt idx="1342">
                  <c:v>45173</c:v>
                </c:pt>
                <c:pt idx="1343">
                  <c:v>45174</c:v>
                </c:pt>
                <c:pt idx="1344">
                  <c:v>45175</c:v>
                </c:pt>
                <c:pt idx="1345">
                  <c:v>45176</c:v>
                </c:pt>
                <c:pt idx="1346">
                  <c:v>45177</c:v>
                </c:pt>
                <c:pt idx="1347">
                  <c:v>45178</c:v>
                </c:pt>
                <c:pt idx="1348">
                  <c:v>45179</c:v>
                </c:pt>
                <c:pt idx="1349">
                  <c:v>45180</c:v>
                </c:pt>
                <c:pt idx="1350">
                  <c:v>45181</c:v>
                </c:pt>
                <c:pt idx="1351">
                  <c:v>45182</c:v>
                </c:pt>
                <c:pt idx="1352">
                  <c:v>45183</c:v>
                </c:pt>
                <c:pt idx="1353">
                  <c:v>45184</c:v>
                </c:pt>
                <c:pt idx="1354">
                  <c:v>45185</c:v>
                </c:pt>
                <c:pt idx="1355">
                  <c:v>45186</c:v>
                </c:pt>
                <c:pt idx="1356">
                  <c:v>45187</c:v>
                </c:pt>
                <c:pt idx="1357">
                  <c:v>45188</c:v>
                </c:pt>
                <c:pt idx="1358">
                  <c:v>45189</c:v>
                </c:pt>
                <c:pt idx="1359">
                  <c:v>45190</c:v>
                </c:pt>
                <c:pt idx="1360">
                  <c:v>45191</c:v>
                </c:pt>
                <c:pt idx="1361">
                  <c:v>45192</c:v>
                </c:pt>
                <c:pt idx="1362">
                  <c:v>45193</c:v>
                </c:pt>
                <c:pt idx="1363">
                  <c:v>45194</c:v>
                </c:pt>
                <c:pt idx="1364">
                  <c:v>45195</c:v>
                </c:pt>
                <c:pt idx="1365">
                  <c:v>45196</c:v>
                </c:pt>
                <c:pt idx="1366">
                  <c:v>45197</c:v>
                </c:pt>
                <c:pt idx="1367">
                  <c:v>45198</c:v>
                </c:pt>
                <c:pt idx="1368">
                  <c:v>45199</c:v>
                </c:pt>
                <c:pt idx="1369">
                  <c:v>45200</c:v>
                </c:pt>
                <c:pt idx="1370">
                  <c:v>45201</c:v>
                </c:pt>
                <c:pt idx="1371">
                  <c:v>45202</c:v>
                </c:pt>
                <c:pt idx="1372">
                  <c:v>45203</c:v>
                </c:pt>
                <c:pt idx="1373">
                  <c:v>45204</c:v>
                </c:pt>
                <c:pt idx="1374">
                  <c:v>45205</c:v>
                </c:pt>
                <c:pt idx="1375">
                  <c:v>45206</c:v>
                </c:pt>
                <c:pt idx="1376">
                  <c:v>45207</c:v>
                </c:pt>
                <c:pt idx="1377">
                  <c:v>45208</c:v>
                </c:pt>
                <c:pt idx="1378">
                  <c:v>45209</c:v>
                </c:pt>
                <c:pt idx="1379">
                  <c:v>45210</c:v>
                </c:pt>
                <c:pt idx="1380">
                  <c:v>45211</c:v>
                </c:pt>
                <c:pt idx="1381">
                  <c:v>45212</c:v>
                </c:pt>
                <c:pt idx="1382">
                  <c:v>45213</c:v>
                </c:pt>
                <c:pt idx="1383">
                  <c:v>45214</c:v>
                </c:pt>
                <c:pt idx="1384">
                  <c:v>45215</c:v>
                </c:pt>
                <c:pt idx="1385">
                  <c:v>45216</c:v>
                </c:pt>
                <c:pt idx="1386">
                  <c:v>45217</c:v>
                </c:pt>
                <c:pt idx="1387">
                  <c:v>45218</c:v>
                </c:pt>
                <c:pt idx="1388">
                  <c:v>45219</c:v>
                </c:pt>
                <c:pt idx="1389">
                  <c:v>45220</c:v>
                </c:pt>
                <c:pt idx="1390">
                  <c:v>45221</c:v>
                </c:pt>
                <c:pt idx="1391">
                  <c:v>45222</c:v>
                </c:pt>
                <c:pt idx="1392">
                  <c:v>45223</c:v>
                </c:pt>
                <c:pt idx="1393">
                  <c:v>45224</c:v>
                </c:pt>
                <c:pt idx="1394">
                  <c:v>45225</c:v>
                </c:pt>
                <c:pt idx="1395">
                  <c:v>45226</c:v>
                </c:pt>
                <c:pt idx="1396">
                  <c:v>45227</c:v>
                </c:pt>
                <c:pt idx="1397">
                  <c:v>45228</c:v>
                </c:pt>
                <c:pt idx="1398">
                  <c:v>45229</c:v>
                </c:pt>
                <c:pt idx="1399">
                  <c:v>45230</c:v>
                </c:pt>
                <c:pt idx="1400">
                  <c:v>45231</c:v>
                </c:pt>
                <c:pt idx="1401">
                  <c:v>45232</c:v>
                </c:pt>
                <c:pt idx="1402">
                  <c:v>45233</c:v>
                </c:pt>
                <c:pt idx="1403">
                  <c:v>45234</c:v>
                </c:pt>
                <c:pt idx="1404">
                  <c:v>45235</c:v>
                </c:pt>
                <c:pt idx="1405">
                  <c:v>45236</c:v>
                </c:pt>
                <c:pt idx="1406">
                  <c:v>45237</c:v>
                </c:pt>
                <c:pt idx="1407">
                  <c:v>45238</c:v>
                </c:pt>
                <c:pt idx="1408">
                  <c:v>45239</c:v>
                </c:pt>
                <c:pt idx="1409">
                  <c:v>45240</c:v>
                </c:pt>
                <c:pt idx="1410">
                  <c:v>45241</c:v>
                </c:pt>
                <c:pt idx="1411">
                  <c:v>45242</c:v>
                </c:pt>
                <c:pt idx="1412">
                  <c:v>45243</c:v>
                </c:pt>
                <c:pt idx="1413">
                  <c:v>45244</c:v>
                </c:pt>
                <c:pt idx="1414">
                  <c:v>45245</c:v>
                </c:pt>
                <c:pt idx="1415">
                  <c:v>45246</c:v>
                </c:pt>
                <c:pt idx="1416">
                  <c:v>45247</c:v>
                </c:pt>
                <c:pt idx="1417">
                  <c:v>45248</c:v>
                </c:pt>
                <c:pt idx="1418">
                  <c:v>45249</c:v>
                </c:pt>
                <c:pt idx="1419">
                  <c:v>45250</c:v>
                </c:pt>
                <c:pt idx="1420">
                  <c:v>45251</c:v>
                </c:pt>
                <c:pt idx="1421">
                  <c:v>45252</c:v>
                </c:pt>
                <c:pt idx="1422">
                  <c:v>45253</c:v>
                </c:pt>
                <c:pt idx="1423">
                  <c:v>45254</c:v>
                </c:pt>
                <c:pt idx="1424">
                  <c:v>45255</c:v>
                </c:pt>
                <c:pt idx="1425">
                  <c:v>45256</c:v>
                </c:pt>
                <c:pt idx="1426">
                  <c:v>45257</c:v>
                </c:pt>
                <c:pt idx="1427">
                  <c:v>45258</c:v>
                </c:pt>
                <c:pt idx="1428">
                  <c:v>45259</c:v>
                </c:pt>
                <c:pt idx="1429">
                  <c:v>45260</c:v>
                </c:pt>
                <c:pt idx="1430">
                  <c:v>45261</c:v>
                </c:pt>
                <c:pt idx="1431">
                  <c:v>45262</c:v>
                </c:pt>
                <c:pt idx="1432">
                  <c:v>45263</c:v>
                </c:pt>
                <c:pt idx="1433">
                  <c:v>45264</c:v>
                </c:pt>
                <c:pt idx="1434">
                  <c:v>45265</c:v>
                </c:pt>
                <c:pt idx="1435">
                  <c:v>45266</c:v>
                </c:pt>
                <c:pt idx="1436">
                  <c:v>45267</c:v>
                </c:pt>
                <c:pt idx="1437">
                  <c:v>45268</c:v>
                </c:pt>
                <c:pt idx="1438">
                  <c:v>45269</c:v>
                </c:pt>
                <c:pt idx="1439">
                  <c:v>45270</c:v>
                </c:pt>
                <c:pt idx="1440">
                  <c:v>45271</c:v>
                </c:pt>
                <c:pt idx="1441">
                  <c:v>45272</c:v>
                </c:pt>
                <c:pt idx="1442">
                  <c:v>45273</c:v>
                </c:pt>
                <c:pt idx="1443">
                  <c:v>45274</c:v>
                </c:pt>
                <c:pt idx="1444">
                  <c:v>45275</c:v>
                </c:pt>
                <c:pt idx="1445">
                  <c:v>45276</c:v>
                </c:pt>
                <c:pt idx="1446">
                  <c:v>45277</c:v>
                </c:pt>
                <c:pt idx="1447">
                  <c:v>45278</c:v>
                </c:pt>
                <c:pt idx="1448">
                  <c:v>45279</c:v>
                </c:pt>
                <c:pt idx="1449">
                  <c:v>45280</c:v>
                </c:pt>
                <c:pt idx="1450">
                  <c:v>45281</c:v>
                </c:pt>
                <c:pt idx="1451">
                  <c:v>45282</c:v>
                </c:pt>
                <c:pt idx="1452">
                  <c:v>45283</c:v>
                </c:pt>
                <c:pt idx="1453">
                  <c:v>45284</c:v>
                </c:pt>
                <c:pt idx="1454">
                  <c:v>45285</c:v>
                </c:pt>
                <c:pt idx="1455">
                  <c:v>45286</c:v>
                </c:pt>
                <c:pt idx="1456">
                  <c:v>45287</c:v>
                </c:pt>
                <c:pt idx="1457">
                  <c:v>45288</c:v>
                </c:pt>
                <c:pt idx="1458">
                  <c:v>45289</c:v>
                </c:pt>
                <c:pt idx="1459">
                  <c:v>45290</c:v>
                </c:pt>
                <c:pt idx="1460">
                  <c:v>45291</c:v>
                </c:pt>
                <c:pt idx="1461">
                  <c:v>45292</c:v>
                </c:pt>
                <c:pt idx="1462">
                  <c:v>45293</c:v>
                </c:pt>
                <c:pt idx="1463">
                  <c:v>45294</c:v>
                </c:pt>
                <c:pt idx="1464">
                  <c:v>45295</c:v>
                </c:pt>
                <c:pt idx="1465">
                  <c:v>45296</c:v>
                </c:pt>
                <c:pt idx="1466">
                  <c:v>45297</c:v>
                </c:pt>
                <c:pt idx="1467">
                  <c:v>45298</c:v>
                </c:pt>
                <c:pt idx="1468">
                  <c:v>45299</c:v>
                </c:pt>
                <c:pt idx="1469">
                  <c:v>45300</c:v>
                </c:pt>
                <c:pt idx="1470">
                  <c:v>45301</c:v>
                </c:pt>
                <c:pt idx="1471">
                  <c:v>45302</c:v>
                </c:pt>
                <c:pt idx="1472">
                  <c:v>45303</c:v>
                </c:pt>
                <c:pt idx="1473">
                  <c:v>45304</c:v>
                </c:pt>
                <c:pt idx="1474">
                  <c:v>45305</c:v>
                </c:pt>
                <c:pt idx="1475">
                  <c:v>45306</c:v>
                </c:pt>
                <c:pt idx="1476">
                  <c:v>45307</c:v>
                </c:pt>
                <c:pt idx="1477">
                  <c:v>45308</c:v>
                </c:pt>
                <c:pt idx="1478">
                  <c:v>45309</c:v>
                </c:pt>
                <c:pt idx="1479">
                  <c:v>45310</c:v>
                </c:pt>
                <c:pt idx="1480">
                  <c:v>45311</c:v>
                </c:pt>
                <c:pt idx="1481">
                  <c:v>45312</c:v>
                </c:pt>
                <c:pt idx="1482">
                  <c:v>45313</c:v>
                </c:pt>
                <c:pt idx="1483">
                  <c:v>45314</c:v>
                </c:pt>
                <c:pt idx="1484">
                  <c:v>45315</c:v>
                </c:pt>
                <c:pt idx="1485">
                  <c:v>45316</c:v>
                </c:pt>
                <c:pt idx="1486">
                  <c:v>45317</c:v>
                </c:pt>
                <c:pt idx="1487">
                  <c:v>45318</c:v>
                </c:pt>
                <c:pt idx="1488">
                  <c:v>45319</c:v>
                </c:pt>
                <c:pt idx="1489">
                  <c:v>45320</c:v>
                </c:pt>
                <c:pt idx="1490">
                  <c:v>45321</c:v>
                </c:pt>
                <c:pt idx="1491">
                  <c:v>45322</c:v>
                </c:pt>
                <c:pt idx="1492">
                  <c:v>45323</c:v>
                </c:pt>
                <c:pt idx="1493">
                  <c:v>45324</c:v>
                </c:pt>
                <c:pt idx="1494">
                  <c:v>45325</c:v>
                </c:pt>
                <c:pt idx="1495">
                  <c:v>45326</c:v>
                </c:pt>
                <c:pt idx="1496">
                  <c:v>45327</c:v>
                </c:pt>
                <c:pt idx="1497">
                  <c:v>45328</c:v>
                </c:pt>
                <c:pt idx="1498">
                  <c:v>45329</c:v>
                </c:pt>
                <c:pt idx="1499">
                  <c:v>45330</c:v>
                </c:pt>
                <c:pt idx="1500">
                  <c:v>45331</c:v>
                </c:pt>
                <c:pt idx="1501">
                  <c:v>45332</c:v>
                </c:pt>
                <c:pt idx="1502">
                  <c:v>45333</c:v>
                </c:pt>
                <c:pt idx="1503">
                  <c:v>45334</c:v>
                </c:pt>
                <c:pt idx="1504">
                  <c:v>45335</c:v>
                </c:pt>
                <c:pt idx="1505">
                  <c:v>45336</c:v>
                </c:pt>
                <c:pt idx="1506">
                  <c:v>45337</c:v>
                </c:pt>
                <c:pt idx="1507">
                  <c:v>45338</c:v>
                </c:pt>
                <c:pt idx="1508">
                  <c:v>45339</c:v>
                </c:pt>
                <c:pt idx="1509">
                  <c:v>45340</c:v>
                </c:pt>
                <c:pt idx="1510">
                  <c:v>45341</c:v>
                </c:pt>
                <c:pt idx="1511">
                  <c:v>45342</c:v>
                </c:pt>
                <c:pt idx="1512">
                  <c:v>45343</c:v>
                </c:pt>
                <c:pt idx="1513">
                  <c:v>45344</c:v>
                </c:pt>
                <c:pt idx="1514">
                  <c:v>45345</c:v>
                </c:pt>
                <c:pt idx="1515">
                  <c:v>45346</c:v>
                </c:pt>
                <c:pt idx="1516">
                  <c:v>45347</c:v>
                </c:pt>
                <c:pt idx="1517">
                  <c:v>45348</c:v>
                </c:pt>
                <c:pt idx="1518">
                  <c:v>45349</c:v>
                </c:pt>
                <c:pt idx="1519">
                  <c:v>45350</c:v>
                </c:pt>
                <c:pt idx="1520">
                  <c:v>45351</c:v>
                </c:pt>
                <c:pt idx="1521">
                  <c:v>45352</c:v>
                </c:pt>
                <c:pt idx="1522">
                  <c:v>45353</c:v>
                </c:pt>
                <c:pt idx="1523">
                  <c:v>45354</c:v>
                </c:pt>
                <c:pt idx="1524">
                  <c:v>45355</c:v>
                </c:pt>
                <c:pt idx="1525">
                  <c:v>45356</c:v>
                </c:pt>
                <c:pt idx="1526">
                  <c:v>45357</c:v>
                </c:pt>
                <c:pt idx="1527">
                  <c:v>45358</c:v>
                </c:pt>
                <c:pt idx="1528">
                  <c:v>45359</c:v>
                </c:pt>
                <c:pt idx="1529">
                  <c:v>45360</c:v>
                </c:pt>
                <c:pt idx="1530">
                  <c:v>45361</c:v>
                </c:pt>
                <c:pt idx="1531">
                  <c:v>45362</c:v>
                </c:pt>
                <c:pt idx="1532">
                  <c:v>45363</c:v>
                </c:pt>
                <c:pt idx="1533">
                  <c:v>45364</c:v>
                </c:pt>
                <c:pt idx="1534">
                  <c:v>45365</c:v>
                </c:pt>
                <c:pt idx="1535">
                  <c:v>45366</c:v>
                </c:pt>
                <c:pt idx="1536">
                  <c:v>45367</c:v>
                </c:pt>
                <c:pt idx="1537">
                  <c:v>45368</c:v>
                </c:pt>
                <c:pt idx="1538">
                  <c:v>45369</c:v>
                </c:pt>
                <c:pt idx="1539">
                  <c:v>45370</c:v>
                </c:pt>
                <c:pt idx="1540">
                  <c:v>45371</c:v>
                </c:pt>
                <c:pt idx="1541">
                  <c:v>45372</c:v>
                </c:pt>
                <c:pt idx="1542">
                  <c:v>45373</c:v>
                </c:pt>
                <c:pt idx="1543">
                  <c:v>45374</c:v>
                </c:pt>
                <c:pt idx="1544">
                  <c:v>45375</c:v>
                </c:pt>
                <c:pt idx="1545">
                  <c:v>45376</c:v>
                </c:pt>
                <c:pt idx="1546">
                  <c:v>45377</c:v>
                </c:pt>
                <c:pt idx="1547">
                  <c:v>45378</c:v>
                </c:pt>
                <c:pt idx="1548">
                  <c:v>45379</c:v>
                </c:pt>
                <c:pt idx="1549">
                  <c:v>45380</c:v>
                </c:pt>
                <c:pt idx="1550">
                  <c:v>45381</c:v>
                </c:pt>
                <c:pt idx="1551">
                  <c:v>45382</c:v>
                </c:pt>
                <c:pt idx="1552">
                  <c:v>45383</c:v>
                </c:pt>
                <c:pt idx="1553">
                  <c:v>45384</c:v>
                </c:pt>
                <c:pt idx="1554">
                  <c:v>45385</c:v>
                </c:pt>
                <c:pt idx="1555">
                  <c:v>45386</c:v>
                </c:pt>
                <c:pt idx="1556">
                  <c:v>45387</c:v>
                </c:pt>
                <c:pt idx="1557">
                  <c:v>45388</c:v>
                </c:pt>
                <c:pt idx="1558">
                  <c:v>45389</c:v>
                </c:pt>
                <c:pt idx="1559">
                  <c:v>45390</c:v>
                </c:pt>
                <c:pt idx="1560">
                  <c:v>45391</c:v>
                </c:pt>
                <c:pt idx="1561">
                  <c:v>45392</c:v>
                </c:pt>
                <c:pt idx="1562">
                  <c:v>45393</c:v>
                </c:pt>
                <c:pt idx="1563">
                  <c:v>45394</c:v>
                </c:pt>
                <c:pt idx="1564">
                  <c:v>45395</c:v>
                </c:pt>
                <c:pt idx="1565">
                  <c:v>45396</c:v>
                </c:pt>
                <c:pt idx="1566">
                  <c:v>45397</c:v>
                </c:pt>
                <c:pt idx="1567">
                  <c:v>45398</c:v>
                </c:pt>
                <c:pt idx="1568">
                  <c:v>45399</c:v>
                </c:pt>
                <c:pt idx="1569">
                  <c:v>45400</c:v>
                </c:pt>
                <c:pt idx="1570">
                  <c:v>45401</c:v>
                </c:pt>
                <c:pt idx="1571">
                  <c:v>45402</c:v>
                </c:pt>
                <c:pt idx="1572">
                  <c:v>45403</c:v>
                </c:pt>
                <c:pt idx="1573">
                  <c:v>45404</c:v>
                </c:pt>
                <c:pt idx="1574">
                  <c:v>45405</c:v>
                </c:pt>
                <c:pt idx="1575">
                  <c:v>45406</c:v>
                </c:pt>
                <c:pt idx="1576">
                  <c:v>45407</c:v>
                </c:pt>
                <c:pt idx="1577">
                  <c:v>45408</c:v>
                </c:pt>
                <c:pt idx="1578">
                  <c:v>45409</c:v>
                </c:pt>
                <c:pt idx="1579">
                  <c:v>45410</c:v>
                </c:pt>
                <c:pt idx="1580">
                  <c:v>45411</c:v>
                </c:pt>
                <c:pt idx="1581">
                  <c:v>45412</c:v>
                </c:pt>
                <c:pt idx="1582">
                  <c:v>45413</c:v>
                </c:pt>
                <c:pt idx="1583">
                  <c:v>45414</c:v>
                </c:pt>
                <c:pt idx="1584">
                  <c:v>45415</c:v>
                </c:pt>
                <c:pt idx="1585">
                  <c:v>45416</c:v>
                </c:pt>
                <c:pt idx="1586">
                  <c:v>45417</c:v>
                </c:pt>
                <c:pt idx="1587">
                  <c:v>45418</c:v>
                </c:pt>
                <c:pt idx="1588">
                  <c:v>45419</c:v>
                </c:pt>
                <c:pt idx="1589">
                  <c:v>45420</c:v>
                </c:pt>
                <c:pt idx="1590">
                  <c:v>45421</c:v>
                </c:pt>
                <c:pt idx="1591">
                  <c:v>45422</c:v>
                </c:pt>
                <c:pt idx="1592">
                  <c:v>45423</c:v>
                </c:pt>
                <c:pt idx="1593">
                  <c:v>45424</c:v>
                </c:pt>
                <c:pt idx="1594">
                  <c:v>45425</c:v>
                </c:pt>
                <c:pt idx="1595">
                  <c:v>45426</c:v>
                </c:pt>
                <c:pt idx="1596">
                  <c:v>45427</c:v>
                </c:pt>
                <c:pt idx="1597">
                  <c:v>45428</c:v>
                </c:pt>
                <c:pt idx="1598">
                  <c:v>45429</c:v>
                </c:pt>
                <c:pt idx="1599">
                  <c:v>45430</c:v>
                </c:pt>
                <c:pt idx="1600">
                  <c:v>45431</c:v>
                </c:pt>
                <c:pt idx="1601">
                  <c:v>45432</c:v>
                </c:pt>
                <c:pt idx="1602">
                  <c:v>45433</c:v>
                </c:pt>
                <c:pt idx="1603">
                  <c:v>45434</c:v>
                </c:pt>
                <c:pt idx="1604">
                  <c:v>45435</c:v>
                </c:pt>
                <c:pt idx="1605">
                  <c:v>45436</c:v>
                </c:pt>
                <c:pt idx="1606">
                  <c:v>45437</c:v>
                </c:pt>
                <c:pt idx="1607">
                  <c:v>45438</c:v>
                </c:pt>
                <c:pt idx="1608">
                  <c:v>45439</c:v>
                </c:pt>
                <c:pt idx="1609">
                  <c:v>45440</c:v>
                </c:pt>
                <c:pt idx="1610">
                  <c:v>45441</c:v>
                </c:pt>
                <c:pt idx="1611">
                  <c:v>45442</c:v>
                </c:pt>
                <c:pt idx="1612">
                  <c:v>45443</c:v>
                </c:pt>
                <c:pt idx="1613">
                  <c:v>45444</c:v>
                </c:pt>
                <c:pt idx="1614">
                  <c:v>45445</c:v>
                </c:pt>
                <c:pt idx="1615">
                  <c:v>45446</c:v>
                </c:pt>
                <c:pt idx="1616">
                  <c:v>45447</c:v>
                </c:pt>
                <c:pt idx="1617">
                  <c:v>45448</c:v>
                </c:pt>
                <c:pt idx="1618">
                  <c:v>45449</c:v>
                </c:pt>
                <c:pt idx="1619">
                  <c:v>45450</c:v>
                </c:pt>
                <c:pt idx="1620">
                  <c:v>45451</c:v>
                </c:pt>
                <c:pt idx="1621">
                  <c:v>45452</c:v>
                </c:pt>
                <c:pt idx="1622">
                  <c:v>45453</c:v>
                </c:pt>
                <c:pt idx="1623">
                  <c:v>45454</c:v>
                </c:pt>
                <c:pt idx="1624">
                  <c:v>45455</c:v>
                </c:pt>
                <c:pt idx="1625">
                  <c:v>45456</c:v>
                </c:pt>
                <c:pt idx="1626">
                  <c:v>45457</c:v>
                </c:pt>
                <c:pt idx="1627">
                  <c:v>45458</c:v>
                </c:pt>
                <c:pt idx="1628">
                  <c:v>45459</c:v>
                </c:pt>
                <c:pt idx="1629">
                  <c:v>45460</c:v>
                </c:pt>
                <c:pt idx="1630">
                  <c:v>45461</c:v>
                </c:pt>
                <c:pt idx="1631">
                  <c:v>45462</c:v>
                </c:pt>
                <c:pt idx="1632">
                  <c:v>45463</c:v>
                </c:pt>
                <c:pt idx="1633">
                  <c:v>45464</c:v>
                </c:pt>
                <c:pt idx="1634">
                  <c:v>45465</c:v>
                </c:pt>
                <c:pt idx="1635">
                  <c:v>45466</c:v>
                </c:pt>
                <c:pt idx="1636">
                  <c:v>45467</c:v>
                </c:pt>
                <c:pt idx="1637">
                  <c:v>45468</c:v>
                </c:pt>
                <c:pt idx="1638">
                  <c:v>45469</c:v>
                </c:pt>
                <c:pt idx="1639">
                  <c:v>45470</c:v>
                </c:pt>
                <c:pt idx="1640">
                  <c:v>45471</c:v>
                </c:pt>
                <c:pt idx="1641">
                  <c:v>45472</c:v>
                </c:pt>
                <c:pt idx="1642">
                  <c:v>45473</c:v>
                </c:pt>
                <c:pt idx="1643">
                  <c:v>45474</c:v>
                </c:pt>
                <c:pt idx="1644">
                  <c:v>45475</c:v>
                </c:pt>
                <c:pt idx="1645">
                  <c:v>45476</c:v>
                </c:pt>
                <c:pt idx="1646">
                  <c:v>45477</c:v>
                </c:pt>
                <c:pt idx="1647">
                  <c:v>45478</c:v>
                </c:pt>
                <c:pt idx="1648">
                  <c:v>45479</c:v>
                </c:pt>
                <c:pt idx="1649">
                  <c:v>45480</c:v>
                </c:pt>
                <c:pt idx="1650">
                  <c:v>45481</c:v>
                </c:pt>
                <c:pt idx="1651">
                  <c:v>45482</c:v>
                </c:pt>
                <c:pt idx="1652">
                  <c:v>45483</c:v>
                </c:pt>
                <c:pt idx="1653">
                  <c:v>45484</c:v>
                </c:pt>
                <c:pt idx="1654">
                  <c:v>45485</c:v>
                </c:pt>
                <c:pt idx="1655">
                  <c:v>45486</c:v>
                </c:pt>
                <c:pt idx="1656">
                  <c:v>45487</c:v>
                </c:pt>
                <c:pt idx="1657">
                  <c:v>45488</c:v>
                </c:pt>
                <c:pt idx="1658">
                  <c:v>45489</c:v>
                </c:pt>
                <c:pt idx="1659">
                  <c:v>45490</c:v>
                </c:pt>
                <c:pt idx="1660">
                  <c:v>45491</c:v>
                </c:pt>
                <c:pt idx="1661">
                  <c:v>45492</c:v>
                </c:pt>
                <c:pt idx="1662">
                  <c:v>45493</c:v>
                </c:pt>
                <c:pt idx="1663">
                  <c:v>45494</c:v>
                </c:pt>
                <c:pt idx="1664">
                  <c:v>45495</c:v>
                </c:pt>
                <c:pt idx="1665">
                  <c:v>45496</c:v>
                </c:pt>
                <c:pt idx="1666">
                  <c:v>45497</c:v>
                </c:pt>
                <c:pt idx="1667">
                  <c:v>45498</c:v>
                </c:pt>
                <c:pt idx="1668">
                  <c:v>45499</c:v>
                </c:pt>
                <c:pt idx="1669">
                  <c:v>45500</c:v>
                </c:pt>
                <c:pt idx="1670">
                  <c:v>45501</c:v>
                </c:pt>
                <c:pt idx="1671">
                  <c:v>45502</c:v>
                </c:pt>
                <c:pt idx="1672">
                  <c:v>45503</c:v>
                </c:pt>
                <c:pt idx="1673">
                  <c:v>45504</c:v>
                </c:pt>
                <c:pt idx="1674">
                  <c:v>45505</c:v>
                </c:pt>
                <c:pt idx="1675">
                  <c:v>45506</c:v>
                </c:pt>
                <c:pt idx="1676">
                  <c:v>45507</c:v>
                </c:pt>
                <c:pt idx="1677">
                  <c:v>45508</c:v>
                </c:pt>
                <c:pt idx="1678">
                  <c:v>45509</c:v>
                </c:pt>
                <c:pt idx="1679">
                  <c:v>45510</c:v>
                </c:pt>
                <c:pt idx="1680">
                  <c:v>45511</c:v>
                </c:pt>
                <c:pt idx="1681">
                  <c:v>45512</c:v>
                </c:pt>
                <c:pt idx="1682">
                  <c:v>45513</c:v>
                </c:pt>
                <c:pt idx="1683">
                  <c:v>45514</c:v>
                </c:pt>
                <c:pt idx="1684">
                  <c:v>45515</c:v>
                </c:pt>
                <c:pt idx="1685">
                  <c:v>45516</c:v>
                </c:pt>
                <c:pt idx="1686">
                  <c:v>45517</c:v>
                </c:pt>
                <c:pt idx="1687">
                  <c:v>45518</c:v>
                </c:pt>
                <c:pt idx="1688">
                  <c:v>45519</c:v>
                </c:pt>
                <c:pt idx="1689">
                  <c:v>45520</c:v>
                </c:pt>
                <c:pt idx="1690">
                  <c:v>45521</c:v>
                </c:pt>
                <c:pt idx="1691">
                  <c:v>45522</c:v>
                </c:pt>
                <c:pt idx="1692">
                  <c:v>45523</c:v>
                </c:pt>
                <c:pt idx="1693">
                  <c:v>45524</c:v>
                </c:pt>
                <c:pt idx="1694">
                  <c:v>45525</c:v>
                </c:pt>
                <c:pt idx="1695">
                  <c:v>45526</c:v>
                </c:pt>
                <c:pt idx="1696">
                  <c:v>45527</c:v>
                </c:pt>
                <c:pt idx="1697">
                  <c:v>45528</c:v>
                </c:pt>
                <c:pt idx="1698">
                  <c:v>45529</c:v>
                </c:pt>
                <c:pt idx="1699">
                  <c:v>45530</c:v>
                </c:pt>
                <c:pt idx="1700">
                  <c:v>45531</c:v>
                </c:pt>
                <c:pt idx="1701">
                  <c:v>45532</c:v>
                </c:pt>
                <c:pt idx="1702">
                  <c:v>45533</c:v>
                </c:pt>
                <c:pt idx="1703">
                  <c:v>45534</c:v>
                </c:pt>
                <c:pt idx="1704">
                  <c:v>45535</c:v>
                </c:pt>
                <c:pt idx="1705">
                  <c:v>45536</c:v>
                </c:pt>
                <c:pt idx="1706">
                  <c:v>45537</c:v>
                </c:pt>
                <c:pt idx="1707">
                  <c:v>45538</c:v>
                </c:pt>
                <c:pt idx="1708">
                  <c:v>45539</c:v>
                </c:pt>
                <c:pt idx="1709">
                  <c:v>45540</c:v>
                </c:pt>
                <c:pt idx="1710">
                  <c:v>45541</c:v>
                </c:pt>
                <c:pt idx="1711">
                  <c:v>45542</c:v>
                </c:pt>
                <c:pt idx="1712">
                  <c:v>45543</c:v>
                </c:pt>
                <c:pt idx="1713">
                  <c:v>45544</c:v>
                </c:pt>
                <c:pt idx="1714">
                  <c:v>45545</c:v>
                </c:pt>
                <c:pt idx="1715">
                  <c:v>45546</c:v>
                </c:pt>
                <c:pt idx="1716">
                  <c:v>45547</c:v>
                </c:pt>
                <c:pt idx="1717">
                  <c:v>45548</c:v>
                </c:pt>
                <c:pt idx="1718">
                  <c:v>45549</c:v>
                </c:pt>
                <c:pt idx="1719">
                  <c:v>45550</c:v>
                </c:pt>
                <c:pt idx="1720">
                  <c:v>45551</c:v>
                </c:pt>
                <c:pt idx="1721">
                  <c:v>45552</c:v>
                </c:pt>
                <c:pt idx="1722">
                  <c:v>45553</c:v>
                </c:pt>
                <c:pt idx="1723">
                  <c:v>45554</c:v>
                </c:pt>
                <c:pt idx="1724">
                  <c:v>45555</c:v>
                </c:pt>
                <c:pt idx="1725">
                  <c:v>45556</c:v>
                </c:pt>
                <c:pt idx="1726">
                  <c:v>45557</c:v>
                </c:pt>
                <c:pt idx="1727">
                  <c:v>45558</c:v>
                </c:pt>
                <c:pt idx="1728">
                  <c:v>45559</c:v>
                </c:pt>
                <c:pt idx="1729">
                  <c:v>45560</c:v>
                </c:pt>
                <c:pt idx="1730">
                  <c:v>45561</c:v>
                </c:pt>
                <c:pt idx="1731">
                  <c:v>45562</c:v>
                </c:pt>
                <c:pt idx="1732">
                  <c:v>45563</c:v>
                </c:pt>
                <c:pt idx="1733">
                  <c:v>45564</c:v>
                </c:pt>
                <c:pt idx="1734">
                  <c:v>45565</c:v>
                </c:pt>
                <c:pt idx="1735">
                  <c:v>45566</c:v>
                </c:pt>
                <c:pt idx="1736">
                  <c:v>45567</c:v>
                </c:pt>
                <c:pt idx="1737">
                  <c:v>45568</c:v>
                </c:pt>
                <c:pt idx="1738">
                  <c:v>45569</c:v>
                </c:pt>
                <c:pt idx="1739">
                  <c:v>45570</c:v>
                </c:pt>
                <c:pt idx="1740">
                  <c:v>45571</c:v>
                </c:pt>
                <c:pt idx="1741">
                  <c:v>45572</c:v>
                </c:pt>
                <c:pt idx="1742">
                  <c:v>45573</c:v>
                </c:pt>
                <c:pt idx="1743">
                  <c:v>45574</c:v>
                </c:pt>
                <c:pt idx="1744">
                  <c:v>45575</c:v>
                </c:pt>
                <c:pt idx="1745">
                  <c:v>45576</c:v>
                </c:pt>
                <c:pt idx="1746">
                  <c:v>45577</c:v>
                </c:pt>
                <c:pt idx="1747">
                  <c:v>45578</c:v>
                </c:pt>
                <c:pt idx="1748">
                  <c:v>45579</c:v>
                </c:pt>
                <c:pt idx="1749">
                  <c:v>45580</c:v>
                </c:pt>
                <c:pt idx="1750">
                  <c:v>45581</c:v>
                </c:pt>
                <c:pt idx="1751">
                  <c:v>45582</c:v>
                </c:pt>
                <c:pt idx="1752">
                  <c:v>45583</c:v>
                </c:pt>
                <c:pt idx="1753">
                  <c:v>45584</c:v>
                </c:pt>
                <c:pt idx="1754">
                  <c:v>45585</c:v>
                </c:pt>
                <c:pt idx="1755">
                  <c:v>45586</c:v>
                </c:pt>
                <c:pt idx="1756">
                  <c:v>45587</c:v>
                </c:pt>
                <c:pt idx="1757">
                  <c:v>45588</c:v>
                </c:pt>
                <c:pt idx="1758">
                  <c:v>45589</c:v>
                </c:pt>
                <c:pt idx="1759">
                  <c:v>45590</c:v>
                </c:pt>
                <c:pt idx="1760">
                  <c:v>45591</c:v>
                </c:pt>
                <c:pt idx="1761">
                  <c:v>45592</c:v>
                </c:pt>
                <c:pt idx="1762">
                  <c:v>45593</c:v>
                </c:pt>
                <c:pt idx="1763">
                  <c:v>45594</c:v>
                </c:pt>
                <c:pt idx="1764">
                  <c:v>45595</c:v>
                </c:pt>
                <c:pt idx="1765">
                  <c:v>45596</c:v>
                </c:pt>
                <c:pt idx="1766">
                  <c:v>45597</c:v>
                </c:pt>
                <c:pt idx="1767">
                  <c:v>45598</c:v>
                </c:pt>
                <c:pt idx="1768">
                  <c:v>45599</c:v>
                </c:pt>
                <c:pt idx="1769">
                  <c:v>45600</c:v>
                </c:pt>
                <c:pt idx="1770">
                  <c:v>45601</c:v>
                </c:pt>
                <c:pt idx="1771">
                  <c:v>45602</c:v>
                </c:pt>
                <c:pt idx="1772">
                  <c:v>45603</c:v>
                </c:pt>
                <c:pt idx="1773">
                  <c:v>45604</c:v>
                </c:pt>
                <c:pt idx="1774">
                  <c:v>45605</c:v>
                </c:pt>
                <c:pt idx="1775">
                  <c:v>45606</c:v>
                </c:pt>
                <c:pt idx="1776">
                  <c:v>45607</c:v>
                </c:pt>
                <c:pt idx="1777">
                  <c:v>45608</c:v>
                </c:pt>
                <c:pt idx="1778">
                  <c:v>45609</c:v>
                </c:pt>
                <c:pt idx="1779">
                  <c:v>45610</c:v>
                </c:pt>
                <c:pt idx="1780">
                  <c:v>45611</c:v>
                </c:pt>
                <c:pt idx="1781">
                  <c:v>45612</c:v>
                </c:pt>
                <c:pt idx="1782">
                  <c:v>45613</c:v>
                </c:pt>
                <c:pt idx="1783">
                  <c:v>45614</c:v>
                </c:pt>
                <c:pt idx="1784">
                  <c:v>45615</c:v>
                </c:pt>
                <c:pt idx="1785">
                  <c:v>45616</c:v>
                </c:pt>
                <c:pt idx="1786">
                  <c:v>45617</c:v>
                </c:pt>
                <c:pt idx="1787">
                  <c:v>45618</c:v>
                </c:pt>
                <c:pt idx="1788">
                  <c:v>45619</c:v>
                </c:pt>
                <c:pt idx="1789">
                  <c:v>45620</c:v>
                </c:pt>
                <c:pt idx="1790">
                  <c:v>45621</c:v>
                </c:pt>
                <c:pt idx="1791">
                  <c:v>45622</c:v>
                </c:pt>
                <c:pt idx="1792">
                  <c:v>45623</c:v>
                </c:pt>
                <c:pt idx="1793">
                  <c:v>45624</c:v>
                </c:pt>
                <c:pt idx="1794">
                  <c:v>45625</c:v>
                </c:pt>
                <c:pt idx="1795">
                  <c:v>45626</c:v>
                </c:pt>
                <c:pt idx="1796">
                  <c:v>45627</c:v>
                </c:pt>
                <c:pt idx="1797">
                  <c:v>45628</c:v>
                </c:pt>
                <c:pt idx="1798">
                  <c:v>45629</c:v>
                </c:pt>
                <c:pt idx="1799">
                  <c:v>45630</c:v>
                </c:pt>
                <c:pt idx="1800">
                  <c:v>45631</c:v>
                </c:pt>
                <c:pt idx="1801">
                  <c:v>45632</c:v>
                </c:pt>
                <c:pt idx="1802">
                  <c:v>45633</c:v>
                </c:pt>
                <c:pt idx="1803">
                  <c:v>45634</c:v>
                </c:pt>
                <c:pt idx="1804">
                  <c:v>45635</c:v>
                </c:pt>
                <c:pt idx="1805">
                  <c:v>45636</c:v>
                </c:pt>
                <c:pt idx="1806">
                  <c:v>45637</c:v>
                </c:pt>
                <c:pt idx="1807">
                  <c:v>45638</c:v>
                </c:pt>
                <c:pt idx="1808">
                  <c:v>45639</c:v>
                </c:pt>
                <c:pt idx="1809">
                  <c:v>45640</c:v>
                </c:pt>
                <c:pt idx="1810">
                  <c:v>45641</c:v>
                </c:pt>
                <c:pt idx="1811">
                  <c:v>45642</c:v>
                </c:pt>
                <c:pt idx="1812">
                  <c:v>45643</c:v>
                </c:pt>
                <c:pt idx="1813">
                  <c:v>45644</c:v>
                </c:pt>
                <c:pt idx="1814">
                  <c:v>45645</c:v>
                </c:pt>
                <c:pt idx="1815">
                  <c:v>45646</c:v>
                </c:pt>
                <c:pt idx="1816">
                  <c:v>45647</c:v>
                </c:pt>
                <c:pt idx="1817">
                  <c:v>45648</c:v>
                </c:pt>
                <c:pt idx="1818">
                  <c:v>45649</c:v>
                </c:pt>
                <c:pt idx="1819">
                  <c:v>45650</c:v>
                </c:pt>
                <c:pt idx="1820">
                  <c:v>45651</c:v>
                </c:pt>
                <c:pt idx="1821">
                  <c:v>45652</c:v>
                </c:pt>
                <c:pt idx="1822">
                  <c:v>45653</c:v>
                </c:pt>
                <c:pt idx="1823">
                  <c:v>45654</c:v>
                </c:pt>
                <c:pt idx="1824">
                  <c:v>45655</c:v>
                </c:pt>
                <c:pt idx="1825">
                  <c:v>45656</c:v>
                </c:pt>
                <c:pt idx="1826">
                  <c:v>45657</c:v>
                </c:pt>
                <c:pt idx="1827">
                  <c:v>45658</c:v>
                </c:pt>
                <c:pt idx="1828">
                  <c:v>45659</c:v>
                </c:pt>
                <c:pt idx="1829">
                  <c:v>45660</c:v>
                </c:pt>
                <c:pt idx="1830">
                  <c:v>45661</c:v>
                </c:pt>
                <c:pt idx="1831">
                  <c:v>45662</c:v>
                </c:pt>
                <c:pt idx="1832">
                  <c:v>45663</c:v>
                </c:pt>
                <c:pt idx="1833">
                  <c:v>45664</c:v>
                </c:pt>
                <c:pt idx="1834">
                  <c:v>45665</c:v>
                </c:pt>
                <c:pt idx="1835">
                  <c:v>45666</c:v>
                </c:pt>
                <c:pt idx="1836">
                  <c:v>45667</c:v>
                </c:pt>
                <c:pt idx="1837">
                  <c:v>45668</c:v>
                </c:pt>
                <c:pt idx="1838">
                  <c:v>45669</c:v>
                </c:pt>
                <c:pt idx="1839">
                  <c:v>45670</c:v>
                </c:pt>
                <c:pt idx="1840">
                  <c:v>45671</c:v>
                </c:pt>
                <c:pt idx="1841">
                  <c:v>45672</c:v>
                </c:pt>
                <c:pt idx="1842">
                  <c:v>45673</c:v>
                </c:pt>
                <c:pt idx="1843">
                  <c:v>45674</c:v>
                </c:pt>
                <c:pt idx="1844">
                  <c:v>45675</c:v>
                </c:pt>
                <c:pt idx="1845">
                  <c:v>45676</c:v>
                </c:pt>
                <c:pt idx="1846">
                  <c:v>45677</c:v>
                </c:pt>
                <c:pt idx="1847">
                  <c:v>45678</c:v>
                </c:pt>
                <c:pt idx="1848">
                  <c:v>45679</c:v>
                </c:pt>
                <c:pt idx="1849">
                  <c:v>45680</c:v>
                </c:pt>
                <c:pt idx="1850">
                  <c:v>45681</c:v>
                </c:pt>
                <c:pt idx="1851">
                  <c:v>45682</c:v>
                </c:pt>
                <c:pt idx="1852">
                  <c:v>45683</c:v>
                </c:pt>
                <c:pt idx="1853">
                  <c:v>45684</c:v>
                </c:pt>
                <c:pt idx="1854">
                  <c:v>45685</c:v>
                </c:pt>
                <c:pt idx="1855">
                  <c:v>45686</c:v>
                </c:pt>
                <c:pt idx="1856">
                  <c:v>45687</c:v>
                </c:pt>
                <c:pt idx="1857">
                  <c:v>45688</c:v>
                </c:pt>
                <c:pt idx="1858">
                  <c:v>45689</c:v>
                </c:pt>
                <c:pt idx="1859">
                  <c:v>45690</c:v>
                </c:pt>
                <c:pt idx="1860">
                  <c:v>45691</c:v>
                </c:pt>
                <c:pt idx="1861">
                  <c:v>45692</c:v>
                </c:pt>
                <c:pt idx="1862">
                  <c:v>45693</c:v>
                </c:pt>
                <c:pt idx="1863">
                  <c:v>45694</c:v>
                </c:pt>
                <c:pt idx="1864">
                  <c:v>45695</c:v>
                </c:pt>
                <c:pt idx="1865">
                  <c:v>45696</c:v>
                </c:pt>
                <c:pt idx="1866">
                  <c:v>45697</c:v>
                </c:pt>
                <c:pt idx="1867">
                  <c:v>45698</c:v>
                </c:pt>
                <c:pt idx="1868">
                  <c:v>45699</c:v>
                </c:pt>
                <c:pt idx="1869">
                  <c:v>45700</c:v>
                </c:pt>
                <c:pt idx="1870">
                  <c:v>45701</c:v>
                </c:pt>
                <c:pt idx="1871">
                  <c:v>45702</c:v>
                </c:pt>
                <c:pt idx="1872">
                  <c:v>45703</c:v>
                </c:pt>
                <c:pt idx="1873">
                  <c:v>45704</c:v>
                </c:pt>
                <c:pt idx="1874">
                  <c:v>45705</c:v>
                </c:pt>
                <c:pt idx="1875">
                  <c:v>45706</c:v>
                </c:pt>
                <c:pt idx="1876">
                  <c:v>45707</c:v>
                </c:pt>
                <c:pt idx="1877">
                  <c:v>45708</c:v>
                </c:pt>
                <c:pt idx="1878">
                  <c:v>45709</c:v>
                </c:pt>
                <c:pt idx="1879">
                  <c:v>45710</c:v>
                </c:pt>
                <c:pt idx="1880">
                  <c:v>45711</c:v>
                </c:pt>
                <c:pt idx="1881">
                  <c:v>45712</c:v>
                </c:pt>
                <c:pt idx="1882">
                  <c:v>45713</c:v>
                </c:pt>
                <c:pt idx="1883">
                  <c:v>45714</c:v>
                </c:pt>
                <c:pt idx="1884">
                  <c:v>45715</c:v>
                </c:pt>
                <c:pt idx="1885">
                  <c:v>45716</c:v>
                </c:pt>
                <c:pt idx="1886">
                  <c:v>45717</c:v>
                </c:pt>
                <c:pt idx="1887">
                  <c:v>45718</c:v>
                </c:pt>
                <c:pt idx="1888">
                  <c:v>45719</c:v>
                </c:pt>
                <c:pt idx="1889">
                  <c:v>45720</c:v>
                </c:pt>
                <c:pt idx="1890">
                  <c:v>45721</c:v>
                </c:pt>
                <c:pt idx="1891">
                  <c:v>45722</c:v>
                </c:pt>
                <c:pt idx="1892">
                  <c:v>45723</c:v>
                </c:pt>
                <c:pt idx="1893">
                  <c:v>45724</c:v>
                </c:pt>
                <c:pt idx="1894">
                  <c:v>45725</c:v>
                </c:pt>
                <c:pt idx="1895">
                  <c:v>45726</c:v>
                </c:pt>
                <c:pt idx="1896">
                  <c:v>45727</c:v>
                </c:pt>
                <c:pt idx="1897">
                  <c:v>45728</c:v>
                </c:pt>
                <c:pt idx="1898">
                  <c:v>45729</c:v>
                </c:pt>
                <c:pt idx="1899">
                  <c:v>45730</c:v>
                </c:pt>
                <c:pt idx="1900">
                  <c:v>45731</c:v>
                </c:pt>
                <c:pt idx="1901">
                  <c:v>45732</c:v>
                </c:pt>
                <c:pt idx="1902">
                  <c:v>45733</c:v>
                </c:pt>
                <c:pt idx="1903">
                  <c:v>45734</c:v>
                </c:pt>
                <c:pt idx="1904">
                  <c:v>45735</c:v>
                </c:pt>
                <c:pt idx="1905">
                  <c:v>45736</c:v>
                </c:pt>
                <c:pt idx="1906">
                  <c:v>45737</c:v>
                </c:pt>
                <c:pt idx="1907">
                  <c:v>45738</c:v>
                </c:pt>
                <c:pt idx="1908">
                  <c:v>45739</c:v>
                </c:pt>
                <c:pt idx="1909">
                  <c:v>45740</c:v>
                </c:pt>
                <c:pt idx="1910">
                  <c:v>45741</c:v>
                </c:pt>
                <c:pt idx="1911">
                  <c:v>45742</c:v>
                </c:pt>
                <c:pt idx="1912">
                  <c:v>45743</c:v>
                </c:pt>
                <c:pt idx="1913">
                  <c:v>45744</c:v>
                </c:pt>
                <c:pt idx="1914">
                  <c:v>45745</c:v>
                </c:pt>
                <c:pt idx="1915">
                  <c:v>45746</c:v>
                </c:pt>
                <c:pt idx="1916">
                  <c:v>45747</c:v>
                </c:pt>
                <c:pt idx="1917">
                  <c:v>45748</c:v>
                </c:pt>
                <c:pt idx="1918">
                  <c:v>45749</c:v>
                </c:pt>
                <c:pt idx="1919">
                  <c:v>45750</c:v>
                </c:pt>
                <c:pt idx="1920">
                  <c:v>45751</c:v>
                </c:pt>
                <c:pt idx="1921">
                  <c:v>45752</c:v>
                </c:pt>
                <c:pt idx="1922">
                  <c:v>45753</c:v>
                </c:pt>
                <c:pt idx="1923">
                  <c:v>45754</c:v>
                </c:pt>
                <c:pt idx="1924">
                  <c:v>45755</c:v>
                </c:pt>
                <c:pt idx="1925">
                  <c:v>45756</c:v>
                </c:pt>
                <c:pt idx="1926">
                  <c:v>45757</c:v>
                </c:pt>
                <c:pt idx="1927">
                  <c:v>45758</c:v>
                </c:pt>
                <c:pt idx="1928">
                  <c:v>45759</c:v>
                </c:pt>
                <c:pt idx="1929">
                  <c:v>45760</c:v>
                </c:pt>
                <c:pt idx="1930">
                  <c:v>45761</c:v>
                </c:pt>
                <c:pt idx="1931">
                  <c:v>45762</c:v>
                </c:pt>
                <c:pt idx="1932">
                  <c:v>45763</c:v>
                </c:pt>
                <c:pt idx="1933">
                  <c:v>45764</c:v>
                </c:pt>
                <c:pt idx="1934">
                  <c:v>45765</c:v>
                </c:pt>
                <c:pt idx="1935">
                  <c:v>45766</c:v>
                </c:pt>
                <c:pt idx="1936">
                  <c:v>45767</c:v>
                </c:pt>
                <c:pt idx="1937">
                  <c:v>45768</c:v>
                </c:pt>
                <c:pt idx="1938">
                  <c:v>45769</c:v>
                </c:pt>
                <c:pt idx="1939">
                  <c:v>45770</c:v>
                </c:pt>
                <c:pt idx="1940">
                  <c:v>45771</c:v>
                </c:pt>
                <c:pt idx="1941">
                  <c:v>45772</c:v>
                </c:pt>
                <c:pt idx="1942">
                  <c:v>45773</c:v>
                </c:pt>
                <c:pt idx="1943">
                  <c:v>45774</c:v>
                </c:pt>
                <c:pt idx="1944">
                  <c:v>45775</c:v>
                </c:pt>
                <c:pt idx="1945">
                  <c:v>45776</c:v>
                </c:pt>
                <c:pt idx="1946">
                  <c:v>45777</c:v>
                </c:pt>
                <c:pt idx="1947">
                  <c:v>45778</c:v>
                </c:pt>
                <c:pt idx="1948">
                  <c:v>45779</c:v>
                </c:pt>
                <c:pt idx="1949">
                  <c:v>45780</c:v>
                </c:pt>
                <c:pt idx="1950">
                  <c:v>45781</c:v>
                </c:pt>
                <c:pt idx="1951">
                  <c:v>45782</c:v>
                </c:pt>
                <c:pt idx="1952">
                  <c:v>45783</c:v>
                </c:pt>
                <c:pt idx="1953">
                  <c:v>45784</c:v>
                </c:pt>
                <c:pt idx="1954">
                  <c:v>45785</c:v>
                </c:pt>
                <c:pt idx="1955">
                  <c:v>45786</c:v>
                </c:pt>
                <c:pt idx="1956">
                  <c:v>45787</c:v>
                </c:pt>
                <c:pt idx="1957">
                  <c:v>45788</c:v>
                </c:pt>
                <c:pt idx="1958">
                  <c:v>45789</c:v>
                </c:pt>
                <c:pt idx="1959">
                  <c:v>45790</c:v>
                </c:pt>
                <c:pt idx="1960">
                  <c:v>45791</c:v>
                </c:pt>
                <c:pt idx="1961">
                  <c:v>45792</c:v>
                </c:pt>
                <c:pt idx="1962">
                  <c:v>45793</c:v>
                </c:pt>
                <c:pt idx="1963">
                  <c:v>45794</c:v>
                </c:pt>
                <c:pt idx="1964">
                  <c:v>45795</c:v>
                </c:pt>
                <c:pt idx="1965">
                  <c:v>45796</c:v>
                </c:pt>
                <c:pt idx="1966">
                  <c:v>45797</c:v>
                </c:pt>
                <c:pt idx="1967">
                  <c:v>45798</c:v>
                </c:pt>
                <c:pt idx="1968">
                  <c:v>45799</c:v>
                </c:pt>
                <c:pt idx="1969">
                  <c:v>45800</c:v>
                </c:pt>
                <c:pt idx="1970">
                  <c:v>45801</c:v>
                </c:pt>
                <c:pt idx="1971">
                  <c:v>45802</c:v>
                </c:pt>
                <c:pt idx="1972">
                  <c:v>45803</c:v>
                </c:pt>
                <c:pt idx="1973">
                  <c:v>45804</c:v>
                </c:pt>
                <c:pt idx="1974">
                  <c:v>45805</c:v>
                </c:pt>
                <c:pt idx="1975">
                  <c:v>45806</c:v>
                </c:pt>
                <c:pt idx="1976">
                  <c:v>45807</c:v>
                </c:pt>
                <c:pt idx="1977">
                  <c:v>45808</c:v>
                </c:pt>
                <c:pt idx="1978">
                  <c:v>45809</c:v>
                </c:pt>
                <c:pt idx="1979">
                  <c:v>45810</c:v>
                </c:pt>
                <c:pt idx="1980">
                  <c:v>45811</c:v>
                </c:pt>
                <c:pt idx="1981">
                  <c:v>45812</c:v>
                </c:pt>
                <c:pt idx="1982">
                  <c:v>45813</c:v>
                </c:pt>
                <c:pt idx="1983">
                  <c:v>45814</c:v>
                </c:pt>
                <c:pt idx="1984">
                  <c:v>45815</c:v>
                </c:pt>
                <c:pt idx="1985">
                  <c:v>45816</c:v>
                </c:pt>
                <c:pt idx="1986">
                  <c:v>45817</c:v>
                </c:pt>
                <c:pt idx="1987">
                  <c:v>45818</c:v>
                </c:pt>
                <c:pt idx="1988">
                  <c:v>45819</c:v>
                </c:pt>
                <c:pt idx="1989">
                  <c:v>45820</c:v>
                </c:pt>
                <c:pt idx="1990">
                  <c:v>45821</c:v>
                </c:pt>
                <c:pt idx="1991">
                  <c:v>45822</c:v>
                </c:pt>
                <c:pt idx="1992">
                  <c:v>45823</c:v>
                </c:pt>
                <c:pt idx="1993">
                  <c:v>45824</c:v>
                </c:pt>
                <c:pt idx="1994">
                  <c:v>45825</c:v>
                </c:pt>
                <c:pt idx="1995">
                  <c:v>45826</c:v>
                </c:pt>
                <c:pt idx="1996">
                  <c:v>45827</c:v>
                </c:pt>
                <c:pt idx="1997">
                  <c:v>45828</c:v>
                </c:pt>
                <c:pt idx="1998">
                  <c:v>45829</c:v>
                </c:pt>
                <c:pt idx="1999">
                  <c:v>45830</c:v>
                </c:pt>
                <c:pt idx="2000">
                  <c:v>45831</c:v>
                </c:pt>
                <c:pt idx="2001">
                  <c:v>45832</c:v>
                </c:pt>
                <c:pt idx="2002">
                  <c:v>45833</c:v>
                </c:pt>
                <c:pt idx="2003">
                  <c:v>45834</c:v>
                </c:pt>
                <c:pt idx="2004">
                  <c:v>45835</c:v>
                </c:pt>
                <c:pt idx="2005">
                  <c:v>45836</c:v>
                </c:pt>
                <c:pt idx="2006">
                  <c:v>45837</c:v>
                </c:pt>
                <c:pt idx="2007">
                  <c:v>45838</c:v>
                </c:pt>
              </c:numCache>
            </c:numRef>
          </c:cat>
          <c:val>
            <c:numRef>
              <c:f>Diario!$E$2:$E$2009</c:f>
              <c:numCache>
                <c:formatCode>#,##0</c:formatCode>
                <c:ptCount val="2008"/>
                <c:pt idx="0">
                  <c:v>7213.9184622169996</c:v>
                </c:pt>
                <c:pt idx="1">
                  <c:v>6968.2748963370004</c:v>
                </c:pt>
                <c:pt idx="2">
                  <c:v>7317.1840743379998</c:v>
                </c:pt>
                <c:pt idx="3">
                  <c:v>7358.4919640469998</c:v>
                </c:pt>
                <c:pt idx="4">
                  <c:v>7352.3627450920003</c:v>
                </c:pt>
                <c:pt idx="5">
                  <c:v>7764.2179501600003</c:v>
                </c:pt>
                <c:pt idx="6">
                  <c:v>8155.216395206</c:v>
                </c:pt>
                <c:pt idx="7">
                  <c:v>8055.7598272579999</c:v>
                </c:pt>
                <c:pt idx="8">
                  <c:v>7829.0632398580001</c:v>
                </c:pt>
                <c:pt idx="9">
                  <c:v>8160.4135671699996</c:v>
                </c:pt>
                <c:pt idx="10">
                  <c:v>8024.7915585709998</c:v>
                </c:pt>
                <c:pt idx="11">
                  <c:v>8164.5906077680002</c:v>
                </c:pt>
                <c:pt idx="12">
                  <c:v>8116.9695100170002</c:v>
                </c:pt>
                <c:pt idx="13">
                  <c:v>8838.5648617989991</c:v>
                </c:pt>
                <c:pt idx="14">
                  <c:v>8807.6324339080002</c:v>
                </c:pt>
                <c:pt idx="15">
                  <c:v>8722.0370884919994</c:v>
                </c:pt>
                <c:pt idx="16">
                  <c:v>8921.648280804</c:v>
                </c:pt>
                <c:pt idx="17">
                  <c:v>8929.5448568569991</c:v>
                </c:pt>
                <c:pt idx="18">
                  <c:v>8697.3422250479998</c:v>
                </c:pt>
                <c:pt idx="19">
                  <c:v>8639.1962202390005</c:v>
                </c:pt>
                <c:pt idx="20">
                  <c:v>8747.3818504190003</c:v>
                </c:pt>
                <c:pt idx="21">
                  <c:v>8672.8010786060004</c:v>
                </c:pt>
                <c:pt idx="22">
                  <c:v>8391.6079565809996</c:v>
                </c:pt>
                <c:pt idx="23">
                  <c:v>8440.2870259720003</c:v>
                </c:pt>
                <c:pt idx="24">
                  <c:v>8366.208771054</c:v>
                </c:pt>
                <c:pt idx="25">
                  <c:v>8591.0028756979991</c:v>
                </c:pt>
                <c:pt idx="26">
                  <c:v>8895.6036279510008</c:v>
                </c:pt>
                <c:pt idx="27">
                  <c:v>9334.8363933010005</c:v>
                </c:pt>
                <c:pt idx="28">
                  <c:v>9304.9180637659992</c:v>
                </c:pt>
                <c:pt idx="29">
                  <c:v>9503.2679999730008</c:v>
                </c:pt>
                <c:pt idx="30">
                  <c:v>9336.1328847139994</c:v>
                </c:pt>
                <c:pt idx="31">
                  <c:v>9386.1056516190001</c:v>
                </c:pt>
                <c:pt idx="32">
                  <c:v>9339.5748891610001</c:v>
                </c:pt>
                <c:pt idx="33">
                  <c:v>9302.3626584100002</c:v>
                </c:pt>
                <c:pt idx="34">
                  <c:v>9187.0700162510002</c:v>
                </c:pt>
                <c:pt idx="35">
                  <c:v>9602.3097430739999</c:v>
                </c:pt>
                <c:pt idx="36">
                  <c:v>9754.0784116699997</c:v>
                </c:pt>
                <c:pt idx="37">
                  <c:v>9820.2955415590004</c:v>
                </c:pt>
                <c:pt idx="38">
                  <c:v>9899.9119442079991</c:v>
                </c:pt>
                <c:pt idx="39">
                  <c:v>10128.750275517999</c:v>
                </c:pt>
                <c:pt idx="40">
                  <c:v>9869.4369116350008</c:v>
                </c:pt>
                <c:pt idx="41">
                  <c:v>10229.700902488001</c:v>
                </c:pt>
                <c:pt idx="42">
                  <c:v>10327.554589216999</c:v>
                </c:pt>
                <c:pt idx="43">
                  <c:v>10225.415261826</c:v>
                </c:pt>
                <c:pt idx="44">
                  <c:v>10327.512334976</c:v>
                </c:pt>
                <c:pt idx="45">
                  <c:v>9903.0778969120001</c:v>
                </c:pt>
                <c:pt idx="46">
                  <c:v>9969.2356804520005</c:v>
                </c:pt>
                <c:pt idx="47">
                  <c:v>9711.9960279419993</c:v>
                </c:pt>
                <c:pt idx="48">
                  <c:v>10144.896496497</c:v>
                </c:pt>
                <c:pt idx="49">
                  <c:v>9621.7668059429998</c:v>
                </c:pt>
                <c:pt idx="50">
                  <c:v>9612.3926324299991</c:v>
                </c:pt>
                <c:pt idx="51">
                  <c:v>9683.4532059110006</c:v>
                </c:pt>
                <c:pt idx="52">
                  <c:v>9667.5216231529994</c:v>
                </c:pt>
                <c:pt idx="53">
                  <c:v>9923.6593196119993</c:v>
                </c:pt>
                <c:pt idx="54">
                  <c:v>9664.3702319549993</c:v>
                </c:pt>
                <c:pt idx="55">
                  <c:v>9358.3886203839993</c:v>
                </c:pt>
                <c:pt idx="56">
                  <c:v>8829.5435929449995</c:v>
                </c:pt>
                <c:pt idx="57">
                  <c:v>8775.5950155440005</c:v>
                </c:pt>
                <c:pt idx="58">
                  <c:v>8731.6107713050005</c:v>
                </c:pt>
                <c:pt idx="59">
                  <c:v>8569.4677847179992</c:v>
                </c:pt>
                <c:pt idx="60">
                  <c:v>8557.5043575840009</c:v>
                </c:pt>
                <c:pt idx="61">
                  <c:v>8900.0685502619999</c:v>
                </c:pt>
                <c:pt idx="62">
                  <c:v>8772.4760368019997</c:v>
                </c:pt>
                <c:pt idx="63">
                  <c:v>8749.500221929</c:v>
                </c:pt>
                <c:pt idx="64">
                  <c:v>9051.139212389</c:v>
                </c:pt>
                <c:pt idx="65">
                  <c:v>9129.2666277070002</c:v>
                </c:pt>
                <c:pt idx="66">
                  <c:v>8898.9420777560008</c:v>
                </c:pt>
                <c:pt idx="67">
                  <c:v>8042.7360844630002</c:v>
                </c:pt>
                <c:pt idx="68">
                  <c:v>7915.6721146339996</c:v>
                </c:pt>
                <c:pt idx="69">
                  <c:v>7900.8213259670001</c:v>
                </c:pt>
                <c:pt idx="70">
                  <c:v>7931.3475429629998</c:v>
                </c:pt>
                <c:pt idx="71">
                  <c:v>4724.392684378</c:v>
                </c:pt>
                <c:pt idx="72">
                  <c:v>5518.6472805069998</c:v>
                </c:pt>
                <c:pt idx="73">
                  <c:v>5212.9792978859996</c:v>
                </c:pt>
                <c:pt idx="74">
                  <c:v>5381.7452469190002</c:v>
                </c:pt>
                <c:pt idx="75">
                  <c:v>5022.5781062420001</c:v>
                </c:pt>
                <c:pt idx="76">
                  <c:v>5362.3204069249996</c:v>
                </c:pt>
                <c:pt idx="77">
                  <c:v>5365.5815342989999</c:v>
                </c:pt>
                <c:pt idx="78">
                  <c:v>6160.0047184610003</c:v>
                </c:pt>
                <c:pt idx="79">
                  <c:v>6192.3099752280004</c:v>
                </c:pt>
                <c:pt idx="80">
                  <c:v>6149.7983511700004</c:v>
                </c:pt>
                <c:pt idx="81">
                  <c:v>5843.1587862550005</c:v>
                </c:pt>
                <c:pt idx="82">
                  <c:v>6467.4590382870001</c:v>
                </c:pt>
                <c:pt idx="83">
                  <c:v>6736.044984352</c:v>
                </c:pt>
                <c:pt idx="84">
                  <c:v>6681.3365944529996</c:v>
                </c:pt>
                <c:pt idx="85">
                  <c:v>6736.2917791350001</c:v>
                </c:pt>
                <c:pt idx="86">
                  <c:v>6377.7495636269996</c:v>
                </c:pt>
                <c:pt idx="87">
                  <c:v>6239.8388318959996</c:v>
                </c:pt>
                <c:pt idx="88">
                  <c:v>5917.2970732379999</c:v>
                </c:pt>
                <c:pt idx="89">
                  <c:v>6424.0784472389996</c:v>
                </c:pt>
                <c:pt idx="90">
                  <c:v>6431.2624128710004</c:v>
                </c:pt>
                <c:pt idx="91">
                  <c:v>6598.2870147590002</c:v>
                </c:pt>
                <c:pt idx="92">
                  <c:v>6807.4651423080004</c:v>
                </c:pt>
                <c:pt idx="93">
                  <c:v>6733.7477348029997</c:v>
                </c:pt>
                <c:pt idx="94">
                  <c:v>6847.7300548439998</c:v>
                </c:pt>
                <c:pt idx="95">
                  <c:v>6789.7321647230001</c:v>
                </c:pt>
                <c:pt idx="96">
                  <c:v>7279.1617922570003</c:v>
                </c:pt>
                <c:pt idx="97">
                  <c:v>7198.7701915090001</c:v>
                </c:pt>
                <c:pt idx="98">
                  <c:v>7352.3287710679997</c:v>
                </c:pt>
                <c:pt idx="99">
                  <c:v>7293.584360283</c:v>
                </c:pt>
                <c:pt idx="100">
                  <c:v>6859.8337374000002</c:v>
                </c:pt>
                <c:pt idx="101">
                  <c:v>6869.5865519319996</c:v>
                </c:pt>
                <c:pt idx="102">
                  <c:v>6977.2306358819997</c:v>
                </c:pt>
                <c:pt idx="103">
                  <c:v>6837.4225398859999</c:v>
                </c:pt>
                <c:pt idx="104">
                  <c:v>6856.1790938650001</c:v>
                </c:pt>
                <c:pt idx="105">
                  <c:v>6637.7918155429998</c:v>
                </c:pt>
                <c:pt idx="106">
                  <c:v>7088.7994918260001</c:v>
                </c:pt>
                <c:pt idx="107">
                  <c:v>7034.54035767</c:v>
                </c:pt>
                <c:pt idx="108">
                  <c:v>7233.1574231160002</c:v>
                </c:pt>
                <c:pt idx="109">
                  <c:v>7133.1486794049997</c:v>
                </c:pt>
                <c:pt idx="110">
                  <c:v>6856.7859533500005</c:v>
                </c:pt>
                <c:pt idx="111">
                  <c:v>6851.0053622730002</c:v>
                </c:pt>
                <c:pt idx="112">
                  <c:v>7106.5511770310004</c:v>
                </c:pt>
                <c:pt idx="113">
                  <c:v>7464.8911267610001</c:v>
                </c:pt>
                <c:pt idx="114">
                  <c:v>7497.353392645</c:v>
                </c:pt>
                <c:pt idx="115">
                  <c:v>7535.2638966659997</c:v>
                </c:pt>
                <c:pt idx="116">
                  <c:v>7665.8283180689996</c:v>
                </c:pt>
                <c:pt idx="117">
                  <c:v>7766.6897614970003</c:v>
                </c:pt>
                <c:pt idx="118">
                  <c:v>7754.2224255580004</c:v>
                </c:pt>
                <c:pt idx="119">
                  <c:v>8759.7891903029995</c:v>
                </c:pt>
                <c:pt idx="120">
                  <c:v>8607.3298321179991</c:v>
                </c:pt>
                <c:pt idx="121">
                  <c:v>8832.9812511300006</c:v>
                </c:pt>
                <c:pt idx="122">
                  <c:v>8974.922892482</c:v>
                </c:pt>
                <c:pt idx="123">
                  <c:v>8894.3626748120005</c:v>
                </c:pt>
                <c:pt idx="124">
                  <c:v>8883.3067811599994</c:v>
                </c:pt>
                <c:pt idx="125">
                  <c:v>8967.9977042329992</c:v>
                </c:pt>
                <c:pt idx="126">
                  <c:v>9198.2527008510006</c:v>
                </c:pt>
                <c:pt idx="127">
                  <c:v>9968.1052822279999</c:v>
                </c:pt>
                <c:pt idx="128">
                  <c:v>9822.8856292300006</c:v>
                </c:pt>
                <c:pt idx="129">
                  <c:v>9570.0059875490006</c:v>
                </c:pt>
                <c:pt idx="130">
                  <c:v>8745.1525451920006</c:v>
                </c:pt>
                <c:pt idx="131">
                  <c:v>8593.8564944640002</c:v>
                </c:pt>
                <c:pt idx="132">
                  <c:v>8792.0637679449992</c:v>
                </c:pt>
                <c:pt idx="133">
                  <c:v>9302.8965409949997</c:v>
                </c:pt>
                <c:pt idx="134">
                  <c:v>9772.5615758259992</c:v>
                </c:pt>
                <c:pt idx="135">
                  <c:v>9293.9721710859994</c:v>
                </c:pt>
                <c:pt idx="136">
                  <c:v>9380.4842192640008</c:v>
                </c:pt>
                <c:pt idx="137">
                  <c:v>9667.5783967379994</c:v>
                </c:pt>
                <c:pt idx="138">
                  <c:v>9733.7391365889998</c:v>
                </c:pt>
                <c:pt idx="139">
                  <c:v>9761.1787651129998</c:v>
                </c:pt>
                <c:pt idx="140">
                  <c:v>9524.4340636710003</c:v>
                </c:pt>
                <c:pt idx="141">
                  <c:v>9073.6930788909995</c:v>
                </c:pt>
                <c:pt idx="142">
                  <c:v>9160.7054200549992</c:v>
                </c:pt>
                <c:pt idx="143">
                  <c:v>9180.5279967850001</c:v>
                </c:pt>
                <c:pt idx="144">
                  <c:v>8791.7936851249997</c:v>
                </c:pt>
                <c:pt idx="145">
                  <c:v>8897.213209214</c:v>
                </c:pt>
                <c:pt idx="146">
                  <c:v>8850.3542000369998</c:v>
                </c:pt>
                <c:pt idx="147">
                  <c:v>9165.1446737009992</c:v>
                </c:pt>
                <c:pt idx="148">
                  <c:v>9536.1593688960002</c:v>
                </c:pt>
                <c:pt idx="149">
                  <c:v>9418.1338398869993</c:v>
                </c:pt>
                <c:pt idx="150">
                  <c:v>9693.5524269939997</c:v>
                </c:pt>
                <c:pt idx="151">
                  <c:v>9449.8609140829994</c:v>
                </c:pt>
                <c:pt idx="152">
                  <c:v>10177.770353698001</c:v>
                </c:pt>
                <c:pt idx="153">
                  <c:v>9538.7278532220007</c:v>
                </c:pt>
                <c:pt idx="154">
                  <c:v>9652.6290144840004</c:v>
                </c:pt>
                <c:pt idx="155">
                  <c:v>9803.9903057360007</c:v>
                </c:pt>
                <c:pt idx="156">
                  <c:v>9641.9171746270003</c:v>
                </c:pt>
                <c:pt idx="157">
                  <c:v>9662.3231053359996</c:v>
                </c:pt>
                <c:pt idx="158">
                  <c:v>9742.5738224159995</c:v>
                </c:pt>
                <c:pt idx="159">
                  <c:v>9773.3015770679995</c:v>
                </c:pt>
                <c:pt idx="160">
                  <c:v>9769.869087608</c:v>
                </c:pt>
                <c:pt idx="161">
                  <c:v>9864.5614131570001</c:v>
                </c:pt>
                <c:pt idx="162">
                  <c:v>9314.3781599970007</c:v>
                </c:pt>
                <c:pt idx="163">
                  <c:v>9460.3754845120002</c:v>
                </c:pt>
                <c:pt idx="164">
                  <c:v>9463.8205293970004</c:v>
                </c:pt>
                <c:pt idx="165">
                  <c:v>9352.8456020640006</c:v>
                </c:pt>
                <c:pt idx="166">
                  <c:v>9421.6521799040001</c:v>
                </c:pt>
                <c:pt idx="167">
                  <c:v>9520.4846807680005</c:v>
                </c:pt>
                <c:pt idx="168">
                  <c:v>9463.4054930010007</c:v>
                </c:pt>
                <c:pt idx="169">
                  <c:v>9401.5528933730002</c:v>
                </c:pt>
                <c:pt idx="170">
                  <c:v>9305.9018046929996</c:v>
                </c:pt>
                <c:pt idx="171">
                  <c:v>9348.977142148</c:v>
                </c:pt>
                <c:pt idx="172">
                  <c:v>9289.8937998099991</c:v>
                </c:pt>
                <c:pt idx="173">
                  <c:v>9685.8452868549994</c:v>
                </c:pt>
                <c:pt idx="174">
                  <c:v>9614.9436060499993</c:v>
                </c:pt>
                <c:pt idx="175">
                  <c:v>9289.303604875</c:v>
                </c:pt>
                <c:pt idx="176">
                  <c:v>9254.7482959240006</c:v>
                </c:pt>
                <c:pt idx="177">
                  <c:v>9165.5035782359992</c:v>
                </c:pt>
                <c:pt idx="178">
                  <c:v>9014.2242719799997</c:v>
                </c:pt>
                <c:pt idx="179">
                  <c:v>9118.1175330440001</c:v>
                </c:pt>
                <c:pt idx="180">
                  <c:v>9180.1590263100006</c:v>
                </c:pt>
                <c:pt idx="181">
                  <c:v>9145.5606070030008</c:v>
                </c:pt>
                <c:pt idx="182">
                  <c:v>9225.6681614040008</c:v>
                </c:pt>
                <c:pt idx="183">
                  <c:v>9084.0544793169993</c:v>
                </c:pt>
                <c:pt idx="184">
                  <c:v>9065.5779845300003</c:v>
                </c:pt>
                <c:pt idx="185">
                  <c:v>9127.5184665409997</c:v>
                </c:pt>
                <c:pt idx="186">
                  <c:v>9072.772592194</c:v>
                </c:pt>
                <c:pt idx="187">
                  <c:v>9342.5403157370001</c:v>
                </c:pt>
                <c:pt idx="188">
                  <c:v>9252.3551797559994</c:v>
                </c:pt>
                <c:pt idx="189">
                  <c:v>9420.3501545870004</c:v>
                </c:pt>
                <c:pt idx="190">
                  <c:v>9240.3661757249993</c:v>
                </c:pt>
                <c:pt idx="191">
                  <c:v>9278.4477342350001</c:v>
                </c:pt>
                <c:pt idx="192">
                  <c:v>9231.3201004910006</c:v>
                </c:pt>
                <c:pt idx="193">
                  <c:v>9286.7260848690003</c:v>
                </c:pt>
                <c:pt idx="194">
                  <c:v>9247.1078254830009</c:v>
                </c:pt>
                <c:pt idx="195">
                  <c:v>9254.2044737699998</c:v>
                </c:pt>
                <c:pt idx="196">
                  <c:v>9206.7648380480005</c:v>
                </c:pt>
                <c:pt idx="197">
                  <c:v>9137.2392033529995</c:v>
                </c:pt>
                <c:pt idx="198">
                  <c:v>9155.7733552579994</c:v>
                </c:pt>
                <c:pt idx="199">
                  <c:v>9170.8026806270009</c:v>
                </c:pt>
                <c:pt idx="200">
                  <c:v>9207.8169958889994</c:v>
                </c:pt>
                <c:pt idx="201">
                  <c:v>9164.0697885410009</c:v>
                </c:pt>
                <c:pt idx="202">
                  <c:v>9385.174346234</c:v>
                </c:pt>
                <c:pt idx="203">
                  <c:v>9518.9010221490007</c:v>
                </c:pt>
                <c:pt idx="204">
                  <c:v>9592.9633040379995</c:v>
                </c:pt>
                <c:pt idx="205">
                  <c:v>9545.0466291079993</c:v>
                </c:pt>
                <c:pt idx="206">
                  <c:v>9686.1207160800004</c:v>
                </c:pt>
                <c:pt idx="207">
                  <c:v>9917.3594738930005</c:v>
                </c:pt>
                <c:pt idx="208">
                  <c:v>10996.536599024001</c:v>
                </c:pt>
                <c:pt idx="209">
                  <c:v>10895.733957139</c:v>
                </c:pt>
                <c:pt idx="210">
                  <c:v>11073.297879588999</c:v>
                </c:pt>
                <c:pt idx="211">
                  <c:v>11109.23106292</c:v>
                </c:pt>
                <c:pt idx="212">
                  <c:v>11334.585465489999</c:v>
                </c:pt>
                <c:pt idx="213">
                  <c:v>11800.389870165</c:v>
                </c:pt>
                <c:pt idx="214">
                  <c:v>11073.607655717</c:v>
                </c:pt>
                <c:pt idx="215">
                  <c:v>11246.255476836999</c:v>
                </c:pt>
                <c:pt idx="216">
                  <c:v>11194.554614508999</c:v>
                </c:pt>
                <c:pt idx="217">
                  <c:v>11732.927950313</c:v>
                </c:pt>
                <c:pt idx="218">
                  <c:v>11780.285372344</c:v>
                </c:pt>
                <c:pt idx="219">
                  <c:v>11583.159273747</c:v>
                </c:pt>
                <c:pt idx="220">
                  <c:v>11728.585226911</c:v>
                </c:pt>
                <c:pt idx="221">
                  <c:v>11648.083166166</c:v>
                </c:pt>
                <c:pt idx="222">
                  <c:v>11867.866490683</c:v>
                </c:pt>
                <c:pt idx="223">
                  <c:v>11395.405816094</c:v>
                </c:pt>
                <c:pt idx="224">
                  <c:v>11576.814266862</c:v>
                </c:pt>
                <c:pt idx="225">
                  <c:v>11763.009141033999</c:v>
                </c:pt>
                <c:pt idx="226">
                  <c:v>11742.876373855999</c:v>
                </c:pt>
                <c:pt idx="227">
                  <c:v>11865.383052744</c:v>
                </c:pt>
                <c:pt idx="228">
                  <c:v>11892.68092121</c:v>
                </c:pt>
                <c:pt idx="229">
                  <c:v>12285.936628883999</c:v>
                </c:pt>
                <c:pt idx="230">
                  <c:v>11961.994599784</c:v>
                </c:pt>
                <c:pt idx="231">
                  <c:v>11732.405565665</c:v>
                </c:pt>
                <c:pt idx="232">
                  <c:v>11866.595191214001</c:v>
                </c:pt>
                <c:pt idx="233">
                  <c:v>11530.919234184999</c:v>
                </c:pt>
                <c:pt idx="234">
                  <c:v>11681.157926010001</c:v>
                </c:pt>
                <c:pt idx="235">
                  <c:v>11653.407286706</c:v>
                </c:pt>
                <c:pt idx="236">
                  <c:v>11763.761713067999</c:v>
                </c:pt>
                <c:pt idx="237">
                  <c:v>11361.554816121999</c:v>
                </c:pt>
                <c:pt idx="238">
                  <c:v>11463.567970251999</c:v>
                </c:pt>
                <c:pt idx="239">
                  <c:v>11311.240202114001</c:v>
                </c:pt>
                <c:pt idx="240">
                  <c:v>11496.830217387</c:v>
                </c:pt>
                <c:pt idx="241">
                  <c:v>11485.101567395001</c:v>
                </c:pt>
                <c:pt idx="242">
                  <c:v>11697.794368445</c:v>
                </c:pt>
                <c:pt idx="243">
                  <c:v>11655.998698678</c:v>
                </c:pt>
                <c:pt idx="244">
                  <c:v>11921.754916292</c:v>
                </c:pt>
                <c:pt idx="245">
                  <c:v>11399.148968018</c:v>
                </c:pt>
                <c:pt idx="246">
                  <c:v>10215.669958644999</c:v>
                </c:pt>
                <c:pt idx="247">
                  <c:v>10473.519453043</c:v>
                </c:pt>
                <c:pt idx="248">
                  <c:v>10129.786654306001</c:v>
                </c:pt>
                <c:pt idx="249">
                  <c:v>10257.229742702</c:v>
                </c:pt>
                <c:pt idx="250">
                  <c:v>10356.444382971</c:v>
                </c:pt>
                <c:pt idx="251">
                  <c:v>10112.206366255999</c:v>
                </c:pt>
                <c:pt idx="252">
                  <c:v>10214.154374649999</c:v>
                </c:pt>
                <c:pt idx="253">
                  <c:v>10334.638647185</c:v>
                </c:pt>
                <c:pt idx="254">
                  <c:v>10374.778150971</c:v>
                </c:pt>
                <c:pt idx="255">
                  <c:v>10438.377392779999</c:v>
                </c:pt>
                <c:pt idx="256">
                  <c:v>10315.666411066</c:v>
                </c:pt>
                <c:pt idx="257">
                  <c:v>10665.113719053001</c:v>
                </c:pt>
                <c:pt idx="258">
                  <c:v>10782.99980322</c:v>
                </c:pt>
                <c:pt idx="259">
                  <c:v>10946.921228691999</c:v>
                </c:pt>
                <c:pt idx="260">
                  <c:v>10934.419674311001</c:v>
                </c:pt>
                <c:pt idx="261">
                  <c:v>10916.970917053</c:v>
                </c:pt>
                <c:pt idx="262">
                  <c:v>11076.850892877999</c:v>
                </c:pt>
                <c:pt idx="263">
                  <c:v>10914.687407947</c:v>
                </c:pt>
                <c:pt idx="264">
                  <c:v>10427.87773384</c:v>
                </c:pt>
                <c:pt idx="265">
                  <c:v>10531.351535285999</c:v>
                </c:pt>
                <c:pt idx="266">
                  <c:v>10231.051311501</c:v>
                </c:pt>
                <c:pt idx="267">
                  <c:v>10731.532396807999</c:v>
                </c:pt>
                <c:pt idx="268">
                  <c:v>10683.395234217</c:v>
                </c:pt>
                <c:pt idx="269">
                  <c:v>10739.742577528999</c:v>
                </c:pt>
                <c:pt idx="270">
                  <c:v>10766.522449087999</c:v>
                </c:pt>
                <c:pt idx="271">
                  <c:v>10702.472833045</c:v>
                </c:pt>
                <c:pt idx="272">
                  <c:v>10839.962683468</c:v>
                </c:pt>
                <c:pt idx="273">
                  <c:v>10766.814094563</c:v>
                </c:pt>
                <c:pt idx="274">
                  <c:v>10614.303326871001</c:v>
                </c:pt>
                <c:pt idx="275">
                  <c:v>10566.494383933001</c:v>
                </c:pt>
                <c:pt idx="276">
                  <c:v>10541.32189207</c:v>
                </c:pt>
                <c:pt idx="277">
                  <c:v>10665.698551048999</c:v>
                </c:pt>
                <c:pt idx="278">
                  <c:v>10784.67081854</c:v>
                </c:pt>
                <c:pt idx="279">
                  <c:v>10604.446854354999</c:v>
                </c:pt>
                <c:pt idx="280">
                  <c:v>10665.252260679001</c:v>
                </c:pt>
                <c:pt idx="281">
                  <c:v>10898.551843619</c:v>
                </c:pt>
                <c:pt idx="282">
                  <c:v>11066.190869882001</c:v>
                </c:pt>
                <c:pt idx="283">
                  <c:v>11294.994190302001</c:v>
                </c:pt>
                <c:pt idx="284">
                  <c:v>11376.435109896</c:v>
                </c:pt>
                <c:pt idx="285">
                  <c:v>11544.137639625</c:v>
                </c:pt>
                <c:pt idx="286">
                  <c:v>11423.480015091</c:v>
                </c:pt>
                <c:pt idx="287">
                  <c:v>11426.367479344</c:v>
                </c:pt>
                <c:pt idx="288">
                  <c:v>11492.615897338001</c:v>
                </c:pt>
                <c:pt idx="289">
                  <c:v>11312.662784186999</c:v>
                </c:pt>
                <c:pt idx="290">
                  <c:v>11368.484736962</c:v>
                </c:pt>
                <c:pt idx="291">
                  <c:v>11490.015808249</c:v>
                </c:pt>
                <c:pt idx="292">
                  <c:v>11748.376783365</c:v>
                </c:pt>
                <c:pt idx="293">
                  <c:v>11910.242112809001</c:v>
                </c:pt>
                <c:pt idx="294">
                  <c:v>12808.795951863</c:v>
                </c:pt>
                <c:pt idx="295">
                  <c:v>12958.537189204</c:v>
                </c:pt>
                <c:pt idx="296">
                  <c:v>12929.022175701</c:v>
                </c:pt>
                <c:pt idx="297">
                  <c:v>13117.174729466</c:v>
                </c:pt>
                <c:pt idx="298">
                  <c:v>13020.811715895999</c:v>
                </c:pt>
                <c:pt idx="299">
                  <c:v>13065.536025938</c:v>
                </c:pt>
                <c:pt idx="300">
                  <c:v>13651.54050526</c:v>
                </c:pt>
                <c:pt idx="301">
                  <c:v>13275.481261315001</c:v>
                </c:pt>
                <c:pt idx="302">
                  <c:v>13443.531522235</c:v>
                </c:pt>
                <c:pt idx="303">
                  <c:v>13568.837248108</c:v>
                </c:pt>
                <c:pt idx="304">
                  <c:v>13795.526547596</c:v>
                </c:pt>
                <c:pt idx="305">
                  <c:v>13735.006857626</c:v>
                </c:pt>
                <c:pt idx="306">
                  <c:v>13576.968475842999</c:v>
                </c:pt>
                <c:pt idx="307">
                  <c:v>13973.248876644</c:v>
                </c:pt>
                <c:pt idx="308">
                  <c:v>14132.96094433</c:v>
                </c:pt>
                <c:pt idx="309">
                  <c:v>15558.525408402</c:v>
                </c:pt>
                <c:pt idx="310">
                  <c:v>15547.052549124001</c:v>
                </c:pt>
                <c:pt idx="311">
                  <c:v>14821.983251776999</c:v>
                </c:pt>
                <c:pt idx="312">
                  <c:v>15499.081293284</c:v>
                </c:pt>
                <c:pt idx="313">
                  <c:v>15326.156847868</c:v>
                </c:pt>
                <c:pt idx="314">
                  <c:v>15280.16349114</c:v>
                </c:pt>
                <c:pt idx="315">
                  <c:v>15687.480248155</c:v>
                </c:pt>
                <c:pt idx="316">
                  <c:v>16279.270538159</c:v>
                </c:pt>
                <c:pt idx="317">
                  <c:v>16316.137259339001</c:v>
                </c:pt>
                <c:pt idx="318">
                  <c:v>16083.588047601999</c:v>
                </c:pt>
                <c:pt idx="319">
                  <c:v>15961.345788389999</c:v>
                </c:pt>
                <c:pt idx="320">
                  <c:v>16725.110727362</c:v>
                </c:pt>
                <c:pt idx="321">
                  <c:v>17683.759275981</c:v>
                </c:pt>
                <c:pt idx="322">
                  <c:v>17827.839147465998</c:v>
                </c:pt>
                <c:pt idx="323">
                  <c:v>17806.276919319</c:v>
                </c:pt>
                <c:pt idx="324">
                  <c:v>18641.285031419</c:v>
                </c:pt>
                <c:pt idx="325">
                  <c:v>18709.057380819999</c:v>
                </c:pt>
                <c:pt idx="326">
                  <c:v>18413.526967350001</c:v>
                </c:pt>
                <c:pt idx="327">
                  <c:v>18374.452581293001</c:v>
                </c:pt>
                <c:pt idx="328">
                  <c:v>19121.511413257002</c:v>
                </c:pt>
                <c:pt idx="329">
                  <c:v>18770.202102023999</c:v>
                </c:pt>
                <c:pt idx="330">
                  <c:v>17072.810341953002</c:v>
                </c:pt>
                <c:pt idx="331">
                  <c:v>17076.842021809</c:v>
                </c:pt>
                <c:pt idx="332">
                  <c:v>17707.715790132999</c:v>
                </c:pt>
                <c:pt idx="333">
                  <c:v>18162.123474769</c:v>
                </c:pt>
                <c:pt idx="334">
                  <c:v>19721.874730214</c:v>
                </c:pt>
                <c:pt idx="335">
                  <c:v>18855.043740295001</c:v>
                </c:pt>
                <c:pt idx="336">
                  <c:v>19201.276130857001</c:v>
                </c:pt>
                <c:pt idx="337">
                  <c:v>19427.954959949999</c:v>
                </c:pt>
                <c:pt idx="338">
                  <c:v>18737.192660312001</c:v>
                </c:pt>
                <c:pt idx="339">
                  <c:v>19127.656824482001</c:v>
                </c:pt>
                <c:pt idx="340">
                  <c:v>19336.692554650999</c:v>
                </c:pt>
                <c:pt idx="341">
                  <c:v>19190.037781381001</c:v>
                </c:pt>
                <c:pt idx="342">
                  <c:v>18325.054202865002</c:v>
                </c:pt>
                <c:pt idx="343">
                  <c:v>18569.987699690999</c:v>
                </c:pt>
                <c:pt idx="344">
                  <c:v>18261.878450329001</c:v>
                </c:pt>
                <c:pt idx="345">
                  <c:v>18062.118986906</c:v>
                </c:pt>
                <c:pt idx="346">
                  <c:v>18804.794708687001</c:v>
                </c:pt>
                <c:pt idx="347">
                  <c:v>19169.338451969001</c:v>
                </c:pt>
                <c:pt idx="348">
                  <c:v>19270.746809811</c:v>
                </c:pt>
                <c:pt idx="349">
                  <c:v>19434.070313033</c:v>
                </c:pt>
                <c:pt idx="350">
                  <c:v>21367.096307987002</c:v>
                </c:pt>
                <c:pt idx="351">
                  <c:v>22823.459093673999</c:v>
                </c:pt>
                <c:pt idx="352">
                  <c:v>23113.992587247001</c:v>
                </c:pt>
                <c:pt idx="353">
                  <c:v>23844.568074264</c:v>
                </c:pt>
                <c:pt idx="354">
                  <c:v>23516.402834426</c:v>
                </c:pt>
                <c:pt idx="355">
                  <c:v>22882.157922680999</c:v>
                </c:pt>
                <c:pt idx="356">
                  <c:v>23801.640166625999</c:v>
                </c:pt>
                <c:pt idx="357">
                  <c:v>23261.785196460001</c:v>
                </c:pt>
                <c:pt idx="358">
                  <c:v>23733.030486264001</c:v>
                </c:pt>
                <c:pt idx="359">
                  <c:v>24652.036519447</c:v>
                </c:pt>
                <c:pt idx="360">
                  <c:v>26446.973570052</c:v>
                </c:pt>
                <c:pt idx="361">
                  <c:v>26326.481838017</c:v>
                </c:pt>
                <c:pt idx="362">
                  <c:v>27147.366752087</c:v>
                </c:pt>
                <c:pt idx="363">
                  <c:v>27392.540545039999</c:v>
                </c:pt>
                <c:pt idx="364">
                  <c:v>28810.020485477999</c:v>
                </c:pt>
                <c:pt idx="365">
                  <c:v>28977.96181814</c:v>
                </c:pt>
                <c:pt idx="366">
                  <c:v>29300.190935826999</c:v>
                </c:pt>
                <c:pt idx="367">
                  <c:v>32093.264962248999</c:v>
                </c:pt>
                <c:pt idx="368">
                  <c:v>32877.607282614998</c:v>
                </c:pt>
                <c:pt idx="369">
                  <c:v>31973.832153912001</c:v>
                </c:pt>
                <c:pt idx="370">
                  <c:v>33965.160423041001</c:v>
                </c:pt>
                <c:pt idx="371">
                  <c:v>36904.218251054997</c:v>
                </c:pt>
                <c:pt idx="372">
                  <c:v>39493.128514839002</c:v>
                </c:pt>
                <c:pt idx="373">
                  <c:v>40703.290535401</c:v>
                </c:pt>
                <c:pt idx="374">
                  <c:v>40129.000498579</c:v>
                </c:pt>
                <c:pt idx="375">
                  <c:v>38299.019600369997</c:v>
                </c:pt>
                <c:pt idx="376">
                  <c:v>35569.722698726</c:v>
                </c:pt>
                <c:pt idx="377">
                  <c:v>33949.396834015002</c:v>
                </c:pt>
                <c:pt idx="378">
                  <c:v>37359.332159589998</c:v>
                </c:pt>
                <c:pt idx="379">
                  <c:v>39304.686213759</c:v>
                </c:pt>
                <c:pt idx="380">
                  <c:v>36678.950398519002</c:v>
                </c:pt>
                <c:pt idx="381">
                  <c:v>36178.180209500999</c:v>
                </c:pt>
                <c:pt idx="382">
                  <c:v>35786.417028053002</c:v>
                </c:pt>
                <c:pt idx="383">
                  <c:v>36714.843204833996</c:v>
                </c:pt>
                <c:pt idx="384">
                  <c:v>36177.487494105</c:v>
                </c:pt>
                <c:pt idx="385">
                  <c:v>35636.110992082002</c:v>
                </c:pt>
                <c:pt idx="386">
                  <c:v>30892.802357827</c:v>
                </c:pt>
                <c:pt idx="387">
                  <c:v>32836.135575064996</c:v>
                </c:pt>
                <c:pt idx="388">
                  <c:v>32045.839593950001</c:v>
                </c:pt>
                <c:pt idx="389">
                  <c:v>32261.744350117999</c:v>
                </c:pt>
                <c:pt idx="390">
                  <c:v>32272.783841286</c:v>
                </c:pt>
                <c:pt idx="391">
                  <c:v>32577.768696890998</c:v>
                </c:pt>
                <c:pt idx="392">
                  <c:v>30305.343778842001</c:v>
                </c:pt>
                <c:pt idx="393">
                  <c:v>33117.572836963001</c:v>
                </c:pt>
                <c:pt idx="394">
                  <c:v>34241.186845666001</c:v>
                </c:pt>
                <c:pt idx="395">
                  <c:v>34333.107938734996</c:v>
                </c:pt>
                <c:pt idx="396">
                  <c:v>33136.139470857997</c:v>
                </c:pt>
                <c:pt idx="397">
                  <c:v>33513.441195617001</c:v>
                </c:pt>
                <c:pt idx="398">
                  <c:v>35507.127708897002</c:v>
                </c:pt>
                <c:pt idx="399">
                  <c:v>37551.934350784999</c:v>
                </c:pt>
                <c:pt idx="400">
                  <c:v>36938.034865346999</c:v>
                </c:pt>
                <c:pt idx="401">
                  <c:v>37945.964473995002</c:v>
                </c:pt>
                <c:pt idx="402">
                  <c:v>39191.507551212002</c:v>
                </c:pt>
                <c:pt idx="403">
                  <c:v>38888.638236330997</c:v>
                </c:pt>
                <c:pt idx="404">
                  <c:v>46225.496408245999</c:v>
                </c:pt>
                <c:pt idx="405">
                  <c:v>46511.520580185999</c:v>
                </c:pt>
                <c:pt idx="406">
                  <c:v>44866.502278148997</c:v>
                </c:pt>
                <c:pt idx="407">
                  <c:v>47680.424437754002</c:v>
                </c:pt>
                <c:pt idx="408">
                  <c:v>47622.568920739999</c:v>
                </c:pt>
                <c:pt idx="409">
                  <c:v>47056.769564544004</c:v>
                </c:pt>
                <c:pt idx="410">
                  <c:v>48673.329709375997</c:v>
                </c:pt>
                <c:pt idx="411">
                  <c:v>47981.977492582999</c:v>
                </c:pt>
                <c:pt idx="412">
                  <c:v>49261.050774171003</c:v>
                </c:pt>
                <c:pt idx="413">
                  <c:v>52127.620932860998</c:v>
                </c:pt>
                <c:pt idx="414">
                  <c:v>51656.846873217997</c:v>
                </c:pt>
                <c:pt idx="415">
                  <c:v>55795.155052978997</c:v>
                </c:pt>
                <c:pt idx="416">
                  <c:v>56008.787435495004</c:v>
                </c:pt>
                <c:pt idx="417">
                  <c:v>57367.946141722001</c:v>
                </c:pt>
                <c:pt idx="418">
                  <c:v>54153.655191753001</c:v>
                </c:pt>
                <c:pt idx="419">
                  <c:v>48514.382154475999</c:v>
                </c:pt>
                <c:pt idx="420">
                  <c:v>49577.667053636003</c:v>
                </c:pt>
                <c:pt idx="421">
                  <c:v>47372.377990661</c:v>
                </c:pt>
                <c:pt idx="422">
                  <c:v>46205.257719957997</c:v>
                </c:pt>
                <c:pt idx="423">
                  <c:v>46202.313746958003</c:v>
                </c:pt>
                <c:pt idx="424">
                  <c:v>44986.744834586003</c:v>
                </c:pt>
                <c:pt idx="425">
                  <c:v>49557.936855621003</c:v>
                </c:pt>
                <c:pt idx="426">
                  <c:v>48245.596081529999</c:v>
                </c:pt>
                <c:pt idx="427">
                  <c:v>50593.579779576998</c:v>
                </c:pt>
                <c:pt idx="428">
                  <c:v>48523.779583538999</c:v>
                </c:pt>
                <c:pt idx="429">
                  <c:v>48901.915683951003</c:v>
                </c:pt>
                <c:pt idx="430">
                  <c:v>48884.800434591001</c:v>
                </c:pt>
                <c:pt idx="431">
                  <c:v>51409.226747724999</c:v>
                </c:pt>
                <c:pt idx="432">
                  <c:v>52326.862441311001</c:v>
                </c:pt>
                <c:pt idx="433">
                  <c:v>54759.461685978</c:v>
                </c:pt>
                <c:pt idx="434">
                  <c:v>55998.739272911997</c:v>
                </c:pt>
                <c:pt idx="435">
                  <c:v>57633.699811129001</c:v>
                </c:pt>
                <c:pt idx="436">
                  <c:v>57278.155019056001</c:v>
                </c:pt>
                <c:pt idx="437">
                  <c:v>61297.997385092996</c:v>
                </c:pt>
                <c:pt idx="438">
                  <c:v>59380.018943745003</c:v>
                </c:pt>
                <c:pt idx="439">
                  <c:v>55723.949158946998</c:v>
                </c:pt>
                <c:pt idx="440">
                  <c:v>56455.998436301998</c:v>
                </c:pt>
                <c:pt idx="441">
                  <c:v>58711.978740211998</c:v>
                </c:pt>
                <c:pt idx="442">
                  <c:v>57687.520560170997</c:v>
                </c:pt>
                <c:pt idx="443">
                  <c:v>58091.623667025</c:v>
                </c:pt>
                <c:pt idx="444">
                  <c:v>58219.82</c:v>
                </c:pt>
                <c:pt idx="445">
                  <c:v>57392.205695477998</c:v>
                </c:pt>
                <c:pt idx="446">
                  <c:v>54249.990775698003</c:v>
                </c:pt>
                <c:pt idx="447">
                  <c:v>54599.961810642999</c:v>
                </c:pt>
                <c:pt idx="448">
                  <c:v>52584.785401622001</c:v>
                </c:pt>
                <c:pt idx="449">
                  <c:v>51412.192011042003</c:v>
                </c:pt>
                <c:pt idx="450">
                  <c:v>55002.769793934996</c:v>
                </c:pt>
                <c:pt idx="451">
                  <c:v>55917.880112079001</c:v>
                </c:pt>
                <c:pt idx="452">
                  <c:v>55861.95</c:v>
                </c:pt>
                <c:pt idx="453">
                  <c:v>57664.850966585997</c:v>
                </c:pt>
                <c:pt idx="454">
                  <c:v>58693.948561783996</c:v>
                </c:pt>
                <c:pt idx="455">
                  <c:v>58719.454369703999</c:v>
                </c:pt>
                <c:pt idx="456">
                  <c:v>58755.615177915002</c:v>
                </c:pt>
                <c:pt idx="457">
                  <c:v>58963.327596363997</c:v>
                </c:pt>
                <c:pt idx="458">
                  <c:v>57139.137960369</c:v>
                </c:pt>
                <c:pt idx="459">
                  <c:v>58215.19</c:v>
                </c:pt>
                <c:pt idx="460">
                  <c:v>58777.739363776003</c:v>
                </c:pt>
                <c:pt idx="461">
                  <c:v>58093.238332403002</c:v>
                </c:pt>
                <c:pt idx="462">
                  <c:v>56073.471560785998</c:v>
                </c:pt>
                <c:pt idx="463">
                  <c:v>58019.88</c:v>
                </c:pt>
                <c:pt idx="464">
                  <c:v>58159.44</c:v>
                </c:pt>
                <c:pt idx="465">
                  <c:v>59747.436800736003</c:v>
                </c:pt>
                <c:pt idx="466">
                  <c:v>60018.286494220003</c:v>
                </c:pt>
                <c:pt idx="467">
                  <c:v>59940.53</c:v>
                </c:pt>
                <c:pt idx="468">
                  <c:v>63528.480000000003</c:v>
                </c:pt>
                <c:pt idx="469">
                  <c:v>62628.975942463003</c:v>
                </c:pt>
                <c:pt idx="470">
                  <c:v>63183.14</c:v>
                </c:pt>
                <c:pt idx="471">
                  <c:v>61504.768623643002</c:v>
                </c:pt>
                <c:pt idx="472">
                  <c:v>60078.27</c:v>
                </c:pt>
                <c:pt idx="473">
                  <c:v>56037.128717560998</c:v>
                </c:pt>
                <c:pt idx="474">
                  <c:v>55653.244867317</c:v>
                </c:pt>
                <c:pt idx="475">
                  <c:v>56363.62</c:v>
                </c:pt>
                <c:pt idx="476">
                  <c:v>53889.33</c:v>
                </c:pt>
                <c:pt idx="477">
                  <c:v>51843.679797905002</c:v>
                </c:pt>
                <c:pt idx="478">
                  <c:v>51020.041151817</c:v>
                </c:pt>
                <c:pt idx="479">
                  <c:v>50007.715949987003</c:v>
                </c:pt>
                <c:pt idx="480">
                  <c:v>48987.681638511996</c:v>
                </c:pt>
                <c:pt idx="481">
                  <c:v>53954.406566869999</c:v>
                </c:pt>
                <c:pt idx="482">
                  <c:v>54924.014700428001</c:v>
                </c:pt>
                <c:pt idx="483">
                  <c:v>54766.539300399003</c:v>
                </c:pt>
                <c:pt idx="484">
                  <c:v>53610.429064522003</c:v>
                </c:pt>
                <c:pt idx="485">
                  <c:v>57758.646931212003</c:v>
                </c:pt>
                <c:pt idx="486">
                  <c:v>57793.518868245003</c:v>
                </c:pt>
                <c:pt idx="487">
                  <c:v>56563.76</c:v>
                </c:pt>
                <c:pt idx="488">
                  <c:v>57211.408640624999</c:v>
                </c:pt>
                <c:pt idx="489">
                  <c:v>53329.387643741997</c:v>
                </c:pt>
                <c:pt idx="490">
                  <c:v>57338.36</c:v>
                </c:pt>
                <c:pt idx="491">
                  <c:v>56484.49</c:v>
                </c:pt>
                <c:pt idx="492">
                  <c:v>57339.55</c:v>
                </c:pt>
                <c:pt idx="493">
                  <c:v>58711.172030754002</c:v>
                </c:pt>
                <c:pt idx="494">
                  <c:v>58169.727616901997</c:v>
                </c:pt>
                <c:pt idx="495">
                  <c:v>55772.281248756997</c:v>
                </c:pt>
                <c:pt idx="496">
                  <c:v>56721.833840935004</c:v>
                </c:pt>
                <c:pt idx="497">
                  <c:v>50482.434481737</c:v>
                </c:pt>
                <c:pt idx="498">
                  <c:v>49655.621033882999</c:v>
                </c:pt>
                <c:pt idx="499">
                  <c:v>49884.92</c:v>
                </c:pt>
                <c:pt idx="500">
                  <c:v>46786.61</c:v>
                </c:pt>
                <c:pt idx="501">
                  <c:v>46395.05</c:v>
                </c:pt>
                <c:pt idx="502">
                  <c:v>43590.922172391001</c:v>
                </c:pt>
                <c:pt idx="503">
                  <c:v>43019.774295313997</c:v>
                </c:pt>
                <c:pt idx="504">
                  <c:v>36974.614735374998</c:v>
                </c:pt>
                <c:pt idx="505">
                  <c:v>40389.778107204344</c:v>
                </c:pt>
                <c:pt idx="506">
                  <c:v>37242.942704588371</c:v>
                </c:pt>
                <c:pt idx="507">
                  <c:v>37555</c:v>
                </c:pt>
                <c:pt idx="508">
                  <c:v>34834.682242452051</c:v>
                </c:pt>
                <c:pt idx="509">
                  <c:v>38619.397100288079</c:v>
                </c:pt>
                <c:pt idx="510">
                  <c:v>38165.788175615839</c:v>
                </c:pt>
                <c:pt idx="511">
                  <c:v>39184.761654131122</c:v>
                </c:pt>
                <c:pt idx="512">
                  <c:v>38479.692284555676</c:v>
                </c:pt>
                <c:pt idx="513">
                  <c:v>35670.699999999997</c:v>
                </c:pt>
                <c:pt idx="514">
                  <c:v>34523.410000000003</c:v>
                </c:pt>
                <c:pt idx="515">
                  <c:v>35618.157583079017</c:v>
                </c:pt>
                <c:pt idx="516">
                  <c:v>37303.750088697358</c:v>
                </c:pt>
                <c:pt idx="517">
                  <c:v>36606.39</c:v>
                </c:pt>
                <c:pt idx="518">
                  <c:v>37622.43</c:v>
                </c:pt>
                <c:pt idx="519">
                  <c:v>39152.71</c:v>
                </c:pt>
                <c:pt idx="520">
                  <c:v>36908.14</c:v>
                </c:pt>
                <c:pt idx="521">
                  <c:v>35510.26</c:v>
                </c:pt>
                <c:pt idx="522">
                  <c:v>35781.01</c:v>
                </c:pt>
                <c:pt idx="523">
                  <c:v>33550.004080321633</c:v>
                </c:pt>
                <c:pt idx="524">
                  <c:v>33369.138060684403</c:v>
                </c:pt>
                <c:pt idx="525">
                  <c:v>37345.044921562578</c:v>
                </c:pt>
                <c:pt idx="526">
                  <c:v>36870.06</c:v>
                </c:pt>
                <c:pt idx="527">
                  <c:v>37200.35</c:v>
                </c:pt>
                <c:pt idx="528">
                  <c:v>35538.300000000003</c:v>
                </c:pt>
                <c:pt idx="529">
                  <c:v>38990</c:v>
                </c:pt>
                <c:pt idx="530">
                  <c:v>40499.97</c:v>
                </c:pt>
                <c:pt idx="531">
                  <c:v>40204.51</c:v>
                </c:pt>
                <c:pt idx="532">
                  <c:v>38290.043317217511</c:v>
                </c:pt>
                <c:pt idx="533">
                  <c:v>38082.080000000002</c:v>
                </c:pt>
                <c:pt idx="534">
                  <c:v>35577.47</c:v>
                </c:pt>
                <c:pt idx="535">
                  <c:v>35635.379999999997</c:v>
                </c:pt>
                <c:pt idx="536">
                  <c:v>35648.517163470897</c:v>
                </c:pt>
                <c:pt idx="537">
                  <c:v>31606.39</c:v>
                </c:pt>
                <c:pt idx="538">
                  <c:v>32366.97</c:v>
                </c:pt>
                <c:pt idx="539">
                  <c:v>33646.15</c:v>
                </c:pt>
                <c:pt idx="540">
                  <c:v>34580.351177004362</c:v>
                </c:pt>
                <c:pt idx="541">
                  <c:v>31708.508927951731</c:v>
                </c:pt>
                <c:pt idx="542">
                  <c:v>31858.58</c:v>
                </c:pt>
                <c:pt idx="543">
                  <c:v>34579.03</c:v>
                </c:pt>
                <c:pt idx="544">
                  <c:v>34439.120000000003</c:v>
                </c:pt>
                <c:pt idx="545">
                  <c:v>35840.386468477744</c:v>
                </c:pt>
                <c:pt idx="546">
                  <c:v>35060.428966375213</c:v>
                </c:pt>
                <c:pt idx="547">
                  <c:v>33628.67</c:v>
                </c:pt>
                <c:pt idx="548">
                  <c:v>33846.007087148799</c:v>
                </c:pt>
                <c:pt idx="549">
                  <c:v>34698.303128850122</c:v>
                </c:pt>
                <c:pt idx="550">
                  <c:v>35312.387544197038</c:v>
                </c:pt>
                <c:pt idx="551">
                  <c:v>33866.544749737601</c:v>
                </c:pt>
                <c:pt idx="552">
                  <c:v>34106.80638064917</c:v>
                </c:pt>
                <c:pt idx="553">
                  <c:v>33867.465124228802</c:v>
                </c:pt>
                <c:pt idx="554">
                  <c:v>32837.960273033721</c:v>
                </c:pt>
                <c:pt idx="555">
                  <c:v>33866.196381877962</c:v>
                </c:pt>
                <c:pt idx="556">
                  <c:v>33548.817327129887</c:v>
                </c:pt>
                <c:pt idx="557">
                  <c:v>34249.77403858005</c:v>
                </c:pt>
                <c:pt idx="558">
                  <c:v>33219.352000452527</c:v>
                </c:pt>
                <c:pt idx="559">
                  <c:v>32567.572514634201</c:v>
                </c:pt>
                <c:pt idx="560">
                  <c:v>32776.139630323967</c:v>
                </c:pt>
                <c:pt idx="561">
                  <c:v>31641.447045692908</c:v>
                </c:pt>
                <c:pt idx="562">
                  <c:v>31385.55</c:v>
                </c:pt>
                <c:pt idx="563">
                  <c:v>31570.17</c:v>
                </c:pt>
                <c:pt idx="564">
                  <c:v>31813</c:v>
                </c:pt>
                <c:pt idx="565">
                  <c:v>30851.95</c:v>
                </c:pt>
                <c:pt idx="566">
                  <c:v>29759.93</c:v>
                </c:pt>
                <c:pt idx="567">
                  <c:v>32142.94</c:v>
                </c:pt>
                <c:pt idx="568">
                  <c:v>32338.55</c:v>
                </c:pt>
                <c:pt idx="569">
                  <c:v>33506.093815261927</c:v>
                </c:pt>
                <c:pt idx="570">
                  <c:v>34211.769999999997</c:v>
                </c:pt>
                <c:pt idx="571">
                  <c:v>35227.35</c:v>
                </c:pt>
                <c:pt idx="572">
                  <c:v>37211.42</c:v>
                </c:pt>
                <c:pt idx="573">
                  <c:v>39184.61</c:v>
                </c:pt>
                <c:pt idx="574">
                  <c:v>39999.97</c:v>
                </c:pt>
                <c:pt idx="575">
                  <c:v>39993.53</c:v>
                </c:pt>
                <c:pt idx="576">
                  <c:v>42094.78</c:v>
                </c:pt>
                <c:pt idx="577">
                  <c:v>41700.996741679657</c:v>
                </c:pt>
                <c:pt idx="578">
                  <c:v>40120.70071620807</c:v>
                </c:pt>
                <c:pt idx="579">
                  <c:v>39153.010294536572</c:v>
                </c:pt>
                <c:pt idx="580">
                  <c:v>38255.050000000003</c:v>
                </c:pt>
                <c:pt idx="581">
                  <c:v>39772.471698483707</c:v>
                </c:pt>
                <c:pt idx="582">
                  <c:v>40849.950983016308</c:v>
                </c:pt>
                <c:pt idx="583">
                  <c:v>42792.787902785531</c:v>
                </c:pt>
                <c:pt idx="584">
                  <c:v>44665.771534800042</c:v>
                </c:pt>
                <c:pt idx="585">
                  <c:v>43780.238803238193</c:v>
                </c:pt>
                <c:pt idx="586">
                  <c:v>46265.47427585355</c:v>
                </c:pt>
                <c:pt idx="587">
                  <c:v>45543.916664269324</c:v>
                </c:pt>
                <c:pt idx="588">
                  <c:v>45670.171999999999</c:v>
                </c:pt>
                <c:pt idx="589">
                  <c:v>44434.336499999998</c:v>
                </c:pt>
                <c:pt idx="590">
                  <c:v>47799.972116202604</c:v>
                </c:pt>
                <c:pt idx="591">
                  <c:v>47053.509700000002</c:v>
                </c:pt>
                <c:pt idx="592">
                  <c:v>47057.491900000001</c:v>
                </c:pt>
                <c:pt idx="593">
                  <c:v>45906.7425</c:v>
                </c:pt>
                <c:pt idx="594">
                  <c:v>44569.559800000003</c:v>
                </c:pt>
                <c:pt idx="595">
                  <c:v>44856.032399999996</c:v>
                </c:pt>
                <c:pt idx="596">
                  <c:v>46666.868300000002</c:v>
                </c:pt>
                <c:pt idx="597">
                  <c:v>49270.613147854492</c:v>
                </c:pt>
                <c:pt idx="598">
                  <c:v>49000.424200000001</c:v>
                </c:pt>
                <c:pt idx="599">
                  <c:v>49223.947117644602</c:v>
                </c:pt>
                <c:pt idx="600">
                  <c:v>49486.403200000001</c:v>
                </c:pt>
                <c:pt idx="601">
                  <c:v>47734.0314</c:v>
                </c:pt>
                <c:pt idx="602">
                  <c:v>48939.965799999998</c:v>
                </c:pt>
                <c:pt idx="603">
                  <c:v>47130.618499999997</c:v>
                </c:pt>
                <c:pt idx="604">
                  <c:v>49005.949500000002</c:v>
                </c:pt>
                <c:pt idx="605">
                  <c:v>48864.024899999997</c:v>
                </c:pt>
                <c:pt idx="606">
                  <c:v>48876.764300000003</c:v>
                </c:pt>
                <c:pt idx="607">
                  <c:v>47020.676500000001</c:v>
                </c:pt>
                <c:pt idx="608">
                  <c:v>47225.2696</c:v>
                </c:pt>
                <c:pt idx="609">
                  <c:v>48744.6322</c:v>
                </c:pt>
                <c:pt idx="610">
                  <c:v>49318.557999999997</c:v>
                </c:pt>
                <c:pt idx="611">
                  <c:v>49987.636568117072</c:v>
                </c:pt>
                <c:pt idx="612">
                  <c:v>49974.097275006163</c:v>
                </c:pt>
                <c:pt idx="613">
                  <c:v>51698.726699999999</c:v>
                </c:pt>
                <c:pt idx="614">
                  <c:v>52639.244299999998</c:v>
                </c:pt>
                <c:pt idx="615">
                  <c:v>46881.997100000001</c:v>
                </c:pt>
                <c:pt idx="616">
                  <c:v>45972.946300000003</c:v>
                </c:pt>
                <c:pt idx="617">
                  <c:v>46319.952599999997</c:v>
                </c:pt>
                <c:pt idx="618">
                  <c:v>44833.083100000003</c:v>
                </c:pt>
                <c:pt idx="619">
                  <c:v>45096.050900000002</c:v>
                </c:pt>
                <c:pt idx="620">
                  <c:v>46058.001499999998</c:v>
                </c:pt>
                <c:pt idx="621">
                  <c:v>44990.021411588372</c:v>
                </c:pt>
                <c:pt idx="622">
                  <c:v>47012.910400000001</c:v>
                </c:pt>
                <c:pt idx="623">
                  <c:v>48092.970300000001</c:v>
                </c:pt>
                <c:pt idx="624">
                  <c:v>47816.250399999997</c:v>
                </c:pt>
                <c:pt idx="625">
                  <c:v>47197.551800000001</c:v>
                </c:pt>
                <c:pt idx="626">
                  <c:v>48210.777399999999</c:v>
                </c:pt>
                <c:pt idx="627">
                  <c:v>47201.501799999998</c:v>
                </c:pt>
                <c:pt idx="628">
                  <c:v>42966.0101</c:v>
                </c:pt>
                <c:pt idx="629">
                  <c:v>40538.434399999998</c:v>
                </c:pt>
                <c:pt idx="630">
                  <c:v>43579.972976747769</c:v>
                </c:pt>
                <c:pt idx="631">
                  <c:v>44844.228000000003</c:v>
                </c:pt>
                <c:pt idx="632">
                  <c:v>42748.035300000003</c:v>
                </c:pt>
                <c:pt idx="633">
                  <c:v>42718.937841110339</c:v>
                </c:pt>
                <c:pt idx="634">
                  <c:v>43209.8655</c:v>
                </c:pt>
                <c:pt idx="635">
                  <c:v>42278.309962391191</c:v>
                </c:pt>
                <c:pt idx="636">
                  <c:v>40909.3105</c:v>
                </c:pt>
                <c:pt idx="637">
                  <c:v>41543.639900000002</c:v>
                </c:pt>
                <c:pt idx="638">
                  <c:v>43797.592200084728</c:v>
                </c:pt>
                <c:pt idx="639">
                  <c:v>48080.372838338291</c:v>
                </c:pt>
                <c:pt idx="640">
                  <c:v>47710.515500000001</c:v>
                </c:pt>
                <c:pt idx="641">
                  <c:v>48144.145400000001</c:v>
                </c:pt>
                <c:pt idx="642">
                  <c:v>49176.761299999998</c:v>
                </c:pt>
                <c:pt idx="643">
                  <c:v>51545.049368076463</c:v>
                </c:pt>
                <c:pt idx="644">
                  <c:v>55385.445190725142</c:v>
                </c:pt>
                <c:pt idx="645">
                  <c:v>53809.138171034683</c:v>
                </c:pt>
                <c:pt idx="646">
                  <c:v>53892.9323</c:v>
                </c:pt>
                <c:pt idx="647">
                  <c:v>55102.172213752317</c:v>
                </c:pt>
                <c:pt idx="648">
                  <c:v>54689.571300000003</c:v>
                </c:pt>
                <c:pt idx="649">
                  <c:v>57399.226469928792</c:v>
                </c:pt>
                <c:pt idx="650">
                  <c:v>56035.858254625171</c:v>
                </c:pt>
                <c:pt idx="651">
                  <c:v>57357.606699999997</c:v>
                </c:pt>
                <c:pt idx="652">
                  <c:v>57351.738416073596</c:v>
                </c:pt>
                <c:pt idx="653">
                  <c:v>61526.334132989883</c:v>
                </c:pt>
                <c:pt idx="654">
                  <c:v>60860.891837065959</c:v>
                </c:pt>
                <c:pt idx="655">
                  <c:v>61582.251552491311</c:v>
                </c:pt>
                <c:pt idx="656">
                  <c:v>61953.233099999998</c:v>
                </c:pt>
                <c:pt idx="657">
                  <c:v>64217.083899999998</c:v>
                </c:pt>
                <c:pt idx="658">
                  <c:v>65986.302937186134</c:v>
                </c:pt>
                <c:pt idx="659">
                  <c:v>62298.093007718293</c:v>
                </c:pt>
                <c:pt idx="660">
                  <c:v>60694.000006508337</c:v>
                </c:pt>
                <c:pt idx="661">
                  <c:v>61238.622199999998</c:v>
                </c:pt>
                <c:pt idx="662">
                  <c:v>60849.616398790633</c:v>
                </c:pt>
                <c:pt idx="663">
                  <c:v>62989.544699582031</c:v>
                </c:pt>
                <c:pt idx="664">
                  <c:v>60396.495900000002</c:v>
                </c:pt>
                <c:pt idx="665">
                  <c:v>58681.015200000002</c:v>
                </c:pt>
                <c:pt idx="666">
                  <c:v>60438.746471385813</c:v>
                </c:pt>
                <c:pt idx="667">
                  <c:v>62220.293663782933</c:v>
                </c:pt>
                <c:pt idx="668">
                  <c:v>61661.287352366882</c:v>
                </c:pt>
                <c:pt idx="669">
                  <c:v>61339.975640693207</c:v>
                </c:pt>
                <c:pt idx="670">
                  <c:v>61065.031067020602</c:v>
                </c:pt>
                <c:pt idx="671">
                  <c:v>63175.512385758033</c:v>
                </c:pt>
                <c:pt idx="672">
                  <c:v>62941.481991041641</c:v>
                </c:pt>
                <c:pt idx="673">
                  <c:v>61367.933830973001</c:v>
                </c:pt>
                <c:pt idx="674">
                  <c:v>61026.017991930457</c:v>
                </c:pt>
                <c:pt idx="675">
                  <c:v>61416.308481974287</c:v>
                </c:pt>
                <c:pt idx="676">
                  <c:v>63180.133080792591</c:v>
                </c:pt>
                <c:pt idx="677">
                  <c:v>67500.024735568906</c:v>
                </c:pt>
                <c:pt idx="678">
                  <c:v>66913.3364</c:v>
                </c:pt>
                <c:pt idx="679">
                  <c:v>64871.252161334349</c:v>
                </c:pt>
                <c:pt idx="680">
                  <c:v>64800.361016013521</c:v>
                </c:pt>
                <c:pt idx="681">
                  <c:v>64315.363636089227</c:v>
                </c:pt>
                <c:pt idx="682">
                  <c:v>64471.043617788477</c:v>
                </c:pt>
                <c:pt idx="683">
                  <c:v>65255.04686152799</c:v>
                </c:pt>
                <c:pt idx="684">
                  <c:v>63715.769775685178</c:v>
                </c:pt>
                <c:pt idx="685">
                  <c:v>60189.998500000002</c:v>
                </c:pt>
                <c:pt idx="686">
                  <c:v>60338.924899999998</c:v>
                </c:pt>
                <c:pt idx="687">
                  <c:v>56749.2716</c:v>
                </c:pt>
                <c:pt idx="688">
                  <c:v>58046.889146434667</c:v>
                </c:pt>
                <c:pt idx="689">
                  <c:v>59815.373610267292</c:v>
                </c:pt>
                <c:pt idx="690">
                  <c:v>58681.092309849373</c:v>
                </c:pt>
                <c:pt idx="691">
                  <c:v>56369.5245</c:v>
                </c:pt>
                <c:pt idx="692">
                  <c:v>57672.528942640747</c:v>
                </c:pt>
                <c:pt idx="693">
                  <c:v>57103.460599999999</c:v>
                </c:pt>
                <c:pt idx="694">
                  <c:v>58907.050757878103</c:v>
                </c:pt>
                <c:pt idx="695">
                  <c:v>53663.601593208448</c:v>
                </c:pt>
                <c:pt idx="696">
                  <c:v>54487.450221164967</c:v>
                </c:pt>
                <c:pt idx="697">
                  <c:v>57158.66834037815</c:v>
                </c:pt>
                <c:pt idx="698">
                  <c:v>57876.49423835674</c:v>
                </c:pt>
                <c:pt idx="699">
                  <c:v>57030.125652843417</c:v>
                </c:pt>
                <c:pt idx="700">
                  <c:v>57173.0795</c:v>
                </c:pt>
                <c:pt idx="701">
                  <c:v>56405.668920640361</c:v>
                </c:pt>
                <c:pt idx="702">
                  <c:v>53708.677199999998</c:v>
                </c:pt>
                <c:pt idx="703">
                  <c:v>49014.112875501633</c:v>
                </c:pt>
                <c:pt idx="704">
                  <c:v>49217.912400000001</c:v>
                </c:pt>
                <c:pt idx="705">
                  <c:v>50453.046981208521</c:v>
                </c:pt>
                <c:pt idx="706">
                  <c:v>50559.947613629447</c:v>
                </c:pt>
                <c:pt idx="707">
                  <c:v>50471.216957757642</c:v>
                </c:pt>
                <c:pt idx="708">
                  <c:v>47834.994293517768</c:v>
                </c:pt>
                <c:pt idx="709">
                  <c:v>47092.330699999999</c:v>
                </c:pt>
                <c:pt idx="710">
                  <c:v>49286.366630734497</c:v>
                </c:pt>
                <c:pt idx="711">
                  <c:v>50116.991761967787</c:v>
                </c:pt>
                <c:pt idx="712">
                  <c:v>46745.625399999997</c:v>
                </c:pt>
                <c:pt idx="713">
                  <c:v>48395.295670647378</c:v>
                </c:pt>
                <c:pt idx="714">
                  <c:v>48787.241699999999</c:v>
                </c:pt>
                <c:pt idx="715">
                  <c:v>47709.164400000001</c:v>
                </c:pt>
                <c:pt idx="716">
                  <c:v>46305.327151384939</c:v>
                </c:pt>
                <c:pt idx="717">
                  <c:v>46871.018443452391</c:v>
                </c:pt>
                <c:pt idx="718">
                  <c:v>46686.496299999999</c:v>
                </c:pt>
                <c:pt idx="719">
                  <c:v>46878.428090132467</c:v>
                </c:pt>
                <c:pt idx="720">
                  <c:v>48938.909500000002</c:v>
                </c:pt>
                <c:pt idx="721">
                  <c:v>48648.506046031893</c:v>
                </c:pt>
                <c:pt idx="722">
                  <c:v>50795.703732493952</c:v>
                </c:pt>
                <c:pt idx="723">
                  <c:v>50771.9277</c:v>
                </c:pt>
                <c:pt idx="724">
                  <c:v>50629.981244038499</c:v>
                </c:pt>
                <c:pt idx="725">
                  <c:v>50799.97886066186</c:v>
                </c:pt>
                <c:pt idx="726">
                  <c:v>50650.17144492962</c:v>
                </c:pt>
                <c:pt idx="727">
                  <c:v>47637.888400000003</c:v>
                </c:pt>
                <c:pt idx="728">
                  <c:v>46408.302670998448</c:v>
                </c:pt>
                <c:pt idx="729">
                  <c:v>47161.0092</c:v>
                </c:pt>
                <c:pt idx="730">
                  <c:v>46304.949594200203</c:v>
                </c:pt>
                <c:pt idx="731">
                  <c:v>47544.499400000001</c:v>
                </c:pt>
                <c:pt idx="732">
                  <c:v>47313.6322</c:v>
                </c:pt>
                <c:pt idx="733">
                  <c:v>46424.345999999998</c:v>
                </c:pt>
                <c:pt idx="734">
                  <c:v>45884.4596581148</c:v>
                </c:pt>
                <c:pt idx="735">
                  <c:v>43529.7281</c:v>
                </c:pt>
                <c:pt idx="736">
                  <c:v>43119.063859150388</c:v>
                </c:pt>
                <c:pt idx="737">
                  <c:v>41512.924200000001</c:v>
                </c:pt>
                <c:pt idx="738">
                  <c:v>41752.929995934603</c:v>
                </c:pt>
                <c:pt idx="739">
                  <c:v>41880.900952657932</c:v>
                </c:pt>
                <c:pt idx="740">
                  <c:v>41786.218399999998</c:v>
                </c:pt>
                <c:pt idx="741">
                  <c:v>42674.297200000001</c:v>
                </c:pt>
                <c:pt idx="742">
                  <c:v>43900.027000000002</c:v>
                </c:pt>
                <c:pt idx="743">
                  <c:v>42580.330300000001</c:v>
                </c:pt>
                <c:pt idx="744">
                  <c:v>43068.726579459697</c:v>
                </c:pt>
                <c:pt idx="745">
                  <c:v>43145.307630316704</c:v>
                </c:pt>
                <c:pt idx="746">
                  <c:v>43104.67712592442</c:v>
                </c:pt>
                <c:pt idx="747">
                  <c:v>42199.009108743798</c:v>
                </c:pt>
                <c:pt idx="748">
                  <c:v>42352.135900000001</c:v>
                </c:pt>
                <c:pt idx="749">
                  <c:v>41676.49877717717</c:v>
                </c:pt>
                <c:pt idx="750">
                  <c:v>40673.94411547012</c:v>
                </c:pt>
                <c:pt idx="751">
                  <c:v>36400.667999999998</c:v>
                </c:pt>
                <c:pt idx="752">
                  <c:v>35015.934632817123</c:v>
                </c:pt>
                <c:pt idx="753">
                  <c:v>36231.142599999999</c:v>
                </c:pt>
                <c:pt idx="754">
                  <c:v>36705.9179</c:v>
                </c:pt>
                <c:pt idx="755">
                  <c:v>36948.631026572883</c:v>
                </c:pt>
                <c:pt idx="756">
                  <c:v>36775.529503573518</c:v>
                </c:pt>
                <c:pt idx="757">
                  <c:v>37201.842346658617</c:v>
                </c:pt>
                <c:pt idx="758">
                  <c:v>37784.722900000001</c:v>
                </c:pt>
                <c:pt idx="759">
                  <c:v>38131.823600000003</c:v>
                </c:pt>
                <c:pt idx="760">
                  <c:v>37937.339</c:v>
                </c:pt>
                <c:pt idx="761">
                  <c:v>38472.006235855421</c:v>
                </c:pt>
                <c:pt idx="762">
                  <c:v>38761.9683</c:v>
                </c:pt>
                <c:pt idx="763">
                  <c:v>36835.9015</c:v>
                </c:pt>
                <c:pt idx="764">
                  <c:v>37027.78</c:v>
                </c:pt>
                <c:pt idx="765">
                  <c:v>41653.560358634692</c:v>
                </c:pt>
                <c:pt idx="766">
                  <c:v>41360.053800000002</c:v>
                </c:pt>
                <c:pt idx="767">
                  <c:v>42388.072342459593</c:v>
                </c:pt>
                <c:pt idx="768">
                  <c:v>43905.997977766783</c:v>
                </c:pt>
                <c:pt idx="769">
                  <c:v>44082.392580922533</c:v>
                </c:pt>
                <c:pt idx="770">
                  <c:v>44283.914199999999</c:v>
                </c:pt>
                <c:pt idx="771">
                  <c:v>43524.377918322403</c:v>
                </c:pt>
                <c:pt idx="772">
                  <c:v>42377.652699999999</c:v>
                </c:pt>
                <c:pt idx="773">
                  <c:v>42126.3511</c:v>
                </c:pt>
                <c:pt idx="774">
                  <c:v>42235.513599999998</c:v>
                </c:pt>
                <c:pt idx="775">
                  <c:v>42594.94190251804</c:v>
                </c:pt>
                <c:pt idx="776">
                  <c:v>44602.531499999997</c:v>
                </c:pt>
                <c:pt idx="777">
                  <c:v>43997.711600000002</c:v>
                </c:pt>
                <c:pt idx="778">
                  <c:v>40491.0412</c:v>
                </c:pt>
                <c:pt idx="779">
                  <c:v>39976.235950323004</c:v>
                </c:pt>
                <c:pt idx="780">
                  <c:v>40112.559528975093</c:v>
                </c:pt>
                <c:pt idx="781">
                  <c:v>38464.85279732303</c:v>
                </c:pt>
                <c:pt idx="782">
                  <c:v>37003.153557910649</c:v>
                </c:pt>
                <c:pt idx="783">
                  <c:v>38302.8439</c:v>
                </c:pt>
                <c:pt idx="784">
                  <c:v>37287.486342718803</c:v>
                </c:pt>
                <c:pt idx="785">
                  <c:v>38296.165926889043</c:v>
                </c:pt>
                <c:pt idx="786">
                  <c:v>39219.47675700127</c:v>
                </c:pt>
                <c:pt idx="787">
                  <c:v>39033.535300000003</c:v>
                </c:pt>
                <c:pt idx="788">
                  <c:v>37714.483888054587</c:v>
                </c:pt>
                <c:pt idx="789">
                  <c:v>43181.143700000001</c:v>
                </c:pt>
                <c:pt idx="790">
                  <c:v>44359.871200000001</c:v>
                </c:pt>
                <c:pt idx="791">
                  <c:v>43938.476842984783</c:v>
                </c:pt>
                <c:pt idx="792">
                  <c:v>42450.883431941147</c:v>
                </c:pt>
                <c:pt idx="793">
                  <c:v>39120.042398861253</c:v>
                </c:pt>
                <c:pt idx="794">
                  <c:v>39409.212468752477</c:v>
                </c:pt>
                <c:pt idx="795">
                  <c:v>38385.18524878165</c:v>
                </c:pt>
                <c:pt idx="796">
                  <c:v>37991.879474149777</c:v>
                </c:pt>
                <c:pt idx="797">
                  <c:v>38724.820089474233</c:v>
                </c:pt>
                <c:pt idx="798">
                  <c:v>41955.065316149121</c:v>
                </c:pt>
                <c:pt idx="799">
                  <c:v>39461.351015646411</c:v>
                </c:pt>
                <c:pt idx="800">
                  <c:v>38770.045913321454</c:v>
                </c:pt>
                <c:pt idx="801">
                  <c:v>38875.986045716847</c:v>
                </c:pt>
                <c:pt idx="802">
                  <c:v>37824.351532563232</c:v>
                </c:pt>
                <c:pt idx="803">
                  <c:v>39599.024365049103</c:v>
                </c:pt>
                <c:pt idx="804">
                  <c:v>39302.016786309483</c:v>
                </c:pt>
                <c:pt idx="805">
                  <c:v>41147.279885960168</c:v>
                </c:pt>
                <c:pt idx="806">
                  <c:v>40958.225160154761</c:v>
                </c:pt>
                <c:pt idx="807">
                  <c:v>41767.098165348747</c:v>
                </c:pt>
                <c:pt idx="808">
                  <c:v>42166.229542119021</c:v>
                </c:pt>
                <c:pt idx="809">
                  <c:v>41252.051988235042</c:v>
                </c:pt>
                <c:pt idx="810">
                  <c:v>41051.83345848992</c:v>
                </c:pt>
                <c:pt idx="811">
                  <c:v>42376.744218394153</c:v>
                </c:pt>
                <c:pt idx="812">
                  <c:v>42925.977979817879</c:v>
                </c:pt>
                <c:pt idx="813">
                  <c:v>43948.891125071677</c:v>
                </c:pt>
                <c:pt idx="814">
                  <c:v>44365.182550141079</c:v>
                </c:pt>
                <c:pt idx="815">
                  <c:v>44533.217419743378</c:v>
                </c:pt>
                <c:pt idx="816">
                  <c:v>46842.719552021852</c:v>
                </c:pt>
                <c:pt idx="817">
                  <c:v>46888.221150879283</c:v>
                </c:pt>
                <c:pt idx="818">
                  <c:v>47498.665651328978</c:v>
                </c:pt>
                <c:pt idx="819">
                  <c:v>47100.459371124351</c:v>
                </c:pt>
                <c:pt idx="820">
                  <c:v>45540.826387141933</c:v>
                </c:pt>
                <c:pt idx="821">
                  <c:v>46231.004759405121</c:v>
                </c:pt>
                <c:pt idx="822">
                  <c:v>45845.957561654723</c:v>
                </c:pt>
                <c:pt idx="823">
                  <c:v>46430.696713233767</c:v>
                </c:pt>
                <c:pt idx="824">
                  <c:v>46605.602969257918</c:v>
                </c:pt>
                <c:pt idx="825">
                  <c:v>45573.537413245584</c:v>
                </c:pt>
                <c:pt idx="826">
                  <c:v>43138.519468664053</c:v>
                </c:pt>
                <c:pt idx="827">
                  <c:v>43480.174721360963</c:v>
                </c:pt>
                <c:pt idx="828">
                  <c:v>42283.429199999999</c:v>
                </c:pt>
                <c:pt idx="829">
                  <c:v>42788.711164040833</c:v>
                </c:pt>
                <c:pt idx="830">
                  <c:v>42242.784099999997</c:v>
                </c:pt>
                <c:pt idx="831">
                  <c:v>39456.933041691562</c:v>
                </c:pt>
                <c:pt idx="832">
                  <c:v>40169.215123146147</c:v>
                </c:pt>
                <c:pt idx="833">
                  <c:v>41160.0481</c:v>
                </c:pt>
                <c:pt idx="834">
                  <c:v>39909.716866234587</c:v>
                </c:pt>
                <c:pt idx="835">
                  <c:v>40558.127</c:v>
                </c:pt>
                <c:pt idx="836">
                  <c:v>40386.510799999996</c:v>
                </c:pt>
                <c:pt idx="837">
                  <c:v>39678.000099999997</c:v>
                </c:pt>
                <c:pt idx="838">
                  <c:v>40826.6711</c:v>
                </c:pt>
                <c:pt idx="839">
                  <c:v>41504.4185</c:v>
                </c:pt>
                <c:pt idx="840">
                  <c:v>41363.50366362778</c:v>
                </c:pt>
                <c:pt idx="841">
                  <c:v>40528.777699999999</c:v>
                </c:pt>
                <c:pt idx="842">
                  <c:v>39757.554100000001</c:v>
                </c:pt>
                <c:pt idx="843">
                  <c:v>39419.530100000004</c:v>
                </c:pt>
                <c:pt idx="844">
                  <c:v>39479.99697027191</c:v>
                </c:pt>
                <c:pt idx="845">
                  <c:v>40475.275211355431</c:v>
                </c:pt>
                <c:pt idx="846">
                  <c:v>38026.746255595543</c:v>
                </c:pt>
                <c:pt idx="847">
                  <c:v>39248.439281782077</c:v>
                </c:pt>
                <c:pt idx="848">
                  <c:v>39749.938600000001</c:v>
                </c:pt>
                <c:pt idx="849">
                  <c:v>38592.0044169865</c:v>
                </c:pt>
                <c:pt idx="850">
                  <c:v>37660.452922140663</c:v>
                </c:pt>
                <c:pt idx="851">
                  <c:v>38467.093999999997</c:v>
                </c:pt>
                <c:pt idx="852">
                  <c:v>38503.909590194089</c:v>
                </c:pt>
                <c:pt idx="853">
                  <c:v>37732.299752318897</c:v>
                </c:pt>
                <c:pt idx="854">
                  <c:v>39699.033959176202</c:v>
                </c:pt>
                <c:pt idx="855">
                  <c:v>36568.759599999998</c:v>
                </c:pt>
                <c:pt idx="856">
                  <c:v>36033.063399999999</c:v>
                </c:pt>
                <c:pt idx="857">
                  <c:v>35552.563999999998</c:v>
                </c:pt>
                <c:pt idx="858">
                  <c:v>33933.542810028841</c:v>
                </c:pt>
                <c:pt idx="859">
                  <c:v>30363.865616615811</c:v>
                </c:pt>
                <c:pt idx="860">
                  <c:v>31024.703300000001</c:v>
                </c:pt>
                <c:pt idx="861">
                  <c:v>28984.535800000001</c:v>
                </c:pt>
                <c:pt idx="862">
                  <c:v>29130.0386</c:v>
                </c:pt>
                <c:pt idx="863">
                  <c:v>29250.004000000001</c:v>
                </c:pt>
                <c:pt idx="864">
                  <c:v>30123.775600000001</c:v>
                </c:pt>
                <c:pt idx="865">
                  <c:v>31333.765617069981</c:v>
                </c:pt>
                <c:pt idx="866">
                  <c:v>29880.548164234529</c:v>
                </c:pt>
                <c:pt idx="867">
                  <c:v>30452.624328329552</c:v>
                </c:pt>
                <c:pt idx="868">
                  <c:v>28760.153900000001</c:v>
                </c:pt>
                <c:pt idx="869">
                  <c:v>30376.331478606931</c:v>
                </c:pt>
                <c:pt idx="870">
                  <c:v>29234.032909858921</c:v>
                </c:pt>
                <c:pt idx="871">
                  <c:v>29449.985559922388</c:v>
                </c:pt>
                <c:pt idx="872">
                  <c:v>30366.042220961732</c:v>
                </c:pt>
                <c:pt idx="873">
                  <c:v>29114.08113115442</c:v>
                </c:pt>
                <c:pt idx="874">
                  <c:v>29674.112300000001</c:v>
                </c:pt>
                <c:pt idx="875">
                  <c:v>29557.533735644309</c:v>
                </c:pt>
                <c:pt idx="876">
                  <c:v>29353.619262832581</c:v>
                </c:pt>
                <c:pt idx="877">
                  <c:v>28606.47447261681</c:v>
                </c:pt>
                <c:pt idx="878">
                  <c:v>29047.060268766749</c:v>
                </c:pt>
                <c:pt idx="879">
                  <c:v>29445.724099999999</c:v>
                </c:pt>
                <c:pt idx="880">
                  <c:v>31720.029500000001</c:v>
                </c:pt>
                <c:pt idx="881">
                  <c:v>31852.834383189969</c:v>
                </c:pt>
                <c:pt idx="882">
                  <c:v>29789.42113357093</c:v>
                </c:pt>
                <c:pt idx="883">
                  <c:v>30441.465050230279</c:v>
                </c:pt>
                <c:pt idx="884">
                  <c:v>29717.558046416008</c:v>
                </c:pt>
                <c:pt idx="885">
                  <c:v>29840.075215941401</c:v>
                </c:pt>
                <c:pt idx="886">
                  <c:v>29909.21037333622</c:v>
                </c:pt>
                <c:pt idx="887">
                  <c:v>31367.422598414909</c:v>
                </c:pt>
                <c:pt idx="888">
                  <c:v>31193.069200000002</c:v>
                </c:pt>
                <c:pt idx="889">
                  <c:v>30204.548582606061</c:v>
                </c:pt>
                <c:pt idx="890">
                  <c:v>30111.706750133879</c:v>
                </c:pt>
                <c:pt idx="891">
                  <c:v>29082.531950308581</c:v>
                </c:pt>
                <c:pt idx="892">
                  <c:v>28399.974900000001</c:v>
                </c:pt>
                <c:pt idx="893">
                  <c:v>26704.729357176249</c:v>
                </c:pt>
                <c:pt idx="894">
                  <c:v>22509.099399999999</c:v>
                </c:pt>
                <c:pt idx="895">
                  <c:v>22209.514999999999</c:v>
                </c:pt>
                <c:pt idx="896">
                  <c:v>22490.590727314451</c:v>
                </c:pt>
                <c:pt idx="897">
                  <c:v>20383.688900000001</c:v>
                </c:pt>
                <c:pt idx="898">
                  <c:v>20468.214499999998</c:v>
                </c:pt>
                <c:pt idx="899">
                  <c:v>19007.503100000002</c:v>
                </c:pt>
                <c:pt idx="900">
                  <c:v>20554.902699999999</c:v>
                </c:pt>
                <c:pt idx="901">
                  <c:v>20672.801100000001</c:v>
                </c:pt>
                <c:pt idx="902">
                  <c:v>20739.943385719209</c:v>
                </c:pt>
                <c:pt idx="903">
                  <c:v>19976.05359134922</c:v>
                </c:pt>
                <c:pt idx="904">
                  <c:v>21075.168799999999</c:v>
                </c:pt>
                <c:pt idx="905">
                  <c:v>21279.532329177899</c:v>
                </c:pt>
                <c:pt idx="906">
                  <c:v>21499.971037134241</c:v>
                </c:pt>
                <c:pt idx="907">
                  <c:v>21029.2163</c:v>
                </c:pt>
                <c:pt idx="908">
                  <c:v>20732.983400000001</c:v>
                </c:pt>
                <c:pt idx="909">
                  <c:v>20293.450799999999</c:v>
                </c:pt>
                <c:pt idx="910">
                  <c:v>20101.12</c:v>
                </c:pt>
                <c:pt idx="911">
                  <c:v>19816.746359929741</c:v>
                </c:pt>
                <c:pt idx="912">
                  <c:v>19336.1044410867</c:v>
                </c:pt>
                <c:pt idx="913">
                  <c:v>19246.509488426869</c:v>
                </c:pt>
                <c:pt idx="914">
                  <c:v>19310.075499999999</c:v>
                </c:pt>
                <c:pt idx="915">
                  <c:v>20255.645400000001</c:v>
                </c:pt>
                <c:pt idx="916">
                  <c:v>20185.962328275331</c:v>
                </c:pt>
                <c:pt idx="917">
                  <c:v>20557.535549272521</c:v>
                </c:pt>
                <c:pt idx="918">
                  <c:v>21647.1659284091</c:v>
                </c:pt>
                <c:pt idx="919">
                  <c:v>21801.082205426861</c:v>
                </c:pt>
                <c:pt idx="920">
                  <c:v>21592.741748203131</c:v>
                </c:pt>
                <c:pt idx="921">
                  <c:v>20857.65583736456</c:v>
                </c:pt>
                <c:pt idx="922">
                  <c:v>19992.294567027398</c:v>
                </c:pt>
                <c:pt idx="923">
                  <c:v>19313.26076323077</c:v>
                </c:pt>
                <c:pt idx="924">
                  <c:v>20187.1528</c:v>
                </c:pt>
                <c:pt idx="925">
                  <c:v>20587.535800000001</c:v>
                </c:pt>
                <c:pt idx="926">
                  <c:v>20831.31137190196</c:v>
                </c:pt>
                <c:pt idx="927">
                  <c:v>21192.11367285276</c:v>
                </c:pt>
                <c:pt idx="928">
                  <c:v>20769.402257296329</c:v>
                </c:pt>
                <c:pt idx="929">
                  <c:v>22440.03658412828</c:v>
                </c:pt>
                <c:pt idx="930">
                  <c:v>23407.345099999999</c:v>
                </c:pt>
                <c:pt idx="931">
                  <c:v>23244.574199999999</c:v>
                </c:pt>
                <c:pt idx="932">
                  <c:v>23180.087500000001</c:v>
                </c:pt>
                <c:pt idx="933">
                  <c:v>22701.084999999999</c:v>
                </c:pt>
                <c:pt idx="934">
                  <c:v>22471.31570306779</c:v>
                </c:pt>
                <c:pt idx="935">
                  <c:v>22600.784714066289</c:v>
                </c:pt>
                <c:pt idx="936">
                  <c:v>21340.4673</c:v>
                </c:pt>
                <c:pt idx="937">
                  <c:v>21206.71524384238</c:v>
                </c:pt>
                <c:pt idx="938">
                  <c:v>22943.120423415468</c:v>
                </c:pt>
                <c:pt idx="939">
                  <c:v>23847.013442735552</c:v>
                </c:pt>
                <c:pt idx="940">
                  <c:v>23746.273399999998</c:v>
                </c:pt>
                <c:pt idx="941">
                  <c:v>23642.24323410782</c:v>
                </c:pt>
                <c:pt idx="942">
                  <c:v>23314.429599999999</c:v>
                </c:pt>
                <c:pt idx="943">
                  <c:v>23311.59283534098</c:v>
                </c:pt>
                <c:pt idx="944">
                  <c:v>22963.82553778134</c:v>
                </c:pt>
                <c:pt idx="945">
                  <c:v>22812.304800000002</c:v>
                </c:pt>
                <c:pt idx="946">
                  <c:v>22635.520004406681</c:v>
                </c:pt>
                <c:pt idx="947">
                  <c:v>23225.789747532061</c:v>
                </c:pt>
                <c:pt idx="948">
                  <c:v>22938.3603</c:v>
                </c:pt>
                <c:pt idx="949">
                  <c:v>23170.702417541819</c:v>
                </c:pt>
                <c:pt idx="950">
                  <c:v>23792.955000000002</c:v>
                </c:pt>
                <c:pt idx="951">
                  <c:v>23158.699095578169</c:v>
                </c:pt>
                <c:pt idx="952">
                  <c:v>23940.204499589341</c:v>
                </c:pt>
                <c:pt idx="953">
                  <c:v>23928.977800000001</c:v>
                </c:pt>
                <c:pt idx="954">
                  <c:v>24395.937999999998</c:v>
                </c:pt>
                <c:pt idx="955">
                  <c:v>24427.973183996641</c:v>
                </c:pt>
                <c:pt idx="956">
                  <c:v>24323.00216934842</c:v>
                </c:pt>
                <c:pt idx="957">
                  <c:v>24146.6057</c:v>
                </c:pt>
                <c:pt idx="958">
                  <c:v>23889.746060195012</c:v>
                </c:pt>
                <c:pt idx="959">
                  <c:v>23311.759146540469</c:v>
                </c:pt>
                <c:pt idx="960">
                  <c:v>23206.1852</c:v>
                </c:pt>
                <c:pt idx="961">
                  <c:v>20840.724270840728</c:v>
                </c:pt>
                <c:pt idx="962">
                  <c:v>21163.40850256323</c:v>
                </c:pt>
                <c:pt idx="963">
                  <c:v>21515.706346354102</c:v>
                </c:pt>
                <c:pt idx="964">
                  <c:v>21418.634999999998</c:v>
                </c:pt>
                <c:pt idx="965">
                  <c:v>21516.13082143557</c:v>
                </c:pt>
                <c:pt idx="966">
                  <c:v>21378.104807932159</c:v>
                </c:pt>
                <c:pt idx="967">
                  <c:v>21591.284830139281</c:v>
                </c:pt>
                <c:pt idx="968">
                  <c:v>20215.514854890091</c:v>
                </c:pt>
                <c:pt idx="969">
                  <c:v>20050.570500000002</c:v>
                </c:pt>
                <c:pt idx="970">
                  <c:v>19606.735100000002</c:v>
                </c:pt>
                <c:pt idx="971">
                  <c:v>20280.87117577155</c:v>
                </c:pt>
                <c:pt idx="972">
                  <c:v>19768.065299999998</c:v>
                </c:pt>
                <c:pt idx="973">
                  <c:v>20046.947100000001</c:v>
                </c:pt>
                <c:pt idx="974">
                  <c:v>20145.588400000001</c:v>
                </c:pt>
                <c:pt idx="975">
                  <c:v>19927.546600000001</c:v>
                </c:pt>
                <c:pt idx="976">
                  <c:v>19834.795622562899</c:v>
                </c:pt>
                <c:pt idx="977">
                  <c:v>19975.308100088139</c:v>
                </c:pt>
                <c:pt idx="978">
                  <c:v>19808.0959608095</c:v>
                </c:pt>
                <c:pt idx="979">
                  <c:v>18812.061036941639</c:v>
                </c:pt>
                <c:pt idx="980">
                  <c:v>19275.303555717019</c:v>
                </c:pt>
                <c:pt idx="981">
                  <c:v>19318.420399999999</c:v>
                </c:pt>
                <c:pt idx="982">
                  <c:v>21370.640871412579</c:v>
                </c:pt>
                <c:pt idx="983">
                  <c:v>21661.704000000002</c:v>
                </c:pt>
                <c:pt idx="984">
                  <c:v>21789.452410620561</c:v>
                </c:pt>
                <c:pt idx="985">
                  <c:v>22387.938627526619</c:v>
                </c:pt>
                <c:pt idx="986">
                  <c:v>20172.392456003759</c:v>
                </c:pt>
                <c:pt idx="987">
                  <c:v>20251.719834922351</c:v>
                </c:pt>
                <c:pt idx="988">
                  <c:v>19662.388299999999</c:v>
                </c:pt>
                <c:pt idx="989">
                  <c:v>19756.26818587181</c:v>
                </c:pt>
                <c:pt idx="990">
                  <c:v>20123.640551657219</c:v>
                </c:pt>
                <c:pt idx="991">
                  <c:v>19393.593907619888</c:v>
                </c:pt>
                <c:pt idx="992">
                  <c:v>19576.6371993168</c:v>
                </c:pt>
                <c:pt idx="993">
                  <c:v>18873.200499999999</c:v>
                </c:pt>
                <c:pt idx="994">
                  <c:v>18501.820494487831</c:v>
                </c:pt>
                <c:pt idx="995">
                  <c:v>19429.132693792559</c:v>
                </c:pt>
                <c:pt idx="996">
                  <c:v>19245.969417620789</c:v>
                </c:pt>
                <c:pt idx="997">
                  <c:v>18931.734111634149</c:v>
                </c:pt>
                <c:pt idx="998">
                  <c:v>18814.051599999999</c:v>
                </c:pt>
                <c:pt idx="999">
                  <c:v>19238.7536</c:v>
                </c:pt>
                <c:pt idx="1000">
                  <c:v>19098.479820191489</c:v>
                </c:pt>
                <c:pt idx="1001">
                  <c:v>19399.488779047191</c:v>
                </c:pt>
                <c:pt idx="1002">
                  <c:v>19593.337462275122</c:v>
                </c:pt>
                <c:pt idx="1003">
                  <c:v>19449.60773627301</c:v>
                </c:pt>
                <c:pt idx="1004">
                  <c:v>19305.171900000001</c:v>
                </c:pt>
                <c:pt idx="1005">
                  <c:v>19035.349883096351</c:v>
                </c:pt>
                <c:pt idx="1006">
                  <c:v>19610.387900000002</c:v>
                </c:pt>
                <c:pt idx="1007">
                  <c:v>20339.725999999999</c:v>
                </c:pt>
                <c:pt idx="1008">
                  <c:v>20168.6041</c:v>
                </c:pt>
                <c:pt idx="1009">
                  <c:v>19948.221902965532</c:v>
                </c:pt>
                <c:pt idx="1010">
                  <c:v>19533.028249197079</c:v>
                </c:pt>
                <c:pt idx="1011">
                  <c:v>19401.0105</c:v>
                </c:pt>
                <c:pt idx="1012">
                  <c:v>19436.3351</c:v>
                </c:pt>
                <c:pt idx="1013">
                  <c:v>19135.37402173036</c:v>
                </c:pt>
                <c:pt idx="1014">
                  <c:v>19045.5416</c:v>
                </c:pt>
                <c:pt idx="1015">
                  <c:v>19157.97734844041</c:v>
                </c:pt>
                <c:pt idx="1016">
                  <c:v>19380.689298843841</c:v>
                </c:pt>
                <c:pt idx="1017">
                  <c:v>19191.027399999999</c:v>
                </c:pt>
                <c:pt idx="1018">
                  <c:v>19054.884699999999</c:v>
                </c:pt>
                <c:pt idx="1019">
                  <c:v>19259.62064618116</c:v>
                </c:pt>
                <c:pt idx="1020">
                  <c:v>19558.111700000001</c:v>
                </c:pt>
                <c:pt idx="1021">
                  <c:v>19351.0697</c:v>
                </c:pt>
                <c:pt idx="1022">
                  <c:v>19124.9892</c:v>
                </c:pt>
                <c:pt idx="1023">
                  <c:v>19042.930899999999</c:v>
                </c:pt>
                <c:pt idx="1024">
                  <c:v>19166.328600000001</c:v>
                </c:pt>
                <c:pt idx="1025">
                  <c:v>19202.852966626619</c:v>
                </c:pt>
                <c:pt idx="1026">
                  <c:v>19548.724900000001</c:v>
                </c:pt>
                <c:pt idx="1027">
                  <c:v>19335.393700000001</c:v>
                </c:pt>
                <c:pt idx="1028">
                  <c:v>20110.87556138642</c:v>
                </c:pt>
                <c:pt idx="1029">
                  <c:v>20754.0239727509</c:v>
                </c:pt>
                <c:pt idx="1030">
                  <c:v>20283.979749290171</c:v>
                </c:pt>
                <c:pt idx="1031">
                  <c:v>20608.257900000001</c:v>
                </c:pt>
                <c:pt idx="1032">
                  <c:v>20811.988365564041</c:v>
                </c:pt>
                <c:pt idx="1033">
                  <c:v>20621.747899999998</c:v>
                </c:pt>
                <c:pt idx="1034">
                  <c:v>20504.460228271771</c:v>
                </c:pt>
                <c:pt idx="1035">
                  <c:v>20481.554899999999</c:v>
                </c:pt>
                <c:pt idx="1036">
                  <c:v>20151.523076525569</c:v>
                </c:pt>
                <c:pt idx="1037">
                  <c:v>20208.59650664025</c:v>
                </c:pt>
                <c:pt idx="1038">
                  <c:v>21156.078000000001</c:v>
                </c:pt>
                <c:pt idx="1039">
                  <c:v>21281.5851</c:v>
                </c:pt>
                <c:pt idx="1040">
                  <c:v>20913.053899999999</c:v>
                </c:pt>
                <c:pt idx="1041">
                  <c:v>20591.745900000002</c:v>
                </c:pt>
                <c:pt idx="1042">
                  <c:v>18528.520927022721</c:v>
                </c:pt>
                <c:pt idx="1043">
                  <c:v>15789.342422998139</c:v>
                </c:pt>
                <c:pt idx="1044">
                  <c:v>17590.414673732848</c:v>
                </c:pt>
                <c:pt idx="1045">
                  <c:v>17104.198400000001</c:v>
                </c:pt>
                <c:pt idx="1046">
                  <c:v>16802.194299999999</c:v>
                </c:pt>
                <c:pt idx="1047">
                  <c:v>16349.99759708169</c:v>
                </c:pt>
                <c:pt idx="1048">
                  <c:v>16630.637464401691</c:v>
                </c:pt>
                <c:pt idx="1049">
                  <c:v>16894.926500000001</c:v>
                </c:pt>
                <c:pt idx="1050">
                  <c:v>16673.50771141009</c:v>
                </c:pt>
                <c:pt idx="1051">
                  <c:v>16690.889527338419</c:v>
                </c:pt>
                <c:pt idx="1052">
                  <c:v>16711.141784652438</c:v>
                </c:pt>
                <c:pt idx="1053">
                  <c:v>16715.838593288539</c:v>
                </c:pt>
                <c:pt idx="1054">
                  <c:v>16291.447700000001</c:v>
                </c:pt>
                <c:pt idx="1055">
                  <c:v>15779.97170174989</c:v>
                </c:pt>
                <c:pt idx="1056">
                  <c:v>16174.957399999999</c:v>
                </c:pt>
                <c:pt idx="1057">
                  <c:v>16615.229200000002</c:v>
                </c:pt>
                <c:pt idx="1058">
                  <c:v>16597.731299999999</c:v>
                </c:pt>
                <c:pt idx="1059">
                  <c:v>16511.911277660362</c:v>
                </c:pt>
                <c:pt idx="1060">
                  <c:v>16461.194518448501</c:v>
                </c:pt>
                <c:pt idx="1061">
                  <c:v>16432.364615113831</c:v>
                </c:pt>
                <c:pt idx="1062">
                  <c:v>16212.40324822066</c:v>
                </c:pt>
                <c:pt idx="1063">
                  <c:v>16436.1924</c:v>
                </c:pt>
                <c:pt idx="1064">
                  <c:v>17188.634679607068</c:v>
                </c:pt>
                <c:pt idx="1065">
                  <c:v>16956.189299999998</c:v>
                </c:pt>
                <c:pt idx="1066">
                  <c:v>17088.426500000001</c:v>
                </c:pt>
                <c:pt idx="1067">
                  <c:v>16903.72362531782</c:v>
                </c:pt>
                <c:pt idx="1068">
                  <c:v>17130.165329487441</c:v>
                </c:pt>
                <c:pt idx="1069">
                  <c:v>16959.336063823001</c:v>
                </c:pt>
                <c:pt idx="1070">
                  <c:v>17088.376116357089</c:v>
                </c:pt>
                <c:pt idx="1071">
                  <c:v>16838.047473161489</c:v>
                </c:pt>
                <c:pt idx="1072">
                  <c:v>17254.841595411021</c:v>
                </c:pt>
                <c:pt idx="1073">
                  <c:v>17123.38672774531</c:v>
                </c:pt>
                <c:pt idx="1074">
                  <c:v>17114.340586370501</c:v>
                </c:pt>
                <c:pt idx="1075">
                  <c:v>17091.916535641001</c:v>
                </c:pt>
                <c:pt idx="1076">
                  <c:v>17220.814535119771</c:v>
                </c:pt>
                <c:pt idx="1077">
                  <c:v>17766.350552594911</c:v>
                </c:pt>
                <c:pt idx="1078">
                  <c:v>17799.168974175849</c:v>
                </c:pt>
                <c:pt idx="1079">
                  <c:v>17339.458270551429</c:v>
                </c:pt>
                <c:pt idx="1080">
                  <c:v>16608.493200000001</c:v>
                </c:pt>
                <c:pt idx="1081">
                  <c:v>16785.892297944451</c:v>
                </c:pt>
                <c:pt idx="1082">
                  <c:v>16750.765809591641</c:v>
                </c:pt>
                <c:pt idx="1083">
                  <c:v>16424.79671324863</c:v>
                </c:pt>
                <c:pt idx="1084">
                  <c:v>16902.542190330729</c:v>
                </c:pt>
                <c:pt idx="1085">
                  <c:v>16806.41649587093</c:v>
                </c:pt>
                <c:pt idx="1086">
                  <c:v>16822.062144857278</c:v>
                </c:pt>
                <c:pt idx="1087">
                  <c:v>16780.463676220101</c:v>
                </c:pt>
                <c:pt idx="1088">
                  <c:v>16833.882099999999</c:v>
                </c:pt>
                <c:pt idx="1089">
                  <c:v>16829.918403840369</c:v>
                </c:pt>
                <c:pt idx="1090">
                  <c:v>16908.948430198019</c:v>
                </c:pt>
                <c:pt idx="1091">
                  <c:v>16706.459709721468</c:v>
                </c:pt>
                <c:pt idx="1092">
                  <c:v>16549.98326575003</c:v>
                </c:pt>
                <c:pt idx="1093">
                  <c:v>16641.444864454159</c:v>
                </c:pt>
                <c:pt idx="1094">
                  <c:v>16603.75195265704</c:v>
                </c:pt>
                <c:pt idx="1095">
                  <c:v>16538.347900000001</c:v>
                </c:pt>
                <c:pt idx="1096">
                  <c:v>16607.069459238439</c:v>
                </c:pt>
                <c:pt idx="1097">
                  <c:v>16677.44994353439</c:v>
                </c:pt>
                <c:pt idx="1098">
                  <c:v>16675.909037254871</c:v>
                </c:pt>
                <c:pt idx="1099">
                  <c:v>16857.28270944237</c:v>
                </c:pt>
                <c:pt idx="1100">
                  <c:v>16828.846399999999</c:v>
                </c:pt>
                <c:pt idx="1101">
                  <c:v>16953.972066580431</c:v>
                </c:pt>
                <c:pt idx="1102">
                  <c:v>16944.5396</c:v>
                </c:pt>
                <c:pt idx="1103">
                  <c:v>17070.574511476349</c:v>
                </c:pt>
                <c:pt idx="1104">
                  <c:v>17194.778734565421</c:v>
                </c:pt>
                <c:pt idx="1105">
                  <c:v>17435.751645917699</c:v>
                </c:pt>
                <c:pt idx="1106">
                  <c:v>17939.362499760569</c:v>
                </c:pt>
                <c:pt idx="1107">
                  <c:v>18858.6646</c:v>
                </c:pt>
                <c:pt idx="1108">
                  <c:v>19913.729474529398</c:v>
                </c:pt>
                <c:pt idx="1109">
                  <c:v>20983.975600000002</c:v>
                </c:pt>
                <c:pt idx="1110">
                  <c:v>20856.05839135823</c:v>
                </c:pt>
                <c:pt idx="1111">
                  <c:v>21171.048284544439</c:v>
                </c:pt>
                <c:pt idx="1112">
                  <c:v>21157.1896129335</c:v>
                </c:pt>
                <c:pt idx="1113">
                  <c:v>20686.51041977038</c:v>
                </c:pt>
                <c:pt idx="1114">
                  <c:v>21082.058204303699</c:v>
                </c:pt>
                <c:pt idx="1115">
                  <c:v>22665.750700000001</c:v>
                </c:pt>
                <c:pt idx="1116">
                  <c:v>22751.607400000001</c:v>
                </c:pt>
                <c:pt idx="1117">
                  <c:v>22723.9532</c:v>
                </c:pt>
                <c:pt idx="1118">
                  <c:v>22944.920099999999</c:v>
                </c:pt>
                <c:pt idx="1119">
                  <c:v>22614.658440741401</c:v>
                </c:pt>
                <c:pt idx="1120">
                  <c:v>23125.722900000001</c:v>
                </c:pt>
                <c:pt idx="1121">
                  <c:v>23007.835200000001</c:v>
                </c:pt>
                <c:pt idx="1122">
                  <c:v>23051.270799999998</c:v>
                </c:pt>
                <c:pt idx="1123">
                  <c:v>23007.439600000002</c:v>
                </c:pt>
                <c:pt idx="1124">
                  <c:v>23775.982899999999</c:v>
                </c:pt>
                <c:pt idx="1125">
                  <c:v>22814.479200000002</c:v>
                </c:pt>
                <c:pt idx="1126">
                  <c:v>23153.200400000002</c:v>
                </c:pt>
                <c:pt idx="1127">
                  <c:v>23706.064299999998</c:v>
                </c:pt>
                <c:pt idx="1128">
                  <c:v>23484.948799999998</c:v>
                </c:pt>
                <c:pt idx="1129">
                  <c:v>23429.759999999998</c:v>
                </c:pt>
                <c:pt idx="1130">
                  <c:v>23315.8076</c:v>
                </c:pt>
                <c:pt idx="1131">
                  <c:v>22938.184691051239</c:v>
                </c:pt>
                <c:pt idx="1132">
                  <c:v>22747.465</c:v>
                </c:pt>
                <c:pt idx="1133">
                  <c:v>23261.2186</c:v>
                </c:pt>
                <c:pt idx="1134">
                  <c:v>22949.213199999998</c:v>
                </c:pt>
                <c:pt idx="1135">
                  <c:v>21799.182107847239</c:v>
                </c:pt>
                <c:pt idx="1136">
                  <c:v>21648.284599999999</c:v>
                </c:pt>
                <c:pt idx="1137">
                  <c:v>21865.775300000001</c:v>
                </c:pt>
                <c:pt idx="1138">
                  <c:v>21753.753226727629</c:v>
                </c:pt>
                <c:pt idx="1139">
                  <c:v>21810.990485939201</c:v>
                </c:pt>
                <c:pt idx="1140">
                  <c:v>22200.030599999998</c:v>
                </c:pt>
                <c:pt idx="1141">
                  <c:v>24324.464026285448</c:v>
                </c:pt>
                <c:pt idx="1142">
                  <c:v>23531.7304</c:v>
                </c:pt>
                <c:pt idx="1143">
                  <c:v>24558.315500000001</c:v>
                </c:pt>
                <c:pt idx="1144">
                  <c:v>24644.036899999999</c:v>
                </c:pt>
                <c:pt idx="1145">
                  <c:v>24332.281500000001</c:v>
                </c:pt>
                <c:pt idx="1146">
                  <c:v>24797.2219</c:v>
                </c:pt>
                <c:pt idx="1147">
                  <c:v>24426.171900000001</c:v>
                </c:pt>
                <c:pt idx="1148">
                  <c:v>24192.980500000001</c:v>
                </c:pt>
                <c:pt idx="1149">
                  <c:v>23949.102500000001</c:v>
                </c:pt>
                <c:pt idx="1150">
                  <c:v>23197.7565</c:v>
                </c:pt>
                <c:pt idx="1151">
                  <c:v>23170.013200000001</c:v>
                </c:pt>
                <c:pt idx="1152">
                  <c:v>23531.203699999998</c:v>
                </c:pt>
                <c:pt idx="1153">
                  <c:v>23508.264699161649</c:v>
                </c:pt>
                <c:pt idx="1154">
                  <c:v>23139.076794118861</c:v>
                </c:pt>
                <c:pt idx="1155">
                  <c:v>23659.400099999999</c:v>
                </c:pt>
                <c:pt idx="1156">
                  <c:v>23465.268899999999</c:v>
                </c:pt>
                <c:pt idx="1157">
                  <c:v>22333.76670186151</c:v>
                </c:pt>
                <c:pt idx="1158">
                  <c:v>22339.038009541899</c:v>
                </c:pt>
                <c:pt idx="1159">
                  <c:v>22434.993600000002</c:v>
                </c:pt>
                <c:pt idx="1160">
                  <c:v>22409.494600000002</c:v>
                </c:pt>
                <c:pt idx="1161">
                  <c:v>22195.0144</c:v>
                </c:pt>
                <c:pt idx="1162">
                  <c:v>21692.944627229179</c:v>
                </c:pt>
                <c:pt idx="1163">
                  <c:v>20355.860400000001</c:v>
                </c:pt>
                <c:pt idx="1164">
                  <c:v>20133.739823524629</c:v>
                </c:pt>
                <c:pt idx="1165">
                  <c:v>20494.936799999999</c:v>
                </c:pt>
                <c:pt idx="1166">
                  <c:v>21952.797807966079</c:v>
                </c:pt>
                <c:pt idx="1167">
                  <c:v>24063.562446931901</c:v>
                </c:pt>
                <c:pt idx="1168">
                  <c:v>24694.695100000001</c:v>
                </c:pt>
                <c:pt idx="1169">
                  <c:v>24276.66589242862</c:v>
                </c:pt>
                <c:pt idx="1170">
                  <c:v>25011.182000000001</c:v>
                </c:pt>
                <c:pt idx="1171">
                  <c:v>27310.176599999999</c:v>
                </c:pt>
                <c:pt idx="1172">
                  <c:v>26891.627969119261</c:v>
                </c:pt>
                <c:pt idx="1173">
                  <c:v>27911.812000000002</c:v>
                </c:pt>
                <c:pt idx="1174">
                  <c:v>27688.073700000001</c:v>
                </c:pt>
                <c:pt idx="1175">
                  <c:v>28119.549210698879</c:v>
                </c:pt>
                <c:pt idx="1176">
                  <c:v>27273.808099999998</c:v>
                </c:pt>
                <c:pt idx="1177">
                  <c:v>28318.2186</c:v>
                </c:pt>
                <c:pt idx="1178">
                  <c:v>27415.934094383891</c:v>
                </c:pt>
                <c:pt idx="1179">
                  <c:v>27464.6126</c:v>
                </c:pt>
                <c:pt idx="1180">
                  <c:v>27983.589033995431</c:v>
                </c:pt>
                <c:pt idx="1181">
                  <c:v>27157.570100000001</c:v>
                </c:pt>
                <c:pt idx="1182">
                  <c:v>27259.220700000002</c:v>
                </c:pt>
                <c:pt idx="1183">
                  <c:v>28370.769199999999</c:v>
                </c:pt>
                <c:pt idx="1184">
                  <c:v>28031.595199453339</c:v>
                </c:pt>
                <c:pt idx="1185">
                  <c:v>28467.19662927388</c:v>
                </c:pt>
                <c:pt idx="1186">
                  <c:v>28464.81401778217</c:v>
                </c:pt>
                <c:pt idx="1187">
                  <c:v>28188.180100000001</c:v>
                </c:pt>
                <c:pt idx="1188">
                  <c:v>27761.458669183041</c:v>
                </c:pt>
                <c:pt idx="1189">
                  <c:v>28149.681400000001</c:v>
                </c:pt>
                <c:pt idx="1190">
                  <c:v>28176.3891</c:v>
                </c:pt>
                <c:pt idx="1191">
                  <c:v>28019.739799999999</c:v>
                </c:pt>
                <c:pt idx="1192">
                  <c:v>27902.257699999998</c:v>
                </c:pt>
                <c:pt idx="1193">
                  <c:v>27934.037199999999</c:v>
                </c:pt>
                <c:pt idx="1194">
                  <c:v>28321.8616</c:v>
                </c:pt>
                <c:pt idx="1195">
                  <c:v>29609.828399999999</c:v>
                </c:pt>
                <c:pt idx="1196">
                  <c:v>30230.073199999999</c:v>
                </c:pt>
                <c:pt idx="1197">
                  <c:v>29877.417735909101</c:v>
                </c:pt>
                <c:pt idx="1198">
                  <c:v>30359.581200000001</c:v>
                </c:pt>
                <c:pt idx="1199">
                  <c:v>30478.292399999998</c:v>
                </c:pt>
                <c:pt idx="1200">
                  <c:v>30297.83114427585</c:v>
                </c:pt>
                <c:pt idx="1201">
                  <c:v>30304.874580792872</c:v>
                </c:pt>
                <c:pt idx="1202">
                  <c:v>29413.96</c:v>
                </c:pt>
                <c:pt idx="1203">
                  <c:v>30366.57</c:v>
                </c:pt>
                <c:pt idx="1204">
                  <c:v>28804.98</c:v>
                </c:pt>
                <c:pt idx="1205">
                  <c:v>28267.17</c:v>
                </c:pt>
                <c:pt idx="1206">
                  <c:v>27274.5</c:v>
                </c:pt>
                <c:pt idx="1207">
                  <c:v>27820.65</c:v>
                </c:pt>
                <c:pt idx="1208">
                  <c:v>27588.57</c:v>
                </c:pt>
                <c:pt idx="1209">
                  <c:v>27529.200000000001</c:v>
                </c:pt>
                <c:pt idx="1210">
                  <c:v>28326.83</c:v>
                </c:pt>
                <c:pt idx="1211">
                  <c:v>28376.59</c:v>
                </c:pt>
                <c:pt idx="1212">
                  <c:v>29467.27</c:v>
                </c:pt>
                <c:pt idx="1213">
                  <c:v>29327.11</c:v>
                </c:pt>
                <c:pt idx="1214">
                  <c:v>29216.77</c:v>
                </c:pt>
                <c:pt idx="1215">
                  <c:v>29310.54</c:v>
                </c:pt>
                <c:pt idx="1216">
                  <c:v>28084.46</c:v>
                </c:pt>
                <c:pt idx="1217">
                  <c:v>28639.58</c:v>
                </c:pt>
                <c:pt idx="1218">
                  <c:v>28998.799999999999</c:v>
                </c:pt>
                <c:pt idx="1219">
                  <c:v>28820.66</c:v>
                </c:pt>
                <c:pt idx="1220">
                  <c:v>29529.67</c:v>
                </c:pt>
                <c:pt idx="1221">
                  <c:v>28864.28</c:v>
                </c:pt>
                <c:pt idx="1222">
                  <c:v>28443.05</c:v>
                </c:pt>
                <c:pt idx="1223">
                  <c:v>27692.99</c:v>
                </c:pt>
                <c:pt idx="1224">
                  <c:v>27636.66</c:v>
                </c:pt>
                <c:pt idx="1225">
                  <c:v>27624.54</c:v>
                </c:pt>
                <c:pt idx="1226">
                  <c:v>27002.28</c:v>
                </c:pt>
                <c:pt idx="1227">
                  <c:v>26791.96</c:v>
                </c:pt>
                <c:pt idx="1228">
                  <c:v>26789.06</c:v>
                </c:pt>
                <c:pt idx="1229">
                  <c:v>26906.17</c:v>
                </c:pt>
                <c:pt idx="1230">
                  <c:v>27192.17</c:v>
                </c:pt>
                <c:pt idx="1231">
                  <c:v>27025.77</c:v>
                </c:pt>
                <c:pt idx="1232">
                  <c:v>27402.68</c:v>
                </c:pt>
                <c:pt idx="1233">
                  <c:v>26837.94</c:v>
                </c:pt>
                <c:pt idx="1234">
                  <c:v>26866.880000000001</c:v>
                </c:pt>
                <c:pt idx="1235">
                  <c:v>27110.53</c:v>
                </c:pt>
                <c:pt idx="1236">
                  <c:v>26751.47</c:v>
                </c:pt>
                <c:pt idx="1237">
                  <c:v>26851.39</c:v>
                </c:pt>
                <c:pt idx="1238">
                  <c:v>27222.75</c:v>
                </c:pt>
                <c:pt idx="1239">
                  <c:v>26336.63</c:v>
                </c:pt>
                <c:pt idx="1240">
                  <c:v>26474.02</c:v>
                </c:pt>
                <c:pt idx="1241">
                  <c:v>26703.21</c:v>
                </c:pt>
                <c:pt idx="1242">
                  <c:v>26850.79</c:v>
                </c:pt>
                <c:pt idx="1243">
                  <c:v>28100.31</c:v>
                </c:pt>
                <c:pt idx="1244">
                  <c:v>27742.37</c:v>
                </c:pt>
                <c:pt idx="1245">
                  <c:v>27682.799999999999</c:v>
                </c:pt>
                <c:pt idx="1246">
                  <c:v>27225.77</c:v>
                </c:pt>
                <c:pt idx="1247">
                  <c:v>26806.98</c:v>
                </c:pt>
                <c:pt idx="1248">
                  <c:v>27232.85</c:v>
                </c:pt>
                <c:pt idx="1249">
                  <c:v>27060.799999999999</c:v>
                </c:pt>
                <c:pt idx="1250">
                  <c:v>27104.41</c:v>
                </c:pt>
                <c:pt idx="1251">
                  <c:v>25730.52</c:v>
                </c:pt>
                <c:pt idx="1252">
                  <c:v>27200.04</c:v>
                </c:pt>
                <c:pt idx="1253">
                  <c:v>26359.59</c:v>
                </c:pt>
                <c:pt idx="1254">
                  <c:v>26493.46</c:v>
                </c:pt>
                <c:pt idx="1255">
                  <c:v>26489.46</c:v>
                </c:pt>
                <c:pt idx="1256">
                  <c:v>25842.84</c:v>
                </c:pt>
                <c:pt idx="1257">
                  <c:v>25920.86</c:v>
                </c:pt>
                <c:pt idx="1258">
                  <c:v>25887.59</c:v>
                </c:pt>
                <c:pt idx="1259">
                  <c:v>25910.03</c:v>
                </c:pt>
                <c:pt idx="1260">
                  <c:v>25119.91</c:v>
                </c:pt>
                <c:pt idx="1261">
                  <c:v>25585.43</c:v>
                </c:pt>
                <c:pt idx="1262">
                  <c:v>26342.59</c:v>
                </c:pt>
                <c:pt idx="1263">
                  <c:v>26520.01</c:v>
                </c:pt>
                <c:pt idx="1264">
                  <c:v>26339.43</c:v>
                </c:pt>
                <c:pt idx="1265">
                  <c:v>26781.82</c:v>
                </c:pt>
                <c:pt idx="1266">
                  <c:v>28371.02</c:v>
                </c:pt>
                <c:pt idx="1267">
                  <c:v>30059.71</c:v>
                </c:pt>
                <c:pt idx="1268">
                  <c:v>29903.56</c:v>
                </c:pt>
                <c:pt idx="1269">
                  <c:v>30605.59</c:v>
                </c:pt>
                <c:pt idx="1270">
                  <c:v>30540.55</c:v>
                </c:pt>
                <c:pt idx="1271">
                  <c:v>30457.7</c:v>
                </c:pt>
                <c:pt idx="1272">
                  <c:v>30273.8</c:v>
                </c:pt>
                <c:pt idx="1273">
                  <c:v>30709.78</c:v>
                </c:pt>
                <c:pt idx="1274">
                  <c:v>30084.01</c:v>
                </c:pt>
                <c:pt idx="1275">
                  <c:v>30459.1</c:v>
                </c:pt>
                <c:pt idx="1276">
                  <c:v>30492.03</c:v>
                </c:pt>
                <c:pt idx="1277">
                  <c:v>30589.05</c:v>
                </c:pt>
                <c:pt idx="1278">
                  <c:v>30623.759999999998</c:v>
                </c:pt>
                <c:pt idx="1279">
                  <c:v>31154.04</c:v>
                </c:pt>
                <c:pt idx="1280">
                  <c:v>30771.96</c:v>
                </c:pt>
                <c:pt idx="1281">
                  <c:v>30502.92</c:v>
                </c:pt>
                <c:pt idx="1282">
                  <c:v>29970.05</c:v>
                </c:pt>
                <c:pt idx="1283">
                  <c:v>30320.04</c:v>
                </c:pt>
                <c:pt idx="1284">
                  <c:v>30269.02</c:v>
                </c:pt>
                <c:pt idx="1285">
                  <c:v>30164.49</c:v>
                </c:pt>
                <c:pt idx="1286">
                  <c:v>30398.1</c:v>
                </c:pt>
                <c:pt idx="1287">
                  <c:v>30621.56</c:v>
                </c:pt>
                <c:pt idx="1288">
                  <c:v>30383.85</c:v>
                </c:pt>
                <c:pt idx="1289">
                  <c:v>31446.3</c:v>
                </c:pt>
                <c:pt idx="1290">
                  <c:v>30305.65</c:v>
                </c:pt>
                <c:pt idx="1291">
                  <c:v>30275.68</c:v>
                </c:pt>
                <c:pt idx="1292">
                  <c:v>30221.07</c:v>
                </c:pt>
                <c:pt idx="1293">
                  <c:v>30158.01</c:v>
                </c:pt>
                <c:pt idx="1294">
                  <c:v>29845.47</c:v>
                </c:pt>
                <c:pt idx="1295">
                  <c:v>29932.560000000001</c:v>
                </c:pt>
                <c:pt idx="1296">
                  <c:v>29796.85</c:v>
                </c:pt>
                <c:pt idx="1297">
                  <c:v>29907.919999999998</c:v>
                </c:pt>
                <c:pt idx="1298">
                  <c:v>29747.98</c:v>
                </c:pt>
                <c:pt idx="1299">
                  <c:v>30060.75</c:v>
                </c:pt>
                <c:pt idx="1300">
                  <c:v>29186.080000000002</c:v>
                </c:pt>
                <c:pt idx="1301">
                  <c:v>29242.03</c:v>
                </c:pt>
                <c:pt idx="1302">
                  <c:v>29349.52</c:v>
                </c:pt>
                <c:pt idx="1303">
                  <c:v>29209.65</c:v>
                </c:pt>
                <c:pt idx="1304">
                  <c:v>29318.62</c:v>
                </c:pt>
                <c:pt idx="1305">
                  <c:v>29356.22</c:v>
                </c:pt>
                <c:pt idx="1306">
                  <c:v>29273.9</c:v>
                </c:pt>
                <c:pt idx="1307">
                  <c:v>29225.93</c:v>
                </c:pt>
                <c:pt idx="1308">
                  <c:v>29629.24</c:v>
                </c:pt>
                <c:pt idx="1309">
                  <c:v>29151.7</c:v>
                </c:pt>
                <c:pt idx="1310">
                  <c:v>29198.33</c:v>
                </c:pt>
                <c:pt idx="1311">
                  <c:v>29113.38</c:v>
                </c:pt>
                <c:pt idx="1312">
                  <c:v>29074.55</c:v>
                </c:pt>
                <c:pt idx="1313">
                  <c:v>29086.65</c:v>
                </c:pt>
                <c:pt idx="1314">
                  <c:v>29206.01</c:v>
                </c:pt>
                <c:pt idx="1315">
                  <c:v>29766.720000000001</c:v>
                </c:pt>
                <c:pt idx="1316">
                  <c:v>29596.9</c:v>
                </c:pt>
                <c:pt idx="1317">
                  <c:v>29455.74</c:v>
                </c:pt>
                <c:pt idx="1318">
                  <c:v>29426.01</c:v>
                </c:pt>
                <c:pt idx="1319">
                  <c:v>29430.07</c:v>
                </c:pt>
                <c:pt idx="1320">
                  <c:v>29285.11</c:v>
                </c:pt>
                <c:pt idx="1321">
                  <c:v>29430.95</c:v>
                </c:pt>
                <c:pt idx="1322">
                  <c:v>29200.799999999999</c:v>
                </c:pt>
                <c:pt idx="1323">
                  <c:v>28736.49</c:v>
                </c:pt>
                <c:pt idx="1324">
                  <c:v>26610.04</c:v>
                </c:pt>
                <c:pt idx="1325">
                  <c:v>26058.26</c:v>
                </c:pt>
                <c:pt idx="1326">
                  <c:v>26090.63</c:v>
                </c:pt>
                <c:pt idx="1327">
                  <c:v>26180</c:v>
                </c:pt>
                <c:pt idx="1328">
                  <c:v>26123.45</c:v>
                </c:pt>
                <c:pt idx="1329">
                  <c:v>26048.09</c:v>
                </c:pt>
                <c:pt idx="1330">
                  <c:v>26417.4</c:v>
                </c:pt>
                <c:pt idx="1331">
                  <c:v>26141.53</c:v>
                </c:pt>
                <c:pt idx="1332">
                  <c:v>26058.22</c:v>
                </c:pt>
                <c:pt idx="1333">
                  <c:v>26021.02</c:v>
                </c:pt>
                <c:pt idx="1334">
                  <c:v>26088.38</c:v>
                </c:pt>
                <c:pt idx="1335">
                  <c:v>26127.89</c:v>
                </c:pt>
                <c:pt idx="1336">
                  <c:v>27718.23</c:v>
                </c:pt>
                <c:pt idx="1337">
                  <c:v>27316.23</c:v>
                </c:pt>
                <c:pt idx="1338">
                  <c:v>25936.45</c:v>
                </c:pt>
                <c:pt idx="1339">
                  <c:v>25816.57</c:v>
                </c:pt>
                <c:pt idx="1340">
                  <c:v>25856.93</c:v>
                </c:pt>
                <c:pt idx="1341">
                  <c:v>25980.6</c:v>
                </c:pt>
                <c:pt idx="1342">
                  <c:v>25824.15</c:v>
                </c:pt>
                <c:pt idx="1343">
                  <c:v>25788.7</c:v>
                </c:pt>
                <c:pt idx="1344">
                  <c:v>25771.63</c:v>
                </c:pt>
                <c:pt idx="1345">
                  <c:v>26200.959999999999</c:v>
                </c:pt>
                <c:pt idx="1346">
                  <c:v>25910.51</c:v>
                </c:pt>
                <c:pt idx="1347">
                  <c:v>25893.13</c:v>
                </c:pt>
                <c:pt idx="1348">
                  <c:v>25841.65</c:v>
                </c:pt>
                <c:pt idx="1349">
                  <c:v>25143.63</c:v>
                </c:pt>
                <c:pt idx="1350">
                  <c:v>25854.29</c:v>
                </c:pt>
                <c:pt idx="1351">
                  <c:v>26222.02</c:v>
                </c:pt>
                <c:pt idx="1352">
                  <c:v>26528.22</c:v>
                </c:pt>
                <c:pt idx="1353">
                  <c:v>26627.69</c:v>
                </c:pt>
                <c:pt idx="1354">
                  <c:v>26553.13</c:v>
                </c:pt>
                <c:pt idx="1355">
                  <c:v>26531.4</c:v>
                </c:pt>
                <c:pt idx="1356">
                  <c:v>26738.74</c:v>
                </c:pt>
                <c:pt idx="1357">
                  <c:v>27211.200000000001</c:v>
                </c:pt>
                <c:pt idx="1358">
                  <c:v>27121.84</c:v>
                </c:pt>
                <c:pt idx="1359">
                  <c:v>26556.98</c:v>
                </c:pt>
                <c:pt idx="1360">
                  <c:v>26577.61</c:v>
                </c:pt>
                <c:pt idx="1361">
                  <c:v>26580.66</c:v>
                </c:pt>
                <c:pt idx="1362">
                  <c:v>26254.11</c:v>
                </c:pt>
                <c:pt idx="1363">
                  <c:v>26308.45</c:v>
                </c:pt>
                <c:pt idx="1364">
                  <c:v>26217.38</c:v>
                </c:pt>
                <c:pt idx="1365">
                  <c:v>26368.04</c:v>
                </c:pt>
                <c:pt idx="1366">
                  <c:v>27020.31</c:v>
                </c:pt>
                <c:pt idx="1367">
                  <c:v>26910.69</c:v>
                </c:pt>
                <c:pt idx="1368">
                  <c:v>26967.11</c:v>
                </c:pt>
                <c:pt idx="1369">
                  <c:v>27978.1</c:v>
                </c:pt>
                <c:pt idx="1370">
                  <c:v>27609.13</c:v>
                </c:pt>
                <c:pt idx="1371">
                  <c:v>27419.23</c:v>
                </c:pt>
                <c:pt idx="1372">
                  <c:v>27778.6</c:v>
                </c:pt>
                <c:pt idx="1373">
                  <c:v>27422.6</c:v>
                </c:pt>
                <c:pt idx="1374">
                  <c:v>27933</c:v>
                </c:pt>
                <c:pt idx="1375">
                  <c:v>27958.62</c:v>
                </c:pt>
                <c:pt idx="1376">
                  <c:v>27932.44</c:v>
                </c:pt>
                <c:pt idx="1377">
                  <c:v>27584.1</c:v>
                </c:pt>
                <c:pt idx="1378">
                  <c:v>27390.34</c:v>
                </c:pt>
                <c:pt idx="1379">
                  <c:v>26844.46</c:v>
                </c:pt>
                <c:pt idx="1380">
                  <c:v>26738.45</c:v>
                </c:pt>
                <c:pt idx="1381">
                  <c:v>26841.72</c:v>
                </c:pt>
                <c:pt idx="1382">
                  <c:v>26858.7</c:v>
                </c:pt>
                <c:pt idx="1383">
                  <c:v>27146.62</c:v>
                </c:pt>
                <c:pt idx="1384">
                  <c:v>28502.1</c:v>
                </c:pt>
                <c:pt idx="1385">
                  <c:v>28407.42</c:v>
                </c:pt>
                <c:pt idx="1386">
                  <c:v>28322.73</c:v>
                </c:pt>
                <c:pt idx="1387">
                  <c:v>28695.97</c:v>
                </c:pt>
                <c:pt idx="1388">
                  <c:v>29665.02</c:v>
                </c:pt>
                <c:pt idx="1389">
                  <c:v>29894.16</c:v>
                </c:pt>
                <c:pt idx="1390">
                  <c:v>29965.01</c:v>
                </c:pt>
                <c:pt idx="1391">
                  <c:v>32941.46</c:v>
                </c:pt>
                <c:pt idx="1392">
                  <c:v>33856</c:v>
                </c:pt>
                <c:pt idx="1393">
                  <c:v>34464.230000000003</c:v>
                </c:pt>
                <c:pt idx="1394">
                  <c:v>34148.86</c:v>
                </c:pt>
                <c:pt idx="1395">
                  <c:v>33910.019999999997</c:v>
                </c:pt>
                <c:pt idx="1396">
                  <c:v>34088.400000000001</c:v>
                </c:pt>
                <c:pt idx="1397">
                  <c:v>34535.58</c:v>
                </c:pt>
                <c:pt idx="1398">
                  <c:v>34486.769999999997</c:v>
                </c:pt>
                <c:pt idx="1399">
                  <c:v>34650.03</c:v>
                </c:pt>
                <c:pt idx="1400">
                  <c:v>35428.26</c:v>
                </c:pt>
                <c:pt idx="1401">
                  <c:v>34918.050000000003</c:v>
                </c:pt>
                <c:pt idx="1402">
                  <c:v>34730.03</c:v>
                </c:pt>
                <c:pt idx="1403">
                  <c:v>35019.68</c:v>
                </c:pt>
                <c:pt idx="1404">
                  <c:v>35022.44</c:v>
                </c:pt>
                <c:pt idx="1405">
                  <c:v>35019.43</c:v>
                </c:pt>
                <c:pt idx="1406">
                  <c:v>35423.24</c:v>
                </c:pt>
                <c:pt idx="1407">
                  <c:v>35680.29</c:v>
                </c:pt>
                <c:pt idx="1408">
                  <c:v>36775.230000000003</c:v>
                </c:pt>
                <c:pt idx="1409">
                  <c:v>37321.14</c:v>
                </c:pt>
                <c:pt idx="1410">
                  <c:v>37082.17</c:v>
                </c:pt>
                <c:pt idx="1411">
                  <c:v>37035.03</c:v>
                </c:pt>
                <c:pt idx="1412">
                  <c:v>36531.68</c:v>
                </c:pt>
                <c:pt idx="1413">
                  <c:v>35540.04</c:v>
                </c:pt>
                <c:pt idx="1414">
                  <c:v>37863.660000000003</c:v>
                </c:pt>
                <c:pt idx="1415">
                  <c:v>36223.54</c:v>
                </c:pt>
                <c:pt idx="1416">
                  <c:v>36514.01</c:v>
                </c:pt>
                <c:pt idx="1417">
                  <c:v>36559.410000000003</c:v>
                </c:pt>
                <c:pt idx="1418">
                  <c:v>37388.51</c:v>
                </c:pt>
                <c:pt idx="1419">
                  <c:v>37465.89</c:v>
                </c:pt>
                <c:pt idx="1420">
                  <c:v>35942.19</c:v>
                </c:pt>
                <c:pt idx="1421">
                  <c:v>37448.769999999997</c:v>
                </c:pt>
                <c:pt idx="1422">
                  <c:v>37294.400000000001</c:v>
                </c:pt>
                <c:pt idx="1423">
                  <c:v>37710.800000000003</c:v>
                </c:pt>
                <c:pt idx="1424">
                  <c:v>37785.839999999997</c:v>
                </c:pt>
                <c:pt idx="1425">
                  <c:v>37478.11</c:v>
                </c:pt>
                <c:pt idx="1426">
                  <c:v>37268.83</c:v>
                </c:pt>
                <c:pt idx="1427">
                  <c:v>37776.89</c:v>
                </c:pt>
                <c:pt idx="1428">
                  <c:v>37808.01</c:v>
                </c:pt>
                <c:pt idx="1429">
                  <c:v>37715.019999999997</c:v>
                </c:pt>
                <c:pt idx="1430">
                  <c:v>38658.06</c:v>
                </c:pt>
                <c:pt idx="1431">
                  <c:v>39460</c:v>
                </c:pt>
                <c:pt idx="1432">
                  <c:v>39941.07</c:v>
                </c:pt>
                <c:pt idx="1433">
                  <c:v>41995.8</c:v>
                </c:pt>
                <c:pt idx="1434">
                  <c:v>44085.68</c:v>
                </c:pt>
                <c:pt idx="1435">
                  <c:v>43714.53</c:v>
                </c:pt>
                <c:pt idx="1436">
                  <c:v>43249.99</c:v>
                </c:pt>
                <c:pt idx="1437">
                  <c:v>44199.33</c:v>
                </c:pt>
                <c:pt idx="1438">
                  <c:v>43701.25</c:v>
                </c:pt>
                <c:pt idx="1439">
                  <c:v>43762.68</c:v>
                </c:pt>
                <c:pt idx="1440">
                  <c:v>41221.120000000003</c:v>
                </c:pt>
                <c:pt idx="1441">
                  <c:v>41512.61</c:v>
                </c:pt>
                <c:pt idx="1442">
                  <c:v>42906.87</c:v>
                </c:pt>
                <c:pt idx="1443">
                  <c:v>43004.17</c:v>
                </c:pt>
                <c:pt idx="1444">
                  <c:v>41953.42</c:v>
                </c:pt>
                <c:pt idx="1445">
                  <c:v>42244.61</c:v>
                </c:pt>
                <c:pt idx="1446">
                  <c:v>41448.75</c:v>
                </c:pt>
                <c:pt idx="1447">
                  <c:v>42666.06</c:v>
                </c:pt>
                <c:pt idx="1448">
                  <c:v>42300.160000000003</c:v>
                </c:pt>
                <c:pt idx="1449">
                  <c:v>43645.95</c:v>
                </c:pt>
                <c:pt idx="1450">
                  <c:v>43849.41</c:v>
                </c:pt>
                <c:pt idx="1451">
                  <c:v>43948.89</c:v>
                </c:pt>
                <c:pt idx="1452">
                  <c:v>43727.32</c:v>
                </c:pt>
                <c:pt idx="1453">
                  <c:v>43017.9</c:v>
                </c:pt>
                <c:pt idx="1454">
                  <c:v>43613.88</c:v>
                </c:pt>
                <c:pt idx="1455">
                  <c:v>42519.8</c:v>
                </c:pt>
                <c:pt idx="1456">
                  <c:v>43384.25</c:v>
                </c:pt>
                <c:pt idx="1457">
                  <c:v>42592.06</c:v>
                </c:pt>
                <c:pt idx="1458">
                  <c:v>42057.41</c:v>
                </c:pt>
                <c:pt idx="1459">
                  <c:v>42198.85</c:v>
                </c:pt>
                <c:pt idx="1460">
                  <c:v>42224.09</c:v>
                </c:pt>
                <c:pt idx="1461">
                  <c:v>44122.03</c:v>
                </c:pt>
                <c:pt idx="1462">
                  <c:v>44957.63</c:v>
                </c:pt>
                <c:pt idx="1463">
                  <c:v>42818.03</c:v>
                </c:pt>
                <c:pt idx="1464">
                  <c:v>44188.15</c:v>
                </c:pt>
                <c:pt idx="1465">
                  <c:v>44112.11</c:v>
                </c:pt>
                <c:pt idx="1466">
                  <c:v>43941.78</c:v>
                </c:pt>
                <c:pt idx="1467">
                  <c:v>43850.46</c:v>
                </c:pt>
                <c:pt idx="1468">
                  <c:v>46900.01</c:v>
                </c:pt>
                <c:pt idx="1469">
                  <c:v>46082.080000000002</c:v>
                </c:pt>
                <c:pt idx="1470">
                  <c:v>46564.21</c:v>
                </c:pt>
                <c:pt idx="1471">
                  <c:v>46356.959999999999</c:v>
                </c:pt>
                <c:pt idx="1472">
                  <c:v>42896.05</c:v>
                </c:pt>
                <c:pt idx="1473">
                  <c:v>42840.02</c:v>
                </c:pt>
                <c:pt idx="1474">
                  <c:v>41737.9</c:v>
                </c:pt>
                <c:pt idx="1475">
                  <c:v>42611.43</c:v>
                </c:pt>
                <c:pt idx="1476">
                  <c:v>43137.2</c:v>
                </c:pt>
                <c:pt idx="1477">
                  <c:v>42764.71</c:v>
                </c:pt>
                <c:pt idx="1478">
                  <c:v>41296.92</c:v>
                </c:pt>
                <c:pt idx="1479">
                  <c:v>41627.160000000003</c:v>
                </c:pt>
                <c:pt idx="1480">
                  <c:v>41668.99</c:v>
                </c:pt>
                <c:pt idx="1481">
                  <c:v>41549.910000000003</c:v>
                </c:pt>
                <c:pt idx="1482">
                  <c:v>39516.980000000003</c:v>
                </c:pt>
                <c:pt idx="1483">
                  <c:v>39873.769999999997</c:v>
                </c:pt>
                <c:pt idx="1484">
                  <c:v>40145.83</c:v>
                </c:pt>
                <c:pt idx="1485">
                  <c:v>39929.160000000003</c:v>
                </c:pt>
                <c:pt idx="1486">
                  <c:v>41866.1</c:v>
                </c:pt>
                <c:pt idx="1487">
                  <c:v>42112.7</c:v>
                </c:pt>
                <c:pt idx="1488">
                  <c:v>42018.7</c:v>
                </c:pt>
                <c:pt idx="1489">
                  <c:v>43269.41</c:v>
                </c:pt>
                <c:pt idx="1490">
                  <c:v>42915.56</c:v>
                </c:pt>
                <c:pt idx="1491">
                  <c:v>42611.24</c:v>
                </c:pt>
                <c:pt idx="1492">
                  <c:v>43069.45</c:v>
                </c:pt>
                <c:pt idx="1493">
                  <c:v>43189.15</c:v>
                </c:pt>
                <c:pt idx="1494">
                  <c:v>42970.67</c:v>
                </c:pt>
                <c:pt idx="1495">
                  <c:v>42609.98</c:v>
                </c:pt>
                <c:pt idx="1496">
                  <c:v>42713.66</c:v>
                </c:pt>
                <c:pt idx="1497">
                  <c:v>43105.15</c:v>
                </c:pt>
                <c:pt idx="1498">
                  <c:v>44328.04</c:v>
                </c:pt>
                <c:pt idx="1499">
                  <c:v>45315.99</c:v>
                </c:pt>
                <c:pt idx="1500">
                  <c:v>47093.93</c:v>
                </c:pt>
                <c:pt idx="1501">
                  <c:v>47760.23</c:v>
                </c:pt>
                <c:pt idx="1502">
                  <c:v>48269.68</c:v>
                </c:pt>
                <c:pt idx="1503">
                  <c:v>50017.36</c:v>
                </c:pt>
                <c:pt idx="1504">
                  <c:v>49741.98</c:v>
                </c:pt>
                <c:pt idx="1505">
                  <c:v>51819.74</c:v>
                </c:pt>
                <c:pt idx="1506">
                  <c:v>51888.33</c:v>
                </c:pt>
                <c:pt idx="1507">
                  <c:v>52121.96</c:v>
                </c:pt>
                <c:pt idx="1508">
                  <c:v>51673.99</c:v>
                </c:pt>
                <c:pt idx="1509">
                  <c:v>52119.06</c:v>
                </c:pt>
                <c:pt idx="1510">
                  <c:v>51739.37</c:v>
                </c:pt>
                <c:pt idx="1511">
                  <c:v>52278.15</c:v>
                </c:pt>
                <c:pt idx="1512">
                  <c:v>51833</c:v>
                </c:pt>
                <c:pt idx="1513">
                  <c:v>51339.49</c:v>
                </c:pt>
                <c:pt idx="1514">
                  <c:v>50830.04</c:v>
                </c:pt>
                <c:pt idx="1515">
                  <c:v>51549.1</c:v>
                </c:pt>
                <c:pt idx="1516">
                  <c:v>51743.97</c:v>
                </c:pt>
                <c:pt idx="1517">
                  <c:v>54454.91</c:v>
                </c:pt>
                <c:pt idx="1518">
                  <c:v>57029.24</c:v>
                </c:pt>
                <c:pt idx="1519">
                  <c:v>62497.279999999999</c:v>
                </c:pt>
                <c:pt idx="1520">
                  <c:v>61256.01</c:v>
                </c:pt>
                <c:pt idx="1521">
                  <c:v>62481.07</c:v>
                </c:pt>
                <c:pt idx="1522">
                  <c:v>62004.02</c:v>
                </c:pt>
                <c:pt idx="1523">
                  <c:v>63099.99</c:v>
                </c:pt>
                <c:pt idx="1524">
                  <c:v>68208.36</c:v>
                </c:pt>
                <c:pt idx="1525">
                  <c:v>63971.07</c:v>
                </c:pt>
                <c:pt idx="1526">
                  <c:v>66137.13</c:v>
                </c:pt>
                <c:pt idx="1527">
                  <c:v>66903.820000000007</c:v>
                </c:pt>
                <c:pt idx="1528">
                  <c:v>68202.87</c:v>
                </c:pt>
                <c:pt idx="1529">
                  <c:v>68513.59</c:v>
                </c:pt>
                <c:pt idx="1530">
                  <c:v>68949.740000000005</c:v>
                </c:pt>
                <c:pt idx="1531">
                  <c:v>72094.44</c:v>
                </c:pt>
                <c:pt idx="1532">
                  <c:v>71473.86</c:v>
                </c:pt>
                <c:pt idx="1533">
                  <c:v>73087.95</c:v>
                </c:pt>
                <c:pt idx="1534">
                  <c:v>71432.39</c:v>
                </c:pt>
                <c:pt idx="1535">
                  <c:v>69532.179999999993</c:v>
                </c:pt>
                <c:pt idx="1536">
                  <c:v>65286.52</c:v>
                </c:pt>
                <c:pt idx="1537">
                  <c:v>68650.080000000002</c:v>
                </c:pt>
                <c:pt idx="1538">
                  <c:v>67711.55</c:v>
                </c:pt>
                <c:pt idx="1539">
                  <c:v>61981.15</c:v>
                </c:pt>
                <c:pt idx="1540">
                  <c:v>67854.02</c:v>
                </c:pt>
                <c:pt idx="1541">
                  <c:v>65476.17</c:v>
                </c:pt>
                <c:pt idx="1542">
                  <c:v>63567.63</c:v>
                </c:pt>
                <c:pt idx="1543">
                  <c:v>64238.03</c:v>
                </c:pt>
                <c:pt idx="1544">
                  <c:v>67246.83</c:v>
                </c:pt>
                <c:pt idx="1545">
                  <c:v>69901.990000000005</c:v>
                </c:pt>
                <c:pt idx="1546">
                  <c:v>70059.97</c:v>
                </c:pt>
                <c:pt idx="1547">
                  <c:v>69529.850000000006</c:v>
                </c:pt>
                <c:pt idx="1548">
                  <c:v>70702.740000000005</c:v>
                </c:pt>
                <c:pt idx="1549">
                  <c:v>69850.52</c:v>
                </c:pt>
                <c:pt idx="1550">
                  <c:v>69674.78</c:v>
                </c:pt>
                <c:pt idx="1551">
                  <c:v>71216.98</c:v>
                </c:pt>
                <c:pt idx="1552">
                  <c:v>69731.259999999995</c:v>
                </c:pt>
                <c:pt idx="1553">
                  <c:v>65448.35</c:v>
                </c:pt>
                <c:pt idx="1554">
                  <c:v>66074.16</c:v>
                </c:pt>
                <c:pt idx="1555">
                  <c:v>68461.23</c:v>
                </c:pt>
                <c:pt idx="1556">
                  <c:v>67928.77</c:v>
                </c:pt>
                <c:pt idx="1557">
                  <c:v>68904.86</c:v>
                </c:pt>
                <c:pt idx="1558">
                  <c:v>69388.740000000005</c:v>
                </c:pt>
                <c:pt idx="1559">
                  <c:v>71631.77</c:v>
                </c:pt>
                <c:pt idx="1560">
                  <c:v>69198.22</c:v>
                </c:pt>
                <c:pt idx="1561">
                  <c:v>70513.600000000006</c:v>
                </c:pt>
                <c:pt idx="1562">
                  <c:v>70112.05</c:v>
                </c:pt>
                <c:pt idx="1563">
                  <c:v>67208.210000000006</c:v>
                </c:pt>
                <c:pt idx="1564">
                  <c:v>64255.94</c:v>
                </c:pt>
                <c:pt idx="1565">
                  <c:v>65582.95</c:v>
                </c:pt>
                <c:pt idx="1566">
                  <c:v>63496.91</c:v>
                </c:pt>
                <c:pt idx="1567">
                  <c:v>63679.78</c:v>
                </c:pt>
                <c:pt idx="1568">
                  <c:v>61309.97</c:v>
                </c:pt>
                <c:pt idx="1569">
                  <c:v>63418</c:v>
                </c:pt>
                <c:pt idx="1570">
                  <c:v>63965.95</c:v>
                </c:pt>
                <c:pt idx="1571">
                  <c:v>64857.99</c:v>
                </c:pt>
                <c:pt idx="1572">
                  <c:v>64896.87</c:v>
                </c:pt>
                <c:pt idx="1573">
                  <c:v>66818.89</c:v>
                </c:pt>
                <c:pt idx="1574">
                  <c:v>66386.61</c:v>
                </c:pt>
                <c:pt idx="1575">
                  <c:v>64291.07</c:v>
                </c:pt>
                <c:pt idx="1576">
                  <c:v>64495.27</c:v>
                </c:pt>
                <c:pt idx="1577">
                  <c:v>63806.23</c:v>
                </c:pt>
                <c:pt idx="1578">
                  <c:v>63483.13</c:v>
                </c:pt>
                <c:pt idx="1579">
                  <c:v>63059.25</c:v>
                </c:pt>
                <c:pt idx="1580">
                  <c:v>63817.97</c:v>
                </c:pt>
                <c:pt idx="1581">
                  <c:v>60761.95</c:v>
                </c:pt>
                <c:pt idx="1582">
                  <c:v>58266.04</c:v>
                </c:pt>
                <c:pt idx="1583">
                  <c:v>59134.5</c:v>
                </c:pt>
                <c:pt idx="1584">
                  <c:v>62799.97</c:v>
                </c:pt>
                <c:pt idx="1585">
                  <c:v>63880.04</c:v>
                </c:pt>
                <c:pt idx="1586">
                  <c:v>64040.05</c:v>
                </c:pt>
                <c:pt idx="1587">
                  <c:v>63197.19</c:v>
                </c:pt>
                <c:pt idx="1588">
                  <c:v>62380.43</c:v>
                </c:pt>
                <c:pt idx="1589">
                  <c:v>61220.05</c:v>
                </c:pt>
                <c:pt idx="1590">
                  <c:v>63110.01</c:v>
                </c:pt>
                <c:pt idx="1591">
                  <c:v>60887.95</c:v>
                </c:pt>
                <c:pt idx="1592">
                  <c:v>60784.24</c:v>
                </c:pt>
                <c:pt idx="1593">
                  <c:v>61549.96</c:v>
                </c:pt>
                <c:pt idx="1594">
                  <c:v>62917.18</c:v>
                </c:pt>
                <c:pt idx="1595">
                  <c:v>61602.22</c:v>
                </c:pt>
                <c:pt idx="1596">
                  <c:v>66247.62</c:v>
                </c:pt>
                <c:pt idx="1597">
                  <c:v>65249.97</c:v>
                </c:pt>
                <c:pt idx="1598">
                  <c:v>67004.039999999994</c:v>
                </c:pt>
                <c:pt idx="1599">
                  <c:v>66914.58</c:v>
                </c:pt>
                <c:pt idx="1600">
                  <c:v>66347.05</c:v>
                </c:pt>
                <c:pt idx="1601">
                  <c:v>71418.17</c:v>
                </c:pt>
                <c:pt idx="1602">
                  <c:v>70104.399999999994</c:v>
                </c:pt>
                <c:pt idx="1603">
                  <c:v>69224.990000000005</c:v>
                </c:pt>
                <c:pt idx="1604">
                  <c:v>67923.97</c:v>
                </c:pt>
                <c:pt idx="1605">
                  <c:v>68534.95</c:v>
                </c:pt>
                <c:pt idx="1606">
                  <c:v>69264.990000000005</c:v>
                </c:pt>
                <c:pt idx="1607">
                  <c:v>68552.600000000006</c:v>
                </c:pt>
                <c:pt idx="1608">
                  <c:v>69446.22</c:v>
                </c:pt>
                <c:pt idx="1609">
                  <c:v>68397.440000000002</c:v>
                </c:pt>
                <c:pt idx="1610">
                  <c:v>67665.53</c:v>
                </c:pt>
                <c:pt idx="1611">
                  <c:v>68375.98</c:v>
                </c:pt>
                <c:pt idx="1612">
                  <c:v>67576.210000000006</c:v>
                </c:pt>
                <c:pt idx="1613">
                  <c:v>67747.95</c:v>
                </c:pt>
                <c:pt idx="1614">
                  <c:v>67781.47</c:v>
                </c:pt>
                <c:pt idx="1615">
                  <c:v>68808.7</c:v>
                </c:pt>
                <c:pt idx="1616">
                  <c:v>70599</c:v>
                </c:pt>
                <c:pt idx="1617">
                  <c:v>71131.929999999993</c:v>
                </c:pt>
                <c:pt idx="1618">
                  <c:v>70783.100000000006</c:v>
                </c:pt>
                <c:pt idx="1619">
                  <c:v>69375.8</c:v>
                </c:pt>
                <c:pt idx="1620">
                  <c:v>69316.649999999994</c:v>
                </c:pt>
                <c:pt idx="1621">
                  <c:v>69657.34</c:v>
                </c:pt>
                <c:pt idx="1622">
                  <c:v>69519.27</c:v>
                </c:pt>
                <c:pt idx="1623">
                  <c:v>67345.039999999994</c:v>
                </c:pt>
                <c:pt idx="1624">
                  <c:v>68270.22</c:v>
                </c:pt>
                <c:pt idx="1625">
                  <c:v>66771.55</c:v>
                </c:pt>
                <c:pt idx="1626">
                  <c:v>66052.460000000006</c:v>
                </c:pt>
                <c:pt idx="1627">
                  <c:v>66198.06</c:v>
                </c:pt>
                <c:pt idx="1628">
                  <c:v>66661.05</c:v>
                </c:pt>
                <c:pt idx="1629">
                  <c:v>66491.14</c:v>
                </c:pt>
                <c:pt idx="1630">
                  <c:v>65098.92</c:v>
                </c:pt>
                <c:pt idx="1631">
                  <c:v>64950.06</c:v>
                </c:pt>
                <c:pt idx="1632">
                  <c:v>64881.08</c:v>
                </c:pt>
                <c:pt idx="1633">
                  <c:v>64097.29</c:v>
                </c:pt>
                <c:pt idx="1634">
                  <c:v>64272.800000000003</c:v>
                </c:pt>
                <c:pt idx="1635">
                  <c:v>63290.43</c:v>
                </c:pt>
                <c:pt idx="1636">
                  <c:v>60382.81</c:v>
                </c:pt>
                <c:pt idx="1637">
                  <c:v>61789.98</c:v>
                </c:pt>
                <c:pt idx="1638">
                  <c:v>60761.24</c:v>
                </c:pt>
                <c:pt idx="1639">
                  <c:v>61646.05</c:v>
                </c:pt>
                <c:pt idx="1640">
                  <c:v>60427.86</c:v>
                </c:pt>
                <c:pt idx="1641">
                  <c:v>60964.17</c:v>
                </c:pt>
                <c:pt idx="1642">
                  <c:v>62849.53</c:v>
                </c:pt>
                <c:pt idx="1643">
                  <c:v>62889.919999999998</c:v>
                </c:pt>
                <c:pt idx="1644">
                  <c:v>62127.95</c:v>
                </c:pt>
                <c:pt idx="1645">
                  <c:v>60294.75</c:v>
                </c:pt>
                <c:pt idx="1646">
                  <c:v>57142</c:v>
                </c:pt>
                <c:pt idx="1647">
                  <c:v>56691.34</c:v>
                </c:pt>
                <c:pt idx="1648">
                  <c:v>58232.99</c:v>
                </c:pt>
                <c:pt idx="1649">
                  <c:v>55878.38</c:v>
                </c:pt>
                <c:pt idx="1650">
                  <c:v>56681.81</c:v>
                </c:pt>
                <c:pt idx="1651">
                  <c:v>57995.99</c:v>
                </c:pt>
                <c:pt idx="1652">
                  <c:v>57719.47</c:v>
                </c:pt>
                <c:pt idx="1653">
                  <c:v>57381.96</c:v>
                </c:pt>
                <c:pt idx="1654">
                  <c:v>57899.96</c:v>
                </c:pt>
                <c:pt idx="1655">
                  <c:v>59174.19</c:v>
                </c:pt>
                <c:pt idx="1656">
                  <c:v>60946.02</c:v>
                </c:pt>
                <c:pt idx="1657">
                  <c:v>64819.37</c:v>
                </c:pt>
                <c:pt idx="1658">
                  <c:v>65119.1</c:v>
                </c:pt>
                <c:pt idx="1659">
                  <c:v>64120.47</c:v>
                </c:pt>
                <c:pt idx="1660">
                  <c:v>63966.13</c:v>
                </c:pt>
                <c:pt idx="1661">
                  <c:v>66648.03</c:v>
                </c:pt>
                <c:pt idx="1662">
                  <c:v>67182.45</c:v>
                </c:pt>
                <c:pt idx="1663">
                  <c:v>68071.990000000005</c:v>
                </c:pt>
                <c:pt idx="1664">
                  <c:v>67587.97</c:v>
                </c:pt>
                <c:pt idx="1665">
                  <c:v>65914.55</c:v>
                </c:pt>
                <c:pt idx="1666">
                  <c:v>65412.03</c:v>
                </c:pt>
                <c:pt idx="1667">
                  <c:v>65750.02</c:v>
                </c:pt>
                <c:pt idx="1668">
                  <c:v>67914.02</c:v>
                </c:pt>
                <c:pt idx="1669">
                  <c:v>68045.98</c:v>
                </c:pt>
                <c:pt idx="1670">
                  <c:v>68234.91</c:v>
                </c:pt>
                <c:pt idx="1671">
                  <c:v>66810.03</c:v>
                </c:pt>
                <c:pt idx="1672">
                  <c:v>66244.03</c:v>
                </c:pt>
                <c:pt idx="1673">
                  <c:v>64665.98</c:v>
                </c:pt>
                <c:pt idx="1674">
                  <c:v>65409.83</c:v>
                </c:pt>
                <c:pt idx="1675">
                  <c:v>61487.05</c:v>
                </c:pt>
                <c:pt idx="1676">
                  <c:v>60760.03</c:v>
                </c:pt>
                <c:pt idx="1677">
                  <c:v>58074.85</c:v>
                </c:pt>
                <c:pt idx="1678">
                  <c:v>54006</c:v>
                </c:pt>
                <c:pt idx="1679">
                  <c:v>55982.04</c:v>
                </c:pt>
                <c:pt idx="1680">
                  <c:v>55024.11</c:v>
                </c:pt>
                <c:pt idx="1681">
                  <c:v>61837.93</c:v>
                </c:pt>
                <c:pt idx="1682">
                  <c:v>60848.51</c:v>
                </c:pt>
                <c:pt idx="1683">
                  <c:v>60875.98</c:v>
                </c:pt>
                <c:pt idx="1684">
                  <c:v>58819.99</c:v>
                </c:pt>
                <c:pt idx="1685">
                  <c:v>59342.02</c:v>
                </c:pt>
                <c:pt idx="1686">
                  <c:v>60565.01</c:v>
                </c:pt>
                <c:pt idx="1687">
                  <c:v>58730.93</c:v>
                </c:pt>
                <c:pt idx="1688">
                  <c:v>57600</c:v>
                </c:pt>
                <c:pt idx="1689">
                  <c:v>58902.1</c:v>
                </c:pt>
                <c:pt idx="1690">
                  <c:v>59420.03</c:v>
                </c:pt>
                <c:pt idx="1691">
                  <c:v>58525.95</c:v>
                </c:pt>
                <c:pt idx="1692">
                  <c:v>59562.71</c:v>
                </c:pt>
                <c:pt idx="1693">
                  <c:v>59056.01</c:v>
                </c:pt>
                <c:pt idx="1694">
                  <c:v>61109.99</c:v>
                </c:pt>
                <c:pt idx="1695">
                  <c:v>60386.02</c:v>
                </c:pt>
                <c:pt idx="1696">
                  <c:v>63979.97</c:v>
                </c:pt>
                <c:pt idx="1697">
                  <c:v>64107.98</c:v>
                </c:pt>
                <c:pt idx="1698">
                  <c:v>64279.03</c:v>
                </c:pt>
                <c:pt idx="1699">
                  <c:v>62866.04</c:v>
                </c:pt>
                <c:pt idx="1700">
                  <c:v>59503.05</c:v>
                </c:pt>
                <c:pt idx="1701">
                  <c:v>59034.65</c:v>
                </c:pt>
                <c:pt idx="1702">
                  <c:v>59348.98</c:v>
                </c:pt>
                <c:pt idx="1703">
                  <c:v>59158</c:v>
                </c:pt>
                <c:pt idx="1704">
                  <c:v>58965.98</c:v>
                </c:pt>
                <c:pt idx="1705">
                  <c:v>57341.08</c:v>
                </c:pt>
                <c:pt idx="1706">
                  <c:v>59127.62</c:v>
                </c:pt>
                <c:pt idx="1707">
                  <c:v>57544.01</c:v>
                </c:pt>
                <c:pt idx="1708">
                  <c:v>57984.05</c:v>
                </c:pt>
                <c:pt idx="1709">
                  <c:v>56170.04</c:v>
                </c:pt>
                <c:pt idx="1710">
                  <c:v>53922.68</c:v>
                </c:pt>
                <c:pt idx="1711">
                  <c:v>54188.32</c:v>
                </c:pt>
                <c:pt idx="1712">
                  <c:v>54823.96</c:v>
                </c:pt>
                <c:pt idx="1713">
                  <c:v>57031.98</c:v>
                </c:pt>
                <c:pt idx="1714">
                  <c:v>57627.99</c:v>
                </c:pt>
                <c:pt idx="1715">
                  <c:v>57364.02</c:v>
                </c:pt>
                <c:pt idx="1716">
                  <c:v>58116.05</c:v>
                </c:pt>
                <c:pt idx="1717">
                  <c:v>60575.47</c:v>
                </c:pt>
                <c:pt idx="1718">
                  <c:v>59987.93</c:v>
                </c:pt>
                <c:pt idx="1719">
                  <c:v>59198.11</c:v>
                </c:pt>
                <c:pt idx="1720">
                  <c:v>58229.2</c:v>
                </c:pt>
                <c:pt idx="1721">
                  <c:v>60303.5</c:v>
                </c:pt>
                <c:pt idx="1722">
                  <c:v>61449.14</c:v>
                </c:pt>
                <c:pt idx="1723">
                  <c:v>62953.98</c:v>
                </c:pt>
                <c:pt idx="1724">
                  <c:v>63102.03</c:v>
                </c:pt>
                <c:pt idx="1725">
                  <c:v>63389.919999999998</c:v>
                </c:pt>
                <c:pt idx="1726">
                  <c:v>63575.97</c:v>
                </c:pt>
                <c:pt idx="1727">
                  <c:v>63332.69</c:v>
                </c:pt>
                <c:pt idx="1728">
                  <c:v>64335.62</c:v>
                </c:pt>
                <c:pt idx="1729">
                  <c:v>63165.61</c:v>
                </c:pt>
                <c:pt idx="1730">
                  <c:v>65142.080000000002</c:v>
                </c:pt>
                <c:pt idx="1731">
                  <c:v>65762.47</c:v>
                </c:pt>
                <c:pt idx="1732">
                  <c:v>65923.990000000005</c:v>
                </c:pt>
                <c:pt idx="1733">
                  <c:v>65668.25</c:v>
                </c:pt>
                <c:pt idx="1734">
                  <c:v>63290</c:v>
                </c:pt>
                <c:pt idx="1735">
                  <c:v>60888.04</c:v>
                </c:pt>
                <c:pt idx="1736">
                  <c:v>60670.03</c:v>
                </c:pt>
                <c:pt idx="1737">
                  <c:v>60776.01</c:v>
                </c:pt>
                <c:pt idx="1738">
                  <c:v>62110.02</c:v>
                </c:pt>
                <c:pt idx="1739">
                  <c:v>62084</c:v>
                </c:pt>
                <c:pt idx="1740">
                  <c:v>62823.43</c:v>
                </c:pt>
                <c:pt idx="1741">
                  <c:v>62300.75</c:v>
                </c:pt>
                <c:pt idx="1742">
                  <c:v>62215.97</c:v>
                </c:pt>
                <c:pt idx="1743">
                  <c:v>60647.99</c:v>
                </c:pt>
                <c:pt idx="1744">
                  <c:v>60260.02</c:v>
                </c:pt>
                <c:pt idx="1745">
                  <c:v>62410.61</c:v>
                </c:pt>
                <c:pt idx="1746">
                  <c:v>63216.04</c:v>
                </c:pt>
                <c:pt idx="1747">
                  <c:v>62806.34</c:v>
                </c:pt>
                <c:pt idx="1748">
                  <c:v>66085.97</c:v>
                </c:pt>
                <c:pt idx="1749">
                  <c:v>66984.039999999994</c:v>
                </c:pt>
                <c:pt idx="1750">
                  <c:v>67657.429999999993</c:v>
                </c:pt>
                <c:pt idx="1751">
                  <c:v>67363.67</c:v>
                </c:pt>
                <c:pt idx="1752">
                  <c:v>68465.289999999994</c:v>
                </c:pt>
                <c:pt idx="1753">
                  <c:v>68394.039999999994</c:v>
                </c:pt>
                <c:pt idx="1754">
                  <c:v>68987.759999999995</c:v>
                </c:pt>
                <c:pt idx="1755">
                  <c:v>67440.039999999994</c:v>
                </c:pt>
                <c:pt idx="1756">
                  <c:v>67393.990000000005</c:v>
                </c:pt>
                <c:pt idx="1757">
                  <c:v>66745.539999999994</c:v>
                </c:pt>
                <c:pt idx="1758">
                  <c:v>68234.05</c:v>
                </c:pt>
                <c:pt idx="1759">
                  <c:v>66637.8</c:v>
                </c:pt>
                <c:pt idx="1760">
                  <c:v>67102.009999999995</c:v>
                </c:pt>
                <c:pt idx="1761">
                  <c:v>68029.34</c:v>
                </c:pt>
                <c:pt idx="1762">
                  <c:v>69892.45</c:v>
                </c:pt>
                <c:pt idx="1763">
                  <c:v>72782.820000000007</c:v>
                </c:pt>
                <c:pt idx="1764">
                  <c:v>72359.86</c:v>
                </c:pt>
                <c:pt idx="1765">
                  <c:v>70340.009999999995</c:v>
                </c:pt>
                <c:pt idx="1766">
                  <c:v>69531.960000000006</c:v>
                </c:pt>
                <c:pt idx="1767">
                  <c:v>69319.960000000006</c:v>
                </c:pt>
                <c:pt idx="1768">
                  <c:v>68832.86</c:v>
                </c:pt>
                <c:pt idx="1769">
                  <c:v>67792.92</c:v>
                </c:pt>
                <c:pt idx="1770">
                  <c:v>69348.539999999994</c:v>
                </c:pt>
                <c:pt idx="1771">
                  <c:v>75567.570000000007</c:v>
                </c:pt>
                <c:pt idx="1772">
                  <c:v>75919.31</c:v>
                </c:pt>
                <c:pt idx="1773">
                  <c:v>76544.78</c:v>
                </c:pt>
                <c:pt idx="1774">
                  <c:v>76615.990000000005</c:v>
                </c:pt>
                <c:pt idx="1775">
                  <c:v>80409.97</c:v>
                </c:pt>
                <c:pt idx="1776">
                  <c:v>88627.98</c:v>
                </c:pt>
                <c:pt idx="1777">
                  <c:v>88164.77</c:v>
                </c:pt>
                <c:pt idx="1778">
                  <c:v>90300.02</c:v>
                </c:pt>
                <c:pt idx="1779">
                  <c:v>87347.45</c:v>
                </c:pt>
                <c:pt idx="1780">
                  <c:v>90949.94</c:v>
                </c:pt>
                <c:pt idx="1781">
                  <c:v>90543.67</c:v>
                </c:pt>
                <c:pt idx="1782">
                  <c:v>89763.59</c:v>
                </c:pt>
                <c:pt idx="1783">
                  <c:v>90549.34</c:v>
                </c:pt>
                <c:pt idx="1784">
                  <c:v>92119.47</c:v>
                </c:pt>
                <c:pt idx="1785">
                  <c:v>94174.71</c:v>
                </c:pt>
                <c:pt idx="1786">
                  <c:v>98425.93</c:v>
                </c:pt>
                <c:pt idx="1787">
                  <c:v>98851.49</c:v>
                </c:pt>
                <c:pt idx="1788">
                  <c:v>97628.02</c:v>
                </c:pt>
                <c:pt idx="1789">
                  <c:v>97867.46</c:v>
                </c:pt>
                <c:pt idx="1790">
                  <c:v>93079.67</c:v>
                </c:pt>
                <c:pt idx="1791">
                  <c:v>91993.22</c:v>
                </c:pt>
                <c:pt idx="1792">
                  <c:v>95899.86</c:v>
                </c:pt>
                <c:pt idx="1793">
                  <c:v>95632.03</c:v>
                </c:pt>
                <c:pt idx="1794">
                  <c:v>97383.7</c:v>
                </c:pt>
                <c:pt idx="1795">
                  <c:v>96436.01</c:v>
                </c:pt>
                <c:pt idx="1796">
                  <c:v>97236.3</c:v>
                </c:pt>
                <c:pt idx="1797">
                  <c:v>95807.6</c:v>
                </c:pt>
                <c:pt idx="1798">
                  <c:v>95970.93</c:v>
                </c:pt>
                <c:pt idx="1799">
                  <c:v>98730.99</c:v>
                </c:pt>
                <c:pt idx="1800">
                  <c:v>97013.92</c:v>
                </c:pt>
                <c:pt idx="1801">
                  <c:v>99798.48</c:v>
                </c:pt>
                <c:pt idx="1802">
                  <c:v>99699.99</c:v>
                </c:pt>
                <c:pt idx="1803">
                  <c:v>101215</c:v>
                </c:pt>
                <c:pt idx="1804">
                  <c:v>97422.43</c:v>
                </c:pt>
                <c:pt idx="1805">
                  <c:v>96628.01</c:v>
                </c:pt>
                <c:pt idx="1806">
                  <c:v>101074</c:v>
                </c:pt>
                <c:pt idx="1807">
                  <c:v>100041</c:v>
                </c:pt>
                <c:pt idx="1808">
                  <c:v>101371</c:v>
                </c:pt>
                <c:pt idx="1809">
                  <c:v>101364</c:v>
                </c:pt>
                <c:pt idx="1810">
                  <c:v>104621</c:v>
                </c:pt>
                <c:pt idx="1811">
                  <c:v>106010</c:v>
                </c:pt>
                <c:pt idx="1812">
                  <c:v>106052</c:v>
                </c:pt>
                <c:pt idx="1813">
                  <c:v>100368</c:v>
                </c:pt>
                <c:pt idx="1814">
                  <c:v>97874.66</c:v>
                </c:pt>
                <c:pt idx="1815">
                  <c:v>97691.36</c:v>
                </c:pt>
                <c:pt idx="1816">
                  <c:v>97253.03</c:v>
                </c:pt>
                <c:pt idx="1817">
                  <c:v>95136.87</c:v>
                </c:pt>
                <c:pt idx="1818">
                  <c:v>94748.02</c:v>
                </c:pt>
                <c:pt idx="1819">
                  <c:v>98805.9</c:v>
                </c:pt>
                <c:pt idx="1820">
                  <c:v>99436</c:v>
                </c:pt>
                <c:pt idx="1821">
                  <c:v>95830.42</c:v>
                </c:pt>
                <c:pt idx="1822">
                  <c:v>94452.57</c:v>
                </c:pt>
                <c:pt idx="1823">
                  <c:v>95204.07</c:v>
                </c:pt>
                <c:pt idx="1824">
                  <c:v>93659.56</c:v>
                </c:pt>
                <c:pt idx="1825">
                  <c:v>92811.03</c:v>
                </c:pt>
                <c:pt idx="1826">
                  <c:v>93647.01</c:v>
                </c:pt>
                <c:pt idx="1827">
                  <c:v>94610.14</c:v>
                </c:pt>
                <c:pt idx="1828">
                  <c:v>96949.18</c:v>
                </c:pt>
                <c:pt idx="1829">
                  <c:v>98126.64</c:v>
                </c:pt>
                <c:pt idx="1830">
                  <c:v>98259.43</c:v>
                </c:pt>
                <c:pt idx="1831">
                  <c:v>98394.57</c:v>
                </c:pt>
                <c:pt idx="1832">
                  <c:v>102222</c:v>
                </c:pt>
                <c:pt idx="1833">
                  <c:v>96916.64</c:v>
                </c:pt>
                <c:pt idx="1834">
                  <c:v>95059.96</c:v>
                </c:pt>
                <c:pt idx="1835">
                  <c:v>92406.11</c:v>
                </c:pt>
                <c:pt idx="1836">
                  <c:v>94749.98</c:v>
                </c:pt>
                <c:pt idx="1837">
                  <c:v>94595.97</c:v>
                </c:pt>
                <c:pt idx="1838">
                  <c:v>94489.93</c:v>
                </c:pt>
                <c:pt idx="1839">
                  <c:v>94474.29</c:v>
                </c:pt>
                <c:pt idx="1840">
                  <c:v>96624.15</c:v>
                </c:pt>
                <c:pt idx="1841">
                  <c:v>100280</c:v>
                </c:pt>
                <c:pt idx="1842">
                  <c:v>100050</c:v>
                </c:pt>
                <c:pt idx="1843">
                  <c:v>104119</c:v>
                </c:pt>
                <c:pt idx="1844">
                  <c:v>104415</c:v>
                </c:pt>
                <c:pt idx="1845">
                  <c:v>101378</c:v>
                </c:pt>
                <c:pt idx="1846">
                  <c:v>101926</c:v>
                </c:pt>
                <c:pt idx="1847">
                  <c:v>106198</c:v>
                </c:pt>
                <c:pt idx="1848">
                  <c:v>103720</c:v>
                </c:pt>
                <c:pt idx="1849">
                  <c:v>104039</c:v>
                </c:pt>
                <c:pt idx="1850">
                  <c:v>104811</c:v>
                </c:pt>
                <c:pt idx="1851">
                  <c:v>104816</c:v>
                </c:pt>
                <c:pt idx="1852">
                  <c:v>102623</c:v>
                </c:pt>
                <c:pt idx="1853">
                  <c:v>101986</c:v>
                </c:pt>
                <c:pt idx="1854">
                  <c:v>101344</c:v>
                </c:pt>
                <c:pt idx="1855">
                  <c:v>103705</c:v>
                </c:pt>
                <c:pt idx="1856">
                  <c:v>104793</c:v>
                </c:pt>
                <c:pt idx="1857">
                  <c:v>102391</c:v>
                </c:pt>
                <c:pt idx="1858">
                  <c:v>100649</c:v>
                </c:pt>
                <c:pt idx="1859">
                  <c:v>97584.89</c:v>
                </c:pt>
                <c:pt idx="1860">
                  <c:v>101371</c:v>
                </c:pt>
                <c:pt idx="1861">
                  <c:v>98027.99</c:v>
                </c:pt>
                <c:pt idx="1862">
                  <c:v>96594.39</c:v>
                </c:pt>
                <c:pt idx="1863">
                  <c:v>96586.85</c:v>
                </c:pt>
                <c:pt idx="1864">
                  <c:v>96503.93</c:v>
                </c:pt>
                <c:pt idx="1865">
                  <c:v>96544.97</c:v>
                </c:pt>
                <c:pt idx="1866">
                  <c:v>96515.22</c:v>
                </c:pt>
                <c:pt idx="1867">
                  <c:v>97372.05</c:v>
                </c:pt>
                <c:pt idx="1868">
                  <c:v>95783.6</c:v>
                </c:pt>
                <c:pt idx="1869">
                  <c:v>97799.93</c:v>
                </c:pt>
                <c:pt idx="1870">
                  <c:v>96551.64</c:v>
                </c:pt>
                <c:pt idx="1871">
                  <c:v>97483.36</c:v>
                </c:pt>
                <c:pt idx="1872">
                  <c:v>97551.71</c:v>
                </c:pt>
                <c:pt idx="1873">
                  <c:v>96126.98</c:v>
                </c:pt>
                <c:pt idx="1874">
                  <c:v>95811.35</c:v>
                </c:pt>
                <c:pt idx="1875">
                  <c:v>95532.97</c:v>
                </c:pt>
                <c:pt idx="1876">
                  <c:v>96559.3</c:v>
                </c:pt>
                <c:pt idx="1877">
                  <c:v>98386.99</c:v>
                </c:pt>
                <c:pt idx="1878">
                  <c:v>96161.18</c:v>
                </c:pt>
                <c:pt idx="1879">
                  <c:v>96551.039999999994</c:v>
                </c:pt>
                <c:pt idx="1880">
                  <c:v>96247.99</c:v>
                </c:pt>
                <c:pt idx="1881">
                  <c:v>91453.66</c:v>
                </c:pt>
                <c:pt idx="1882">
                  <c:v>88797.34</c:v>
                </c:pt>
                <c:pt idx="1883">
                  <c:v>84000</c:v>
                </c:pt>
                <c:pt idx="1884">
                  <c:v>84813.78</c:v>
                </c:pt>
                <c:pt idx="1885">
                  <c:v>84501.01</c:v>
                </c:pt>
                <c:pt idx="1886">
                  <c:v>86006.06</c:v>
                </c:pt>
                <c:pt idx="1887">
                  <c:v>94233.81</c:v>
                </c:pt>
                <c:pt idx="1888">
                  <c:v>86286.03</c:v>
                </c:pt>
                <c:pt idx="1889">
                  <c:v>87322.12</c:v>
                </c:pt>
                <c:pt idx="1890">
                  <c:v>90614.42</c:v>
                </c:pt>
                <c:pt idx="1891">
                  <c:v>90056.86</c:v>
                </c:pt>
                <c:pt idx="1892">
                  <c:v>86832.99</c:v>
                </c:pt>
                <c:pt idx="1893">
                  <c:v>86159.9</c:v>
                </c:pt>
                <c:pt idx="1894">
                  <c:v>80771.679999999993</c:v>
                </c:pt>
                <c:pt idx="1895">
                  <c:v>78794.69</c:v>
                </c:pt>
                <c:pt idx="1896">
                  <c:v>82840.240000000005</c:v>
                </c:pt>
                <c:pt idx="1897">
                  <c:v>83887.28</c:v>
                </c:pt>
                <c:pt idx="1898">
                  <c:v>81146.12</c:v>
                </c:pt>
                <c:pt idx="1899">
                  <c:v>83957.61</c:v>
                </c:pt>
                <c:pt idx="1900">
                  <c:v>84368.36</c:v>
                </c:pt>
                <c:pt idx="1901">
                  <c:v>82576.960000000006</c:v>
                </c:pt>
                <c:pt idx="1902">
                  <c:v>84067.57</c:v>
                </c:pt>
                <c:pt idx="1903">
                  <c:v>82799.03</c:v>
                </c:pt>
                <c:pt idx="1904">
                  <c:v>86793.7</c:v>
                </c:pt>
                <c:pt idx="1905">
                  <c:v>84304.83</c:v>
                </c:pt>
                <c:pt idx="1906">
                  <c:v>84050.18</c:v>
                </c:pt>
                <c:pt idx="1907">
                  <c:v>83798.13</c:v>
                </c:pt>
                <c:pt idx="1908">
                  <c:v>85750.02</c:v>
                </c:pt>
                <c:pt idx="1909">
                  <c:v>87365.98</c:v>
                </c:pt>
                <c:pt idx="1910">
                  <c:v>87483.06</c:v>
                </c:pt>
                <c:pt idx="1911">
                  <c:v>86945.41</c:v>
                </c:pt>
                <c:pt idx="1912">
                  <c:v>87233.76</c:v>
                </c:pt>
                <c:pt idx="1913">
                  <c:v>84428.01</c:v>
                </c:pt>
                <c:pt idx="1914">
                  <c:v>82659.11</c:v>
                </c:pt>
                <c:pt idx="1915">
                  <c:v>82345.820000000007</c:v>
                </c:pt>
                <c:pt idx="1916">
                  <c:v>82541.289999999994</c:v>
                </c:pt>
                <c:pt idx="1917">
                  <c:v>85216.81</c:v>
                </c:pt>
                <c:pt idx="1918">
                  <c:v>82548.31</c:v>
                </c:pt>
                <c:pt idx="1919">
                  <c:v>83199.95</c:v>
                </c:pt>
                <c:pt idx="1920">
                  <c:v>83879.86</c:v>
                </c:pt>
                <c:pt idx="1921">
                  <c:v>83582.03</c:v>
                </c:pt>
                <c:pt idx="1922">
                  <c:v>78310.34</c:v>
                </c:pt>
                <c:pt idx="1923">
                  <c:v>79261.19</c:v>
                </c:pt>
                <c:pt idx="1924">
                  <c:v>76379.960000000006</c:v>
                </c:pt>
                <c:pt idx="1925">
                  <c:v>82619.88</c:v>
                </c:pt>
                <c:pt idx="1926">
                  <c:v>79609.67</c:v>
                </c:pt>
                <c:pt idx="1927">
                  <c:v>83520.03</c:v>
                </c:pt>
                <c:pt idx="1928">
                  <c:v>85288.46</c:v>
                </c:pt>
                <c:pt idx="1929">
                  <c:v>83693.100000000006</c:v>
                </c:pt>
                <c:pt idx="1930">
                  <c:v>84495.07</c:v>
                </c:pt>
                <c:pt idx="1931">
                  <c:v>83677.649999999994</c:v>
                </c:pt>
                <c:pt idx="1932">
                  <c:v>84051.96</c:v>
                </c:pt>
                <c:pt idx="1933">
                  <c:v>84931.22</c:v>
                </c:pt>
                <c:pt idx="1934">
                  <c:v>84464.639999999999</c:v>
                </c:pt>
                <c:pt idx="1935">
                  <c:v>85127.56</c:v>
                </c:pt>
                <c:pt idx="1936">
                  <c:v>85095.42</c:v>
                </c:pt>
                <c:pt idx="1937">
                  <c:v>87525.71</c:v>
                </c:pt>
                <c:pt idx="1938">
                  <c:v>93375.16</c:v>
                </c:pt>
                <c:pt idx="1939">
                  <c:v>93565.02</c:v>
                </c:pt>
                <c:pt idx="1940">
                  <c:v>93823.23</c:v>
                </c:pt>
                <c:pt idx="1941">
                  <c:v>94718.46</c:v>
                </c:pt>
                <c:pt idx="1942">
                  <c:v>94622.6</c:v>
                </c:pt>
                <c:pt idx="1943">
                  <c:v>93762.21</c:v>
                </c:pt>
                <c:pt idx="1944">
                  <c:v>95045.98</c:v>
                </c:pt>
                <c:pt idx="1945">
                  <c:v>94294.56</c:v>
                </c:pt>
                <c:pt idx="1946">
                  <c:v>94217.39</c:v>
                </c:pt>
                <c:pt idx="1947">
                  <c:v>96452.41</c:v>
                </c:pt>
                <c:pt idx="1948">
                  <c:v>96834.72</c:v>
                </c:pt>
                <c:pt idx="1949">
                  <c:v>95896.3</c:v>
                </c:pt>
                <c:pt idx="1950">
                  <c:v>94316.57</c:v>
                </c:pt>
                <c:pt idx="1951">
                  <c:v>94732.44</c:v>
                </c:pt>
                <c:pt idx="1952">
                  <c:v>96824.4</c:v>
                </c:pt>
                <c:pt idx="1953">
                  <c:v>97032.320000000007</c:v>
                </c:pt>
                <c:pt idx="1954">
                  <c:v>103079</c:v>
                </c:pt>
                <c:pt idx="1955">
                  <c:v>102976</c:v>
                </c:pt>
                <c:pt idx="1956">
                  <c:v>104739</c:v>
                </c:pt>
                <c:pt idx="1957">
                  <c:v>103960</c:v>
                </c:pt>
                <c:pt idx="1958">
                  <c:v>102860</c:v>
                </c:pt>
                <c:pt idx="1959">
                  <c:v>104227</c:v>
                </c:pt>
                <c:pt idx="1960">
                  <c:v>103582</c:v>
                </c:pt>
                <c:pt idx="1961">
                  <c:v>103715</c:v>
                </c:pt>
                <c:pt idx="1962">
                  <c:v>103458</c:v>
                </c:pt>
                <c:pt idx="1963">
                  <c:v>103181</c:v>
                </c:pt>
                <c:pt idx="1964">
                  <c:v>106394</c:v>
                </c:pt>
                <c:pt idx="1965">
                  <c:v>105600</c:v>
                </c:pt>
                <c:pt idx="1966">
                  <c:v>106669</c:v>
                </c:pt>
                <c:pt idx="1967">
                  <c:v>109625</c:v>
                </c:pt>
                <c:pt idx="1968">
                  <c:v>111666</c:v>
                </c:pt>
                <c:pt idx="1969">
                  <c:v>107190</c:v>
                </c:pt>
                <c:pt idx="1970">
                  <c:v>107781</c:v>
                </c:pt>
                <c:pt idx="1971">
                  <c:v>108862</c:v>
                </c:pt>
                <c:pt idx="1972">
                  <c:v>109409</c:v>
                </c:pt>
                <c:pt idx="1973">
                  <c:v>108957</c:v>
                </c:pt>
                <c:pt idx="1974">
                  <c:v>107773</c:v>
                </c:pt>
                <c:pt idx="1975">
                  <c:v>105689</c:v>
                </c:pt>
                <c:pt idx="1976">
                  <c:v>104015</c:v>
                </c:pt>
                <c:pt idx="1977">
                  <c:v>104703</c:v>
                </c:pt>
                <c:pt idx="1978">
                  <c:v>105631</c:v>
                </c:pt>
                <c:pt idx="1979">
                  <c:v>105843</c:v>
                </c:pt>
                <c:pt idx="1980">
                  <c:v>105433</c:v>
                </c:pt>
                <c:pt idx="1981">
                  <c:v>104731</c:v>
                </c:pt>
                <c:pt idx="1982">
                  <c:v>101594</c:v>
                </c:pt>
                <c:pt idx="1983">
                  <c:v>104302</c:v>
                </c:pt>
                <c:pt idx="1984">
                  <c:v>105603</c:v>
                </c:pt>
                <c:pt idx="1985">
                  <c:v>105661</c:v>
                </c:pt>
                <c:pt idx="1986">
                  <c:v>110193</c:v>
                </c:pt>
                <c:pt idx="1987">
                  <c:v>110229</c:v>
                </c:pt>
                <c:pt idx="1988">
                  <c:v>108682</c:v>
                </c:pt>
                <c:pt idx="1989">
                  <c:v>105868</c:v>
                </c:pt>
                <c:pt idx="1990">
                  <c:v>106005</c:v>
                </c:pt>
                <c:pt idx="1991">
                  <c:v>105430</c:v>
                </c:pt>
                <c:pt idx="1992">
                  <c:v>105498</c:v>
                </c:pt>
                <c:pt idx="1993">
                  <c:v>106936</c:v>
                </c:pt>
                <c:pt idx="1994">
                  <c:v>104637</c:v>
                </c:pt>
                <c:pt idx="1995">
                  <c:v>104708</c:v>
                </c:pt>
                <c:pt idx="1996">
                  <c:v>104670</c:v>
                </c:pt>
                <c:pt idx="1997">
                  <c:v>103284</c:v>
                </c:pt>
                <c:pt idx="1998">
                  <c:v>101572</c:v>
                </c:pt>
                <c:pt idx="1999">
                  <c:v>100827</c:v>
                </c:pt>
                <c:pt idx="2000">
                  <c:v>105509</c:v>
                </c:pt>
                <c:pt idx="2001">
                  <c:v>106000</c:v>
                </c:pt>
                <c:pt idx="2002">
                  <c:v>107251</c:v>
                </c:pt>
                <c:pt idx="2003">
                  <c:v>106943</c:v>
                </c:pt>
                <c:pt idx="2004">
                  <c:v>107054</c:v>
                </c:pt>
                <c:pt idx="2005">
                  <c:v>107304</c:v>
                </c:pt>
                <c:pt idx="2006">
                  <c:v>108389</c:v>
                </c:pt>
                <c:pt idx="2007">
                  <c:v>107071</c:v>
                </c:pt>
              </c:numCache>
            </c:numRef>
          </c:val>
          <c:smooth val="0"/>
          <c:extLst>
            <c:ext xmlns:c16="http://schemas.microsoft.com/office/drawing/2014/chart" uri="{C3380CC4-5D6E-409C-BE32-E72D297353CC}">
              <c16:uniqueId val="{00000000-A23F-4A60-A050-BA7789AC506E}"/>
            </c:ext>
          </c:extLst>
        </c:ser>
        <c:dLbls>
          <c:showLegendKey val="0"/>
          <c:showVal val="0"/>
          <c:showCatName val="0"/>
          <c:showSerName val="0"/>
          <c:showPercent val="0"/>
          <c:showBubbleSize val="0"/>
        </c:dLbls>
        <c:smooth val="0"/>
        <c:axId val="1356578143"/>
        <c:axId val="1356573823"/>
      </c:lineChart>
      <c:dateAx>
        <c:axId val="135657814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73823"/>
        <c:crosses val="autoZero"/>
        <c:auto val="1"/>
        <c:lblOffset val="100"/>
        <c:baseTimeUnit val="days"/>
      </c:dateAx>
      <c:valAx>
        <c:axId val="1356573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781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Diario!$H$1:$H$2</c:f>
              <c:strCache>
                <c:ptCount val="2"/>
                <c:pt idx="0">
                  <c:v>Rentabilidad Diaria</c:v>
                </c:pt>
              </c:strCache>
            </c:strRef>
          </c:tx>
          <c:spPr>
            <a:solidFill>
              <a:schemeClr val="accent1"/>
            </a:solidFill>
            <a:ln>
              <a:noFill/>
            </a:ln>
            <a:effectLst/>
          </c:spPr>
          <c:invertIfNegative val="0"/>
          <c:cat>
            <c:numRef>
              <c:f>Diario!$A$3:$A$2003</c:f>
              <c:numCache>
                <c:formatCode>m/d/yyyy</c:formatCode>
                <c:ptCount val="2001"/>
                <c:pt idx="0">
                  <c:v>43832</c:v>
                </c:pt>
                <c:pt idx="1">
                  <c:v>43833</c:v>
                </c:pt>
                <c:pt idx="2">
                  <c:v>43834</c:v>
                </c:pt>
                <c:pt idx="3">
                  <c:v>43835</c:v>
                </c:pt>
                <c:pt idx="4">
                  <c:v>43836</c:v>
                </c:pt>
                <c:pt idx="5">
                  <c:v>43837</c:v>
                </c:pt>
                <c:pt idx="6">
                  <c:v>43838</c:v>
                </c:pt>
                <c:pt idx="7">
                  <c:v>43839</c:v>
                </c:pt>
                <c:pt idx="8">
                  <c:v>43840</c:v>
                </c:pt>
                <c:pt idx="9">
                  <c:v>43841</c:v>
                </c:pt>
                <c:pt idx="10">
                  <c:v>43842</c:v>
                </c:pt>
                <c:pt idx="11">
                  <c:v>43843</c:v>
                </c:pt>
                <c:pt idx="12">
                  <c:v>43844</c:v>
                </c:pt>
                <c:pt idx="13">
                  <c:v>43845</c:v>
                </c:pt>
                <c:pt idx="14">
                  <c:v>43846</c:v>
                </c:pt>
                <c:pt idx="15">
                  <c:v>43847</c:v>
                </c:pt>
                <c:pt idx="16">
                  <c:v>43848</c:v>
                </c:pt>
                <c:pt idx="17">
                  <c:v>43849</c:v>
                </c:pt>
                <c:pt idx="18">
                  <c:v>43850</c:v>
                </c:pt>
                <c:pt idx="19">
                  <c:v>43851</c:v>
                </c:pt>
                <c:pt idx="20">
                  <c:v>43852</c:v>
                </c:pt>
                <c:pt idx="21">
                  <c:v>43853</c:v>
                </c:pt>
                <c:pt idx="22">
                  <c:v>43854</c:v>
                </c:pt>
                <c:pt idx="23">
                  <c:v>43855</c:v>
                </c:pt>
                <c:pt idx="24">
                  <c:v>43856</c:v>
                </c:pt>
                <c:pt idx="25">
                  <c:v>43857</c:v>
                </c:pt>
                <c:pt idx="26">
                  <c:v>43858</c:v>
                </c:pt>
                <c:pt idx="27">
                  <c:v>43859</c:v>
                </c:pt>
                <c:pt idx="28">
                  <c:v>43860</c:v>
                </c:pt>
                <c:pt idx="29">
                  <c:v>43861</c:v>
                </c:pt>
                <c:pt idx="30">
                  <c:v>43862</c:v>
                </c:pt>
                <c:pt idx="31">
                  <c:v>43863</c:v>
                </c:pt>
                <c:pt idx="32">
                  <c:v>43864</c:v>
                </c:pt>
                <c:pt idx="33">
                  <c:v>43865</c:v>
                </c:pt>
                <c:pt idx="34">
                  <c:v>43866</c:v>
                </c:pt>
                <c:pt idx="35">
                  <c:v>43867</c:v>
                </c:pt>
                <c:pt idx="36">
                  <c:v>43868</c:v>
                </c:pt>
                <c:pt idx="37">
                  <c:v>43869</c:v>
                </c:pt>
                <c:pt idx="38">
                  <c:v>43870</c:v>
                </c:pt>
                <c:pt idx="39">
                  <c:v>43871</c:v>
                </c:pt>
                <c:pt idx="40">
                  <c:v>43872</c:v>
                </c:pt>
                <c:pt idx="41">
                  <c:v>43873</c:v>
                </c:pt>
                <c:pt idx="42">
                  <c:v>43874</c:v>
                </c:pt>
                <c:pt idx="43">
                  <c:v>43875</c:v>
                </c:pt>
                <c:pt idx="44">
                  <c:v>43876</c:v>
                </c:pt>
                <c:pt idx="45">
                  <c:v>43877</c:v>
                </c:pt>
                <c:pt idx="46">
                  <c:v>43878</c:v>
                </c:pt>
                <c:pt idx="47">
                  <c:v>43879</c:v>
                </c:pt>
                <c:pt idx="48">
                  <c:v>43880</c:v>
                </c:pt>
                <c:pt idx="49">
                  <c:v>43881</c:v>
                </c:pt>
                <c:pt idx="50">
                  <c:v>43882</c:v>
                </c:pt>
                <c:pt idx="51">
                  <c:v>43883</c:v>
                </c:pt>
                <c:pt idx="52">
                  <c:v>43884</c:v>
                </c:pt>
                <c:pt idx="53">
                  <c:v>43885</c:v>
                </c:pt>
                <c:pt idx="54">
                  <c:v>43886</c:v>
                </c:pt>
                <c:pt idx="55">
                  <c:v>43887</c:v>
                </c:pt>
                <c:pt idx="56">
                  <c:v>43888</c:v>
                </c:pt>
                <c:pt idx="57">
                  <c:v>43889</c:v>
                </c:pt>
                <c:pt idx="58">
                  <c:v>43890</c:v>
                </c:pt>
                <c:pt idx="59">
                  <c:v>43891</c:v>
                </c:pt>
                <c:pt idx="60">
                  <c:v>43892</c:v>
                </c:pt>
                <c:pt idx="61">
                  <c:v>43893</c:v>
                </c:pt>
                <c:pt idx="62">
                  <c:v>43894</c:v>
                </c:pt>
                <c:pt idx="63">
                  <c:v>43895</c:v>
                </c:pt>
                <c:pt idx="64">
                  <c:v>43896</c:v>
                </c:pt>
                <c:pt idx="65">
                  <c:v>43897</c:v>
                </c:pt>
                <c:pt idx="66">
                  <c:v>43898</c:v>
                </c:pt>
                <c:pt idx="67">
                  <c:v>43899</c:v>
                </c:pt>
                <c:pt idx="68">
                  <c:v>43900</c:v>
                </c:pt>
                <c:pt idx="69">
                  <c:v>43901</c:v>
                </c:pt>
                <c:pt idx="70">
                  <c:v>43902</c:v>
                </c:pt>
                <c:pt idx="71">
                  <c:v>43903</c:v>
                </c:pt>
                <c:pt idx="72">
                  <c:v>43904</c:v>
                </c:pt>
                <c:pt idx="73">
                  <c:v>43905</c:v>
                </c:pt>
                <c:pt idx="74">
                  <c:v>43906</c:v>
                </c:pt>
                <c:pt idx="75">
                  <c:v>43907</c:v>
                </c:pt>
                <c:pt idx="76">
                  <c:v>43908</c:v>
                </c:pt>
                <c:pt idx="77">
                  <c:v>43909</c:v>
                </c:pt>
                <c:pt idx="78">
                  <c:v>43910</c:v>
                </c:pt>
                <c:pt idx="79">
                  <c:v>43911</c:v>
                </c:pt>
                <c:pt idx="80">
                  <c:v>43912</c:v>
                </c:pt>
                <c:pt idx="81">
                  <c:v>43913</c:v>
                </c:pt>
                <c:pt idx="82">
                  <c:v>43914</c:v>
                </c:pt>
                <c:pt idx="83">
                  <c:v>43915</c:v>
                </c:pt>
                <c:pt idx="84">
                  <c:v>43916</c:v>
                </c:pt>
                <c:pt idx="85">
                  <c:v>43917</c:v>
                </c:pt>
                <c:pt idx="86">
                  <c:v>43918</c:v>
                </c:pt>
                <c:pt idx="87">
                  <c:v>43919</c:v>
                </c:pt>
                <c:pt idx="88">
                  <c:v>43920</c:v>
                </c:pt>
                <c:pt idx="89">
                  <c:v>43921</c:v>
                </c:pt>
                <c:pt idx="90">
                  <c:v>43922</c:v>
                </c:pt>
                <c:pt idx="91">
                  <c:v>43923</c:v>
                </c:pt>
                <c:pt idx="92">
                  <c:v>43924</c:v>
                </c:pt>
                <c:pt idx="93">
                  <c:v>43925</c:v>
                </c:pt>
                <c:pt idx="94">
                  <c:v>43926</c:v>
                </c:pt>
                <c:pt idx="95">
                  <c:v>43927</c:v>
                </c:pt>
                <c:pt idx="96">
                  <c:v>43928</c:v>
                </c:pt>
                <c:pt idx="97">
                  <c:v>43929</c:v>
                </c:pt>
                <c:pt idx="98">
                  <c:v>43930</c:v>
                </c:pt>
                <c:pt idx="99">
                  <c:v>43931</c:v>
                </c:pt>
                <c:pt idx="100">
                  <c:v>43932</c:v>
                </c:pt>
                <c:pt idx="101">
                  <c:v>43933</c:v>
                </c:pt>
                <c:pt idx="102">
                  <c:v>43934</c:v>
                </c:pt>
                <c:pt idx="103">
                  <c:v>43935</c:v>
                </c:pt>
                <c:pt idx="104">
                  <c:v>43936</c:v>
                </c:pt>
                <c:pt idx="105">
                  <c:v>43937</c:v>
                </c:pt>
                <c:pt idx="106">
                  <c:v>43938</c:v>
                </c:pt>
                <c:pt idx="107">
                  <c:v>43939</c:v>
                </c:pt>
                <c:pt idx="108">
                  <c:v>43940</c:v>
                </c:pt>
                <c:pt idx="109">
                  <c:v>43941</c:v>
                </c:pt>
                <c:pt idx="110">
                  <c:v>43942</c:v>
                </c:pt>
                <c:pt idx="111">
                  <c:v>43943</c:v>
                </c:pt>
                <c:pt idx="112">
                  <c:v>43944</c:v>
                </c:pt>
                <c:pt idx="113">
                  <c:v>43945</c:v>
                </c:pt>
                <c:pt idx="114">
                  <c:v>43946</c:v>
                </c:pt>
                <c:pt idx="115">
                  <c:v>43947</c:v>
                </c:pt>
                <c:pt idx="116">
                  <c:v>43948</c:v>
                </c:pt>
                <c:pt idx="117">
                  <c:v>43949</c:v>
                </c:pt>
                <c:pt idx="118">
                  <c:v>43950</c:v>
                </c:pt>
                <c:pt idx="119">
                  <c:v>43951</c:v>
                </c:pt>
                <c:pt idx="120">
                  <c:v>43952</c:v>
                </c:pt>
                <c:pt idx="121">
                  <c:v>43953</c:v>
                </c:pt>
                <c:pt idx="122">
                  <c:v>43954</c:v>
                </c:pt>
                <c:pt idx="123">
                  <c:v>43955</c:v>
                </c:pt>
                <c:pt idx="124">
                  <c:v>43956</c:v>
                </c:pt>
                <c:pt idx="125">
                  <c:v>43957</c:v>
                </c:pt>
                <c:pt idx="126">
                  <c:v>43958</c:v>
                </c:pt>
                <c:pt idx="127">
                  <c:v>43959</c:v>
                </c:pt>
                <c:pt idx="128">
                  <c:v>43960</c:v>
                </c:pt>
                <c:pt idx="129">
                  <c:v>43961</c:v>
                </c:pt>
                <c:pt idx="130">
                  <c:v>43962</c:v>
                </c:pt>
                <c:pt idx="131">
                  <c:v>43963</c:v>
                </c:pt>
                <c:pt idx="132">
                  <c:v>43964</c:v>
                </c:pt>
                <c:pt idx="133">
                  <c:v>43965</c:v>
                </c:pt>
                <c:pt idx="134">
                  <c:v>43966</c:v>
                </c:pt>
                <c:pt idx="135">
                  <c:v>43967</c:v>
                </c:pt>
                <c:pt idx="136">
                  <c:v>43968</c:v>
                </c:pt>
                <c:pt idx="137">
                  <c:v>43969</c:v>
                </c:pt>
                <c:pt idx="138">
                  <c:v>43970</c:v>
                </c:pt>
                <c:pt idx="139">
                  <c:v>43971</c:v>
                </c:pt>
                <c:pt idx="140">
                  <c:v>43972</c:v>
                </c:pt>
                <c:pt idx="141">
                  <c:v>43973</c:v>
                </c:pt>
                <c:pt idx="142">
                  <c:v>43974</c:v>
                </c:pt>
                <c:pt idx="143">
                  <c:v>43975</c:v>
                </c:pt>
                <c:pt idx="144">
                  <c:v>43976</c:v>
                </c:pt>
                <c:pt idx="145">
                  <c:v>43977</c:v>
                </c:pt>
                <c:pt idx="146">
                  <c:v>43978</c:v>
                </c:pt>
                <c:pt idx="147">
                  <c:v>43979</c:v>
                </c:pt>
                <c:pt idx="148">
                  <c:v>43980</c:v>
                </c:pt>
                <c:pt idx="149">
                  <c:v>43981</c:v>
                </c:pt>
                <c:pt idx="150">
                  <c:v>43982</c:v>
                </c:pt>
                <c:pt idx="151">
                  <c:v>43983</c:v>
                </c:pt>
                <c:pt idx="152">
                  <c:v>43984</c:v>
                </c:pt>
                <c:pt idx="153">
                  <c:v>43985</c:v>
                </c:pt>
                <c:pt idx="154">
                  <c:v>43986</c:v>
                </c:pt>
                <c:pt idx="155">
                  <c:v>43987</c:v>
                </c:pt>
                <c:pt idx="156">
                  <c:v>43988</c:v>
                </c:pt>
                <c:pt idx="157">
                  <c:v>43989</c:v>
                </c:pt>
                <c:pt idx="158">
                  <c:v>43990</c:v>
                </c:pt>
                <c:pt idx="159">
                  <c:v>43991</c:v>
                </c:pt>
                <c:pt idx="160">
                  <c:v>43992</c:v>
                </c:pt>
                <c:pt idx="161">
                  <c:v>43993</c:v>
                </c:pt>
                <c:pt idx="162">
                  <c:v>43994</c:v>
                </c:pt>
                <c:pt idx="163">
                  <c:v>43995</c:v>
                </c:pt>
                <c:pt idx="164">
                  <c:v>43996</c:v>
                </c:pt>
                <c:pt idx="165">
                  <c:v>43997</c:v>
                </c:pt>
                <c:pt idx="166">
                  <c:v>43998</c:v>
                </c:pt>
                <c:pt idx="167">
                  <c:v>43999</c:v>
                </c:pt>
                <c:pt idx="168">
                  <c:v>44000</c:v>
                </c:pt>
                <c:pt idx="169">
                  <c:v>44001</c:v>
                </c:pt>
                <c:pt idx="170">
                  <c:v>44002</c:v>
                </c:pt>
                <c:pt idx="171">
                  <c:v>44003</c:v>
                </c:pt>
                <c:pt idx="172">
                  <c:v>44004</c:v>
                </c:pt>
                <c:pt idx="173">
                  <c:v>44005</c:v>
                </c:pt>
                <c:pt idx="174">
                  <c:v>44006</c:v>
                </c:pt>
                <c:pt idx="175">
                  <c:v>44007</c:v>
                </c:pt>
                <c:pt idx="176">
                  <c:v>44008</c:v>
                </c:pt>
                <c:pt idx="177">
                  <c:v>44009</c:v>
                </c:pt>
                <c:pt idx="178">
                  <c:v>44010</c:v>
                </c:pt>
                <c:pt idx="179">
                  <c:v>44011</c:v>
                </c:pt>
                <c:pt idx="180">
                  <c:v>44012</c:v>
                </c:pt>
                <c:pt idx="181">
                  <c:v>44013</c:v>
                </c:pt>
                <c:pt idx="182">
                  <c:v>44014</c:v>
                </c:pt>
                <c:pt idx="183">
                  <c:v>44015</c:v>
                </c:pt>
                <c:pt idx="184">
                  <c:v>44016</c:v>
                </c:pt>
                <c:pt idx="185">
                  <c:v>44017</c:v>
                </c:pt>
                <c:pt idx="186">
                  <c:v>44018</c:v>
                </c:pt>
                <c:pt idx="187">
                  <c:v>44019</c:v>
                </c:pt>
                <c:pt idx="188">
                  <c:v>44020</c:v>
                </c:pt>
                <c:pt idx="189">
                  <c:v>44021</c:v>
                </c:pt>
                <c:pt idx="190">
                  <c:v>44022</c:v>
                </c:pt>
                <c:pt idx="191">
                  <c:v>44023</c:v>
                </c:pt>
                <c:pt idx="192">
                  <c:v>44024</c:v>
                </c:pt>
                <c:pt idx="193">
                  <c:v>44025</c:v>
                </c:pt>
                <c:pt idx="194">
                  <c:v>44026</c:v>
                </c:pt>
                <c:pt idx="195">
                  <c:v>44027</c:v>
                </c:pt>
                <c:pt idx="196">
                  <c:v>44028</c:v>
                </c:pt>
                <c:pt idx="197">
                  <c:v>44029</c:v>
                </c:pt>
                <c:pt idx="198">
                  <c:v>44030</c:v>
                </c:pt>
                <c:pt idx="199">
                  <c:v>44031</c:v>
                </c:pt>
                <c:pt idx="200">
                  <c:v>44032</c:v>
                </c:pt>
                <c:pt idx="201">
                  <c:v>44033</c:v>
                </c:pt>
                <c:pt idx="202">
                  <c:v>44034</c:v>
                </c:pt>
                <c:pt idx="203">
                  <c:v>44035</c:v>
                </c:pt>
                <c:pt idx="204">
                  <c:v>44036</c:v>
                </c:pt>
                <c:pt idx="205">
                  <c:v>44037</c:v>
                </c:pt>
                <c:pt idx="206">
                  <c:v>44038</c:v>
                </c:pt>
                <c:pt idx="207">
                  <c:v>44039</c:v>
                </c:pt>
                <c:pt idx="208">
                  <c:v>44040</c:v>
                </c:pt>
                <c:pt idx="209">
                  <c:v>44041</c:v>
                </c:pt>
                <c:pt idx="210">
                  <c:v>44042</c:v>
                </c:pt>
                <c:pt idx="211">
                  <c:v>44043</c:v>
                </c:pt>
                <c:pt idx="212">
                  <c:v>44044</c:v>
                </c:pt>
                <c:pt idx="213">
                  <c:v>44045</c:v>
                </c:pt>
                <c:pt idx="214">
                  <c:v>44046</c:v>
                </c:pt>
                <c:pt idx="215">
                  <c:v>44047</c:v>
                </c:pt>
                <c:pt idx="216">
                  <c:v>44048</c:v>
                </c:pt>
                <c:pt idx="217">
                  <c:v>44049</c:v>
                </c:pt>
                <c:pt idx="218">
                  <c:v>44050</c:v>
                </c:pt>
                <c:pt idx="219">
                  <c:v>44051</c:v>
                </c:pt>
                <c:pt idx="220">
                  <c:v>44052</c:v>
                </c:pt>
                <c:pt idx="221">
                  <c:v>44053</c:v>
                </c:pt>
                <c:pt idx="222">
                  <c:v>44054</c:v>
                </c:pt>
                <c:pt idx="223">
                  <c:v>44055</c:v>
                </c:pt>
                <c:pt idx="224">
                  <c:v>44056</c:v>
                </c:pt>
                <c:pt idx="225">
                  <c:v>44057</c:v>
                </c:pt>
                <c:pt idx="226">
                  <c:v>44058</c:v>
                </c:pt>
                <c:pt idx="227">
                  <c:v>44059</c:v>
                </c:pt>
                <c:pt idx="228">
                  <c:v>44060</c:v>
                </c:pt>
                <c:pt idx="229">
                  <c:v>44061</c:v>
                </c:pt>
                <c:pt idx="230">
                  <c:v>44062</c:v>
                </c:pt>
                <c:pt idx="231">
                  <c:v>44063</c:v>
                </c:pt>
                <c:pt idx="232">
                  <c:v>44064</c:v>
                </c:pt>
                <c:pt idx="233">
                  <c:v>44065</c:v>
                </c:pt>
                <c:pt idx="234">
                  <c:v>44066</c:v>
                </c:pt>
                <c:pt idx="235">
                  <c:v>44067</c:v>
                </c:pt>
                <c:pt idx="236">
                  <c:v>44068</c:v>
                </c:pt>
                <c:pt idx="237">
                  <c:v>44069</c:v>
                </c:pt>
                <c:pt idx="238">
                  <c:v>44070</c:v>
                </c:pt>
                <c:pt idx="239">
                  <c:v>44071</c:v>
                </c:pt>
                <c:pt idx="240">
                  <c:v>44072</c:v>
                </c:pt>
                <c:pt idx="241">
                  <c:v>44073</c:v>
                </c:pt>
                <c:pt idx="242">
                  <c:v>44074</c:v>
                </c:pt>
                <c:pt idx="243">
                  <c:v>44075</c:v>
                </c:pt>
                <c:pt idx="244">
                  <c:v>44076</c:v>
                </c:pt>
                <c:pt idx="245">
                  <c:v>44077</c:v>
                </c:pt>
                <c:pt idx="246">
                  <c:v>44078</c:v>
                </c:pt>
                <c:pt idx="247">
                  <c:v>44079</c:v>
                </c:pt>
                <c:pt idx="248">
                  <c:v>44080</c:v>
                </c:pt>
                <c:pt idx="249">
                  <c:v>44081</c:v>
                </c:pt>
                <c:pt idx="250">
                  <c:v>44082</c:v>
                </c:pt>
                <c:pt idx="251">
                  <c:v>44083</c:v>
                </c:pt>
                <c:pt idx="252">
                  <c:v>44084</c:v>
                </c:pt>
                <c:pt idx="253">
                  <c:v>44085</c:v>
                </c:pt>
                <c:pt idx="254">
                  <c:v>44086</c:v>
                </c:pt>
                <c:pt idx="255">
                  <c:v>44087</c:v>
                </c:pt>
                <c:pt idx="256">
                  <c:v>44088</c:v>
                </c:pt>
                <c:pt idx="257">
                  <c:v>44089</c:v>
                </c:pt>
                <c:pt idx="258">
                  <c:v>44090</c:v>
                </c:pt>
                <c:pt idx="259">
                  <c:v>44091</c:v>
                </c:pt>
                <c:pt idx="260">
                  <c:v>44092</c:v>
                </c:pt>
                <c:pt idx="261">
                  <c:v>44093</c:v>
                </c:pt>
                <c:pt idx="262">
                  <c:v>44094</c:v>
                </c:pt>
                <c:pt idx="263">
                  <c:v>44095</c:v>
                </c:pt>
                <c:pt idx="264">
                  <c:v>44096</c:v>
                </c:pt>
                <c:pt idx="265">
                  <c:v>44097</c:v>
                </c:pt>
                <c:pt idx="266">
                  <c:v>44098</c:v>
                </c:pt>
                <c:pt idx="267">
                  <c:v>44099</c:v>
                </c:pt>
                <c:pt idx="268">
                  <c:v>44100</c:v>
                </c:pt>
                <c:pt idx="269">
                  <c:v>44101</c:v>
                </c:pt>
                <c:pt idx="270">
                  <c:v>44102</c:v>
                </c:pt>
                <c:pt idx="271">
                  <c:v>44103</c:v>
                </c:pt>
                <c:pt idx="272">
                  <c:v>44104</c:v>
                </c:pt>
                <c:pt idx="273">
                  <c:v>44105</c:v>
                </c:pt>
                <c:pt idx="274">
                  <c:v>44106</c:v>
                </c:pt>
                <c:pt idx="275">
                  <c:v>44107</c:v>
                </c:pt>
                <c:pt idx="276">
                  <c:v>44108</c:v>
                </c:pt>
                <c:pt idx="277">
                  <c:v>44109</c:v>
                </c:pt>
                <c:pt idx="278">
                  <c:v>44110</c:v>
                </c:pt>
                <c:pt idx="279">
                  <c:v>44111</c:v>
                </c:pt>
                <c:pt idx="280">
                  <c:v>44112</c:v>
                </c:pt>
                <c:pt idx="281">
                  <c:v>44113</c:v>
                </c:pt>
                <c:pt idx="282">
                  <c:v>44114</c:v>
                </c:pt>
                <c:pt idx="283">
                  <c:v>44115</c:v>
                </c:pt>
                <c:pt idx="284">
                  <c:v>44116</c:v>
                </c:pt>
                <c:pt idx="285">
                  <c:v>44117</c:v>
                </c:pt>
                <c:pt idx="286">
                  <c:v>44118</c:v>
                </c:pt>
                <c:pt idx="287">
                  <c:v>44119</c:v>
                </c:pt>
                <c:pt idx="288">
                  <c:v>44120</c:v>
                </c:pt>
                <c:pt idx="289">
                  <c:v>44121</c:v>
                </c:pt>
                <c:pt idx="290">
                  <c:v>44122</c:v>
                </c:pt>
                <c:pt idx="291">
                  <c:v>44123</c:v>
                </c:pt>
                <c:pt idx="292">
                  <c:v>44124</c:v>
                </c:pt>
                <c:pt idx="293">
                  <c:v>44125</c:v>
                </c:pt>
                <c:pt idx="294">
                  <c:v>44126</c:v>
                </c:pt>
                <c:pt idx="295">
                  <c:v>44127</c:v>
                </c:pt>
                <c:pt idx="296">
                  <c:v>44128</c:v>
                </c:pt>
                <c:pt idx="297">
                  <c:v>44129</c:v>
                </c:pt>
                <c:pt idx="298">
                  <c:v>44130</c:v>
                </c:pt>
                <c:pt idx="299">
                  <c:v>44131</c:v>
                </c:pt>
                <c:pt idx="300">
                  <c:v>44132</c:v>
                </c:pt>
                <c:pt idx="301">
                  <c:v>44133</c:v>
                </c:pt>
                <c:pt idx="302">
                  <c:v>44134</c:v>
                </c:pt>
                <c:pt idx="303">
                  <c:v>44135</c:v>
                </c:pt>
                <c:pt idx="304">
                  <c:v>44136</c:v>
                </c:pt>
                <c:pt idx="305">
                  <c:v>44137</c:v>
                </c:pt>
                <c:pt idx="306">
                  <c:v>44138</c:v>
                </c:pt>
                <c:pt idx="307">
                  <c:v>44139</c:v>
                </c:pt>
                <c:pt idx="308">
                  <c:v>44140</c:v>
                </c:pt>
                <c:pt idx="309">
                  <c:v>44141</c:v>
                </c:pt>
                <c:pt idx="310">
                  <c:v>44142</c:v>
                </c:pt>
                <c:pt idx="311">
                  <c:v>44143</c:v>
                </c:pt>
                <c:pt idx="312">
                  <c:v>44144</c:v>
                </c:pt>
                <c:pt idx="313">
                  <c:v>44145</c:v>
                </c:pt>
                <c:pt idx="314">
                  <c:v>44146</c:v>
                </c:pt>
                <c:pt idx="315">
                  <c:v>44147</c:v>
                </c:pt>
                <c:pt idx="316">
                  <c:v>44148</c:v>
                </c:pt>
                <c:pt idx="317">
                  <c:v>44149</c:v>
                </c:pt>
                <c:pt idx="318">
                  <c:v>44150</c:v>
                </c:pt>
                <c:pt idx="319">
                  <c:v>44151</c:v>
                </c:pt>
                <c:pt idx="320">
                  <c:v>44152</c:v>
                </c:pt>
                <c:pt idx="321">
                  <c:v>44153</c:v>
                </c:pt>
                <c:pt idx="322">
                  <c:v>44154</c:v>
                </c:pt>
                <c:pt idx="323">
                  <c:v>44155</c:v>
                </c:pt>
                <c:pt idx="324">
                  <c:v>44156</c:v>
                </c:pt>
                <c:pt idx="325">
                  <c:v>44157</c:v>
                </c:pt>
                <c:pt idx="326">
                  <c:v>44158</c:v>
                </c:pt>
                <c:pt idx="327">
                  <c:v>44159</c:v>
                </c:pt>
                <c:pt idx="328">
                  <c:v>44160</c:v>
                </c:pt>
                <c:pt idx="329">
                  <c:v>44161</c:v>
                </c:pt>
                <c:pt idx="330">
                  <c:v>44162</c:v>
                </c:pt>
                <c:pt idx="331">
                  <c:v>44163</c:v>
                </c:pt>
                <c:pt idx="332">
                  <c:v>44164</c:v>
                </c:pt>
                <c:pt idx="333">
                  <c:v>44165</c:v>
                </c:pt>
                <c:pt idx="334">
                  <c:v>44166</c:v>
                </c:pt>
                <c:pt idx="335">
                  <c:v>44167</c:v>
                </c:pt>
                <c:pt idx="336">
                  <c:v>44168</c:v>
                </c:pt>
                <c:pt idx="337">
                  <c:v>44169</c:v>
                </c:pt>
                <c:pt idx="338">
                  <c:v>44170</c:v>
                </c:pt>
                <c:pt idx="339">
                  <c:v>44171</c:v>
                </c:pt>
                <c:pt idx="340">
                  <c:v>44172</c:v>
                </c:pt>
                <c:pt idx="341">
                  <c:v>44173</c:v>
                </c:pt>
                <c:pt idx="342">
                  <c:v>44174</c:v>
                </c:pt>
                <c:pt idx="343">
                  <c:v>44175</c:v>
                </c:pt>
                <c:pt idx="344">
                  <c:v>44176</c:v>
                </c:pt>
                <c:pt idx="345">
                  <c:v>44177</c:v>
                </c:pt>
                <c:pt idx="346">
                  <c:v>44178</c:v>
                </c:pt>
                <c:pt idx="347">
                  <c:v>44179</c:v>
                </c:pt>
                <c:pt idx="348">
                  <c:v>44180</c:v>
                </c:pt>
                <c:pt idx="349">
                  <c:v>44181</c:v>
                </c:pt>
                <c:pt idx="350">
                  <c:v>44182</c:v>
                </c:pt>
                <c:pt idx="351">
                  <c:v>44183</c:v>
                </c:pt>
                <c:pt idx="352">
                  <c:v>44184</c:v>
                </c:pt>
                <c:pt idx="353">
                  <c:v>44185</c:v>
                </c:pt>
                <c:pt idx="354">
                  <c:v>44186</c:v>
                </c:pt>
                <c:pt idx="355">
                  <c:v>44187</c:v>
                </c:pt>
                <c:pt idx="356">
                  <c:v>44188</c:v>
                </c:pt>
                <c:pt idx="357">
                  <c:v>44189</c:v>
                </c:pt>
                <c:pt idx="358">
                  <c:v>44190</c:v>
                </c:pt>
                <c:pt idx="359">
                  <c:v>44191</c:v>
                </c:pt>
                <c:pt idx="360">
                  <c:v>44192</c:v>
                </c:pt>
                <c:pt idx="361">
                  <c:v>44193</c:v>
                </c:pt>
                <c:pt idx="362">
                  <c:v>44194</c:v>
                </c:pt>
                <c:pt idx="363">
                  <c:v>44195</c:v>
                </c:pt>
                <c:pt idx="364">
                  <c:v>44196</c:v>
                </c:pt>
                <c:pt idx="365">
                  <c:v>44197</c:v>
                </c:pt>
                <c:pt idx="366">
                  <c:v>44198</c:v>
                </c:pt>
                <c:pt idx="367">
                  <c:v>44199</c:v>
                </c:pt>
                <c:pt idx="368">
                  <c:v>44200</c:v>
                </c:pt>
                <c:pt idx="369">
                  <c:v>44201</c:v>
                </c:pt>
                <c:pt idx="370">
                  <c:v>44202</c:v>
                </c:pt>
                <c:pt idx="371">
                  <c:v>44203</c:v>
                </c:pt>
                <c:pt idx="372">
                  <c:v>44204</c:v>
                </c:pt>
                <c:pt idx="373">
                  <c:v>44205</c:v>
                </c:pt>
                <c:pt idx="374">
                  <c:v>44206</c:v>
                </c:pt>
                <c:pt idx="375">
                  <c:v>44207</c:v>
                </c:pt>
                <c:pt idx="376">
                  <c:v>44208</c:v>
                </c:pt>
                <c:pt idx="377">
                  <c:v>44209</c:v>
                </c:pt>
                <c:pt idx="378">
                  <c:v>44210</c:v>
                </c:pt>
                <c:pt idx="379">
                  <c:v>44211</c:v>
                </c:pt>
                <c:pt idx="380">
                  <c:v>44212</c:v>
                </c:pt>
                <c:pt idx="381">
                  <c:v>44213</c:v>
                </c:pt>
                <c:pt idx="382">
                  <c:v>44214</c:v>
                </c:pt>
                <c:pt idx="383">
                  <c:v>44215</c:v>
                </c:pt>
                <c:pt idx="384">
                  <c:v>44216</c:v>
                </c:pt>
                <c:pt idx="385">
                  <c:v>44217</c:v>
                </c:pt>
                <c:pt idx="386">
                  <c:v>44218</c:v>
                </c:pt>
                <c:pt idx="387">
                  <c:v>44219</c:v>
                </c:pt>
                <c:pt idx="388">
                  <c:v>44220</c:v>
                </c:pt>
                <c:pt idx="389">
                  <c:v>44221</c:v>
                </c:pt>
                <c:pt idx="390">
                  <c:v>44222</c:v>
                </c:pt>
                <c:pt idx="391">
                  <c:v>44223</c:v>
                </c:pt>
                <c:pt idx="392">
                  <c:v>44224</c:v>
                </c:pt>
                <c:pt idx="393">
                  <c:v>44225</c:v>
                </c:pt>
                <c:pt idx="394">
                  <c:v>44226</c:v>
                </c:pt>
                <c:pt idx="395">
                  <c:v>44227</c:v>
                </c:pt>
                <c:pt idx="396">
                  <c:v>44228</c:v>
                </c:pt>
                <c:pt idx="397">
                  <c:v>44229</c:v>
                </c:pt>
                <c:pt idx="398">
                  <c:v>44230</c:v>
                </c:pt>
                <c:pt idx="399">
                  <c:v>44231</c:v>
                </c:pt>
                <c:pt idx="400">
                  <c:v>44232</c:v>
                </c:pt>
                <c:pt idx="401">
                  <c:v>44233</c:v>
                </c:pt>
                <c:pt idx="402">
                  <c:v>44234</c:v>
                </c:pt>
                <c:pt idx="403">
                  <c:v>44235</c:v>
                </c:pt>
                <c:pt idx="404">
                  <c:v>44236</c:v>
                </c:pt>
                <c:pt idx="405">
                  <c:v>44237</c:v>
                </c:pt>
                <c:pt idx="406">
                  <c:v>44238</c:v>
                </c:pt>
                <c:pt idx="407">
                  <c:v>44239</c:v>
                </c:pt>
                <c:pt idx="408">
                  <c:v>44240</c:v>
                </c:pt>
                <c:pt idx="409">
                  <c:v>44241</c:v>
                </c:pt>
                <c:pt idx="410">
                  <c:v>44242</c:v>
                </c:pt>
                <c:pt idx="411">
                  <c:v>44243</c:v>
                </c:pt>
                <c:pt idx="412">
                  <c:v>44244</c:v>
                </c:pt>
                <c:pt idx="413">
                  <c:v>44245</c:v>
                </c:pt>
                <c:pt idx="414">
                  <c:v>44246</c:v>
                </c:pt>
                <c:pt idx="415">
                  <c:v>44247</c:v>
                </c:pt>
                <c:pt idx="416">
                  <c:v>44248</c:v>
                </c:pt>
                <c:pt idx="417">
                  <c:v>44249</c:v>
                </c:pt>
                <c:pt idx="418">
                  <c:v>44250</c:v>
                </c:pt>
                <c:pt idx="419">
                  <c:v>44251</c:v>
                </c:pt>
                <c:pt idx="420">
                  <c:v>44252</c:v>
                </c:pt>
                <c:pt idx="421">
                  <c:v>44253</c:v>
                </c:pt>
                <c:pt idx="422">
                  <c:v>44254</c:v>
                </c:pt>
                <c:pt idx="423">
                  <c:v>44255</c:v>
                </c:pt>
                <c:pt idx="424">
                  <c:v>44256</c:v>
                </c:pt>
                <c:pt idx="425">
                  <c:v>44257</c:v>
                </c:pt>
                <c:pt idx="426">
                  <c:v>44258</c:v>
                </c:pt>
                <c:pt idx="427">
                  <c:v>44259</c:v>
                </c:pt>
                <c:pt idx="428">
                  <c:v>44260</c:v>
                </c:pt>
                <c:pt idx="429">
                  <c:v>44261</c:v>
                </c:pt>
                <c:pt idx="430">
                  <c:v>44262</c:v>
                </c:pt>
                <c:pt idx="431">
                  <c:v>44263</c:v>
                </c:pt>
                <c:pt idx="432">
                  <c:v>44264</c:v>
                </c:pt>
                <c:pt idx="433">
                  <c:v>44265</c:v>
                </c:pt>
                <c:pt idx="434">
                  <c:v>44266</c:v>
                </c:pt>
                <c:pt idx="435">
                  <c:v>44267</c:v>
                </c:pt>
                <c:pt idx="436">
                  <c:v>44268</c:v>
                </c:pt>
                <c:pt idx="437">
                  <c:v>44269</c:v>
                </c:pt>
                <c:pt idx="438">
                  <c:v>44270</c:v>
                </c:pt>
                <c:pt idx="439">
                  <c:v>44271</c:v>
                </c:pt>
                <c:pt idx="440">
                  <c:v>44272</c:v>
                </c:pt>
                <c:pt idx="441">
                  <c:v>44273</c:v>
                </c:pt>
                <c:pt idx="442">
                  <c:v>44274</c:v>
                </c:pt>
                <c:pt idx="443">
                  <c:v>44275</c:v>
                </c:pt>
                <c:pt idx="444">
                  <c:v>44276</c:v>
                </c:pt>
                <c:pt idx="445">
                  <c:v>44277</c:v>
                </c:pt>
                <c:pt idx="446">
                  <c:v>44278</c:v>
                </c:pt>
                <c:pt idx="447">
                  <c:v>44279</c:v>
                </c:pt>
                <c:pt idx="448">
                  <c:v>44280</c:v>
                </c:pt>
                <c:pt idx="449">
                  <c:v>44281</c:v>
                </c:pt>
                <c:pt idx="450">
                  <c:v>44282</c:v>
                </c:pt>
                <c:pt idx="451">
                  <c:v>44283</c:v>
                </c:pt>
                <c:pt idx="452">
                  <c:v>44284</c:v>
                </c:pt>
                <c:pt idx="453">
                  <c:v>44285</c:v>
                </c:pt>
                <c:pt idx="454">
                  <c:v>44286</c:v>
                </c:pt>
                <c:pt idx="455">
                  <c:v>44287</c:v>
                </c:pt>
                <c:pt idx="456">
                  <c:v>44288</c:v>
                </c:pt>
                <c:pt idx="457">
                  <c:v>44289</c:v>
                </c:pt>
                <c:pt idx="458">
                  <c:v>44290</c:v>
                </c:pt>
                <c:pt idx="459">
                  <c:v>44291</c:v>
                </c:pt>
                <c:pt idx="460">
                  <c:v>44292</c:v>
                </c:pt>
                <c:pt idx="461">
                  <c:v>44293</c:v>
                </c:pt>
                <c:pt idx="462">
                  <c:v>44294</c:v>
                </c:pt>
                <c:pt idx="463">
                  <c:v>44295</c:v>
                </c:pt>
                <c:pt idx="464">
                  <c:v>44296</c:v>
                </c:pt>
                <c:pt idx="465">
                  <c:v>44297</c:v>
                </c:pt>
                <c:pt idx="466">
                  <c:v>44298</c:v>
                </c:pt>
                <c:pt idx="467">
                  <c:v>44299</c:v>
                </c:pt>
                <c:pt idx="468">
                  <c:v>44300</c:v>
                </c:pt>
                <c:pt idx="469">
                  <c:v>44301</c:v>
                </c:pt>
                <c:pt idx="470">
                  <c:v>44302</c:v>
                </c:pt>
                <c:pt idx="471">
                  <c:v>44303</c:v>
                </c:pt>
                <c:pt idx="472">
                  <c:v>44304</c:v>
                </c:pt>
                <c:pt idx="473">
                  <c:v>44305</c:v>
                </c:pt>
                <c:pt idx="474">
                  <c:v>44306</c:v>
                </c:pt>
                <c:pt idx="475">
                  <c:v>44307</c:v>
                </c:pt>
                <c:pt idx="476">
                  <c:v>44308</c:v>
                </c:pt>
                <c:pt idx="477">
                  <c:v>44309</c:v>
                </c:pt>
                <c:pt idx="478">
                  <c:v>44310</c:v>
                </c:pt>
                <c:pt idx="479">
                  <c:v>44311</c:v>
                </c:pt>
                <c:pt idx="480">
                  <c:v>44312</c:v>
                </c:pt>
                <c:pt idx="481">
                  <c:v>44313</c:v>
                </c:pt>
                <c:pt idx="482">
                  <c:v>44314</c:v>
                </c:pt>
                <c:pt idx="483">
                  <c:v>44315</c:v>
                </c:pt>
                <c:pt idx="484">
                  <c:v>44316</c:v>
                </c:pt>
                <c:pt idx="485">
                  <c:v>44317</c:v>
                </c:pt>
                <c:pt idx="486">
                  <c:v>44318</c:v>
                </c:pt>
                <c:pt idx="487">
                  <c:v>44319</c:v>
                </c:pt>
                <c:pt idx="488">
                  <c:v>44320</c:v>
                </c:pt>
                <c:pt idx="489">
                  <c:v>44321</c:v>
                </c:pt>
                <c:pt idx="490">
                  <c:v>44322</c:v>
                </c:pt>
                <c:pt idx="491">
                  <c:v>44323</c:v>
                </c:pt>
                <c:pt idx="492">
                  <c:v>44324</c:v>
                </c:pt>
                <c:pt idx="493">
                  <c:v>44325</c:v>
                </c:pt>
                <c:pt idx="494">
                  <c:v>44326</c:v>
                </c:pt>
                <c:pt idx="495">
                  <c:v>44327</c:v>
                </c:pt>
                <c:pt idx="496">
                  <c:v>44328</c:v>
                </c:pt>
                <c:pt idx="497">
                  <c:v>44329</c:v>
                </c:pt>
                <c:pt idx="498">
                  <c:v>44330</c:v>
                </c:pt>
                <c:pt idx="499">
                  <c:v>44331</c:v>
                </c:pt>
                <c:pt idx="500">
                  <c:v>44332</c:v>
                </c:pt>
                <c:pt idx="501">
                  <c:v>44333</c:v>
                </c:pt>
                <c:pt idx="502">
                  <c:v>44334</c:v>
                </c:pt>
                <c:pt idx="503">
                  <c:v>44335</c:v>
                </c:pt>
                <c:pt idx="504">
                  <c:v>44336</c:v>
                </c:pt>
                <c:pt idx="505">
                  <c:v>44337</c:v>
                </c:pt>
                <c:pt idx="506">
                  <c:v>44338</c:v>
                </c:pt>
                <c:pt idx="507">
                  <c:v>44339</c:v>
                </c:pt>
                <c:pt idx="508">
                  <c:v>44340</c:v>
                </c:pt>
                <c:pt idx="509">
                  <c:v>44341</c:v>
                </c:pt>
                <c:pt idx="510">
                  <c:v>44342</c:v>
                </c:pt>
                <c:pt idx="511">
                  <c:v>44343</c:v>
                </c:pt>
                <c:pt idx="512">
                  <c:v>44344</c:v>
                </c:pt>
                <c:pt idx="513">
                  <c:v>44345</c:v>
                </c:pt>
                <c:pt idx="514">
                  <c:v>44346</c:v>
                </c:pt>
                <c:pt idx="515">
                  <c:v>44347</c:v>
                </c:pt>
                <c:pt idx="516">
                  <c:v>44348</c:v>
                </c:pt>
                <c:pt idx="517">
                  <c:v>44349</c:v>
                </c:pt>
                <c:pt idx="518">
                  <c:v>44350</c:v>
                </c:pt>
                <c:pt idx="519">
                  <c:v>44351</c:v>
                </c:pt>
                <c:pt idx="520">
                  <c:v>44352</c:v>
                </c:pt>
                <c:pt idx="521">
                  <c:v>44353</c:v>
                </c:pt>
                <c:pt idx="522">
                  <c:v>44354</c:v>
                </c:pt>
                <c:pt idx="523">
                  <c:v>44355</c:v>
                </c:pt>
                <c:pt idx="524">
                  <c:v>44356</c:v>
                </c:pt>
                <c:pt idx="525">
                  <c:v>44357</c:v>
                </c:pt>
                <c:pt idx="526">
                  <c:v>44358</c:v>
                </c:pt>
                <c:pt idx="527">
                  <c:v>44359</c:v>
                </c:pt>
                <c:pt idx="528">
                  <c:v>44360</c:v>
                </c:pt>
                <c:pt idx="529">
                  <c:v>44361</c:v>
                </c:pt>
                <c:pt idx="530">
                  <c:v>44362</c:v>
                </c:pt>
                <c:pt idx="531">
                  <c:v>44363</c:v>
                </c:pt>
                <c:pt idx="532">
                  <c:v>44364</c:v>
                </c:pt>
                <c:pt idx="533">
                  <c:v>44365</c:v>
                </c:pt>
                <c:pt idx="534">
                  <c:v>44366</c:v>
                </c:pt>
                <c:pt idx="535">
                  <c:v>44367</c:v>
                </c:pt>
                <c:pt idx="536">
                  <c:v>44368</c:v>
                </c:pt>
                <c:pt idx="537">
                  <c:v>44369</c:v>
                </c:pt>
                <c:pt idx="538">
                  <c:v>44370</c:v>
                </c:pt>
                <c:pt idx="539">
                  <c:v>44371</c:v>
                </c:pt>
                <c:pt idx="540">
                  <c:v>44372</c:v>
                </c:pt>
                <c:pt idx="541">
                  <c:v>44373</c:v>
                </c:pt>
                <c:pt idx="542">
                  <c:v>44374</c:v>
                </c:pt>
                <c:pt idx="543">
                  <c:v>44375</c:v>
                </c:pt>
                <c:pt idx="544">
                  <c:v>44376</c:v>
                </c:pt>
                <c:pt idx="545">
                  <c:v>44377</c:v>
                </c:pt>
                <c:pt idx="546">
                  <c:v>44378</c:v>
                </c:pt>
                <c:pt idx="547">
                  <c:v>44379</c:v>
                </c:pt>
                <c:pt idx="548">
                  <c:v>44380</c:v>
                </c:pt>
                <c:pt idx="549">
                  <c:v>44381</c:v>
                </c:pt>
                <c:pt idx="550">
                  <c:v>44382</c:v>
                </c:pt>
                <c:pt idx="551">
                  <c:v>44383</c:v>
                </c:pt>
                <c:pt idx="552">
                  <c:v>44384</c:v>
                </c:pt>
                <c:pt idx="553">
                  <c:v>44385</c:v>
                </c:pt>
                <c:pt idx="554">
                  <c:v>44386</c:v>
                </c:pt>
                <c:pt idx="555">
                  <c:v>44387</c:v>
                </c:pt>
                <c:pt idx="556">
                  <c:v>44388</c:v>
                </c:pt>
                <c:pt idx="557">
                  <c:v>44389</c:v>
                </c:pt>
                <c:pt idx="558">
                  <c:v>44390</c:v>
                </c:pt>
                <c:pt idx="559">
                  <c:v>44391</c:v>
                </c:pt>
                <c:pt idx="560">
                  <c:v>44392</c:v>
                </c:pt>
                <c:pt idx="561">
                  <c:v>44393</c:v>
                </c:pt>
                <c:pt idx="562">
                  <c:v>44394</c:v>
                </c:pt>
                <c:pt idx="563">
                  <c:v>44395</c:v>
                </c:pt>
                <c:pt idx="564">
                  <c:v>44396</c:v>
                </c:pt>
                <c:pt idx="565">
                  <c:v>44397</c:v>
                </c:pt>
                <c:pt idx="566">
                  <c:v>44398</c:v>
                </c:pt>
                <c:pt idx="567">
                  <c:v>44399</c:v>
                </c:pt>
                <c:pt idx="568">
                  <c:v>44400</c:v>
                </c:pt>
                <c:pt idx="569">
                  <c:v>44401</c:v>
                </c:pt>
                <c:pt idx="570">
                  <c:v>44402</c:v>
                </c:pt>
                <c:pt idx="571">
                  <c:v>44403</c:v>
                </c:pt>
                <c:pt idx="572">
                  <c:v>44404</c:v>
                </c:pt>
                <c:pt idx="573">
                  <c:v>44405</c:v>
                </c:pt>
                <c:pt idx="574">
                  <c:v>44406</c:v>
                </c:pt>
                <c:pt idx="575">
                  <c:v>44407</c:v>
                </c:pt>
                <c:pt idx="576">
                  <c:v>44408</c:v>
                </c:pt>
                <c:pt idx="577">
                  <c:v>44409</c:v>
                </c:pt>
                <c:pt idx="578">
                  <c:v>44410</c:v>
                </c:pt>
                <c:pt idx="579">
                  <c:v>44411</c:v>
                </c:pt>
                <c:pt idx="580">
                  <c:v>44412</c:v>
                </c:pt>
                <c:pt idx="581">
                  <c:v>44413</c:v>
                </c:pt>
                <c:pt idx="582">
                  <c:v>44414</c:v>
                </c:pt>
                <c:pt idx="583">
                  <c:v>44415</c:v>
                </c:pt>
                <c:pt idx="584">
                  <c:v>44416</c:v>
                </c:pt>
                <c:pt idx="585">
                  <c:v>44417</c:v>
                </c:pt>
                <c:pt idx="586">
                  <c:v>44418</c:v>
                </c:pt>
                <c:pt idx="587">
                  <c:v>44419</c:v>
                </c:pt>
                <c:pt idx="588">
                  <c:v>44420</c:v>
                </c:pt>
                <c:pt idx="589">
                  <c:v>44421</c:v>
                </c:pt>
                <c:pt idx="590">
                  <c:v>44422</c:v>
                </c:pt>
                <c:pt idx="591">
                  <c:v>44423</c:v>
                </c:pt>
                <c:pt idx="592">
                  <c:v>44424</c:v>
                </c:pt>
                <c:pt idx="593">
                  <c:v>44425</c:v>
                </c:pt>
                <c:pt idx="594">
                  <c:v>44426</c:v>
                </c:pt>
                <c:pt idx="595">
                  <c:v>44427</c:v>
                </c:pt>
                <c:pt idx="596">
                  <c:v>44428</c:v>
                </c:pt>
                <c:pt idx="597">
                  <c:v>44429</c:v>
                </c:pt>
                <c:pt idx="598">
                  <c:v>44430</c:v>
                </c:pt>
                <c:pt idx="599">
                  <c:v>44431</c:v>
                </c:pt>
                <c:pt idx="600">
                  <c:v>44432</c:v>
                </c:pt>
                <c:pt idx="601">
                  <c:v>44433</c:v>
                </c:pt>
                <c:pt idx="602">
                  <c:v>44434</c:v>
                </c:pt>
                <c:pt idx="603">
                  <c:v>44435</c:v>
                </c:pt>
                <c:pt idx="604">
                  <c:v>44436</c:v>
                </c:pt>
                <c:pt idx="605">
                  <c:v>44437</c:v>
                </c:pt>
                <c:pt idx="606">
                  <c:v>44438</c:v>
                </c:pt>
                <c:pt idx="607">
                  <c:v>44439</c:v>
                </c:pt>
                <c:pt idx="608">
                  <c:v>44440</c:v>
                </c:pt>
                <c:pt idx="609">
                  <c:v>44441</c:v>
                </c:pt>
                <c:pt idx="610">
                  <c:v>44442</c:v>
                </c:pt>
                <c:pt idx="611">
                  <c:v>44443</c:v>
                </c:pt>
                <c:pt idx="612">
                  <c:v>44444</c:v>
                </c:pt>
                <c:pt idx="613">
                  <c:v>44445</c:v>
                </c:pt>
                <c:pt idx="614">
                  <c:v>44446</c:v>
                </c:pt>
                <c:pt idx="615">
                  <c:v>44447</c:v>
                </c:pt>
                <c:pt idx="616">
                  <c:v>44448</c:v>
                </c:pt>
                <c:pt idx="617">
                  <c:v>44449</c:v>
                </c:pt>
                <c:pt idx="618">
                  <c:v>44450</c:v>
                </c:pt>
                <c:pt idx="619">
                  <c:v>44451</c:v>
                </c:pt>
                <c:pt idx="620">
                  <c:v>44452</c:v>
                </c:pt>
                <c:pt idx="621">
                  <c:v>44453</c:v>
                </c:pt>
                <c:pt idx="622">
                  <c:v>44454</c:v>
                </c:pt>
                <c:pt idx="623">
                  <c:v>44455</c:v>
                </c:pt>
                <c:pt idx="624">
                  <c:v>44456</c:v>
                </c:pt>
                <c:pt idx="625">
                  <c:v>44457</c:v>
                </c:pt>
                <c:pt idx="626">
                  <c:v>44458</c:v>
                </c:pt>
                <c:pt idx="627">
                  <c:v>44459</c:v>
                </c:pt>
                <c:pt idx="628">
                  <c:v>44460</c:v>
                </c:pt>
                <c:pt idx="629">
                  <c:v>44461</c:v>
                </c:pt>
                <c:pt idx="630">
                  <c:v>44462</c:v>
                </c:pt>
                <c:pt idx="631">
                  <c:v>44463</c:v>
                </c:pt>
                <c:pt idx="632">
                  <c:v>44464</c:v>
                </c:pt>
                <c:pt idx="633">
                  <c:v>44465</c:v>
                </c:pt>
                <c:pt idx="634">
                  <c:v>44466</c:v>
                </c:pt>
                <c:pt idx="635">
                  <c:v>44467</c:v>
                </c:pt>
                <c:pt idx="636">
                  <c:v>44468</c:v>
                </c:pt>
                <c:pt idx="637">
                  <c:v>44469</c:v>
                </c:pt>
                <c:pt idx="638">
                  <c:v>44470</c:v>
                </c:pt>
                <c:pt idx="639">
                  <c:v>44471</c:v>
                </c:pt>
                <c:pt idx="640">
                  <c:v>44472</c:v>
                </c:pt>
                <c:pt idx="641">
                  <c:v>44473</c:v>
                </c:pt>
                <c:pt idx="642">
                  <c:v>44474</c:v>
                </c:pt>
                <c:pt idx="643">
                  <c:v>44475</c:v>
                </c:pt>
                <c:pt idx="644">
                  <c:v>44476</c:v>
                </c:pt>
                <c:pt idx="645">
                  <c:v>44477</c:v>
                </c:pt>
                <c:pt idx="646">
                  <c:v>44478</c:v>
                </c:pt>
                <c:pt idx="647">
                  <c:v>44479</c:v>
                </c:pt>
                <c:pt idx="648">
                  <c:v>44480</c:v>
                </c:pt>
                <c:pt idx="649">
                  <c:v>44481</c:v>
                </c:pt>
                <c:pt idx="650">
                  <c:v>44482</c:v>
                </c:pt>
                <c:pt idx="651">
                  <c:v>44483</c:v>
                </c:pt>
                <c:pt idx="652">
                  <c:v>44484</c:v>
                </c:pt>
                <c:pt idx="653">
                  <c:v>44485</c:v>
                </c:pt>
                <c:pt idx="654">
                  <c:v>44486</c:v>
                </c:pt>
                <c:pt idx="655">
                  <c:v>44487</c:v>
                </c:pt>
                <c:pt idx="656">
                  <c:v>44488</c:v>
                </c:pt>
                <c:pt idx="657">
                  <c:v>44489</c:v>
                </c:pt>
                <c:pt idx="658">
                  <c:v>44490</c:v>
                </c:pt>
                <c:pt idx="659">
                  <c:v>44491</c:v>
                </c:pt>
                <c:pt idx="660">
                  <c:v>44492</c:v>
                </c:pt>
                <c:pt idx="661">
                  <c:v>44493</c:v>
                </c:pt>
                <c:pt idx="662">
                  <c:v>44494</c:v>
                </c:pt>
                <c:pt idx="663">
                  <c:v>44495</c:v>
                </c:pt>
                <c:pt idx="664">
                  <c:v>44496</c:v>
                </c:pt>
                <c:pt idx="665">
                  <c:v>44497</c:v>
                </c:pt>
                <c:pt idx="666">
                  <c:v>44498</c:v>
                </c:pt>
                <c:pt idx="667">
                  <c:v>44499</c:v>
                </c:pt>
                <c:pt idx="668">
                  <c:v>44500</c:v>
                </c:pt>
                <c:pt idx="669">
                  <c:v>44501</c:v>
                </c:pt>
                <c:pt idx="670">
                  <c:v>44502</c:v>
                </c:pt>
                <c:pt idx="671">
                  <c:v>44503</c:v>
                </c:pt>
                <c:pt idx="672">
                  <c:v>44504</c:v>
                </c:pt>
                <c:pt idx="673">
                  <c:v>44505</c:v>
                </c:pt>
                <c:pt idx="674">
                  <c:v>44506</c:v>
                </c:pt>
                <c:pt idx="675">
                  <c:v>44507</c:v>
                </c:pt>
                <c:pt idx="676">
                  <c:v>44508</c:v>
                </c:pt>
                <c:pt idx="677">
                  <c:v>44509</c:v>
                </c:pt>
                <c:pt idx="678">
                  <c:v>44510</c:v>
                </c:pt>
                <c:pt idx="679">
                  <c:v>44511</c:v>
                </c:pt>
                <c:pt idx="680">
                  <c:v>44512</c:v>
                </c:pt>
                <c:pt idx="681">
                  <c:v>44513</c:v>
                </c:pt>
                <c:pt idx="682">
                  <c:v>44514</c:v>
                </c:pt>
                <c:pt idx="683">
                  <c:v>44515</c:v>
                </c:pt>
                <c:pt idx="684">
                  <c:v>44516</c:v>
                </c:pt>
                <c:pt idx="685">
                  <c:v>44517</c:v>
                </c:pt>
                <c:pt idx="686">
                  <c:v>44518</c:v>
                </c:pt>
                <c:pt idx="687">
                  <c:v>44519</c:v>
                </c:pt>
                <c:pt idx="688">
                  <c:v>44520</c:v>
                </c:pt>
                <c:pt idx="689">
                  <c:v>44521</c:v>
                </c:pt>
                <c:pt idx="690">
                  <c:v>44522</c:v>
                </c:pt>
                <c:pt idx="691">
                  <c:v>44523</c:v>
                </c:pt>
                <c:pt idx="692">
                  <c:v>44524</c:v>
                </c:pt>
                <c:pt idx="693">
                  <c:v>44525</c:v>
                </c:pt>
                <c:pt idx="694">
                  <c:v>44526</c:v>
                </c:pt>
                <c:pt idx="695">
                  <c:v>44527</c:v>
                </c:pt>
                <c:pt idx="696">
                  <c:v>44528</c:v>
                </c:pt>
                <c:pt idx="697">
                  <c:v>44529</c:v>
                </c:pt>
                <c:pt idx="698">
                  <c:v>44530</c:v>
                </c:pt>
                <c:pt idx="699">
                  <c:v>44531</c:v>
                </c:pt>
                <c:pt idx="700">
                  <c:v>44532</c:v>
                </c:pt>
                <c:pt idx="701">
                  <c:v>44533</c:v>
                </c:pt>
                <c:pt idx="702">
                  <c:v>44534</c:v>
                </c:pt>
                <c:pt idx="703">
                  <c:v>44535</c:v>
                </c:pt>
                <c:pt idx="704">
                  <c:v>44536</c:v>
                </c:pt>
                <c:pt idx="705">
                  <c:v>44537</c:v>
                </c:pt>
                <c:pt idx="706">
                  <c:v>44538</c:v>
                </c:pt>
                <c:pt idx="707">
                  <c:v>44539</c:v>
                </c:pt>
                <c:pt idx="708">
                  <c:v>44540</c:v>
                </c:pt>
                <c:pt idx="709">
                  <c:v>44541</c:v>
                </c:pt>
                <c:pt idx="710">
                  <c:v>44542</c:v>
                </c:pt>
                <c:pt idx="711">
                  <c:v>44543</c:v>
                </c:pt>
                <c:pt idx="712">
                  <c:v>44544</c:v>
                </c:pt>
                <c:pt idx="713">
                  <c:v>44545</c:v>
                </c:pt>
                <c:pt idx="714">
                  <c:v>44546</c:v>
                </c:pt>
                <c:pt idx="715">
                  <c:v>44547</c:v>
                </c:pt>
                <c:pt idx="716">
                  <c:v>44548</c:v>
                </c:pt>
                <c:pt idx="717">
                  <c:v>44549</c:v>
                </c:pt>
                <c:pt idx="718">
                  <c:v>44550</c:v>
                </c:pt>
                <c:pt idx="719">
                  <c:v>44551</c:v>
                </c:pt>
                <c:pt idx="720">
                  <c:v>44552</c:v>
                </c:pt>
                <c:pt idx="721">
                  <c:v>44553</c:v>
                </c:pt>
                <c:pt idx="722">
                  <c:v>44554</c:v>
                </c:pt>
                <c:pt idx="723">
                  <c:v>44555</c:v>
                </c:pt>
                <c:pt idx="724">
                  <c:v>44556</c:v>
                </c:pt>
                <c:pt idx="725">
                  <c:v>44557</c:v>
                </c:pt>
                <c:pt idx="726">
                  <c:v>44558</c:v>
                </c:pt>
                <c:pt idx="727">
                  <c:v>44559</c:v>
                </c:pt>
                <c:pt idx="728">
                  <c:v>44560</c:v>
                </c:pt>
                <c:pt idx="729">
                  <c:v>44561</c:v>
                </c:pt>
                <c:pt idx="730">
                  <c:v>44562</c:v>
                </c:pt>
                <c:pt idx="731">
                  <c:v>44563</c:v>
                </c:pt>
                <c:pt idx="732">
                  <c:v>44564</c:v>
                </c:pt>
                <c:pt idx="733">
                  <c:v>44565</c:v>
                </c:pt>
                <c:pt idx="734">
                  <c:v>44566</c:v>
                </c:pt>
                <c:pt idx="735">
                  <c:v>44567</c:v>
                </c:pt>
                <c:pt idx="736">
                  <c:v>44568</c:v>
                </c:pt>
                <c:pt idx="737">
                  <c:v>44569</c:v>
                </c:pt>
                <c:pt idx="738">
                  <c:v>44570</c:v>
                </c:pt>
                <c:pt idx="739">
                  <c:v>44571</c:v>
                </c:pt>
                <c:pt idx="740">
                  <c:v>44572</c:v>
                </c:pt>
                <c:pt idx="741">
                  <c:v>44573</c:v>
                </c:pt>
                <c:pt idx="742">
                  <c:v>44574</c:v>
                </c:pt>
                <c:pt idx="743">
                  <c:v>44575</c:v>
                </c:pt>
                <c:pt idx="744">
                  <c:v>44576</c:v>
                </c:pt>
                <c:pt idx="745">
                  <c:v>44577</c:v>
                </c:pt>
                <c:pt idx="746">
                  <c:v>44578</c:v>
                </c:pt>
                <c:pt idx="747">
                  <c:v>44579</c:v>
                </c:pt>
                <c:pt idx="748">
                  <c:v>44580</c:v>
                </c:pt>
                <c:pt idx="749">
                  <c:v>44581</c:v>
                </c:pt>
                <c:pt idx="750">
                  <c:v>44582</c:v>
                </c:pt>
                <c:pt idx="751">
                  <c:v>44583</c:v>
                </c:pt>
                <c:pt idx="752">
                  <c:v>44584</c:v>
                </c:pt>
                <c:pt idx="753">
                  <c:v>44585</c:v>
                </c:pt>
                <c:pt idx="754">
                  <c:v>44586</c:v>
                </c:pt>
                <c:pt idx="755">
                  <c:v>44587</c:v>
                </c:pt>
                <c:pt idx="756">
                  <c:v>44588</c:v>
                </c:pt>
                <c:pt idx="757">
                  <c:v>44589</c:v>
                </c:pt>
                <c:pt idx="758">
                  <c:v>44590</c:v>
                </c:pt>
                <c:pt idx="759">
                  <c:v>44591</c:v>
                </c:pt>
                <c:pt idx="760">
                  <c:v>44592</c:v>
                </c:pt>
                <c:pt idx="761">
                  <c:v>44593</c:v>
                </c:pt>
                <c:pt idx="762">
                  <c:v>44594</c:v>
                </c:pt>
                <c:pt idx="763">
                  <c:v>44595</c:v>
                </c:pt>
                <c:pt idx="764">
                  <c:v>44596</c:v>
                </c:pt>
                <c:pt idx="765">
                  <c:v>44597</c:v>
                </c:pt>
                <c:pt idx="766">
                  <c:v>44598</c:v>
                </c:pt>
                <c:pt idx="767">
                  <c:v>44599</c:v>
                </c:pt>
                <c:pt idx="768">
                  <c:v>44600</c:v>
                </c:pt>
                <c:pt idx="769">
                  <c:v>44601</c:v>
                </c:pt>
                <c:pt idx="770">
                  <c:v>44602</c:v>
                </c:pt>
                <c:pt idx="771">
                  <c:v>44603</c:v>
                </c:pt>
                <c:pt idx="772">
                  <c:v>44604</c:v>
                </c:pt>
                <c:pt idx="773">
                  <c:v>44605</c:v>
                </c:pt>
                <c:pt idx="774">
                  <c:v>44606</c:v>
                </c:pt>
                <c:pt idx="775">
                  <c:v>44607</c:v>
                </c:pt>
                <c:pt idx="776">
                  <c:v>44608</c:v>
                </c:pt>
                <c:pt idx="777">
                  <c:v>44609</c:v>
                </c:pt>
                <c:pt idx="778">
                  <c:v>44610</c:v>
                </c:pt>
                <c:pt idx="779">
                  <c:v>44611</c:v>
                </c:pt>
                <c:pt idx="780">
                  <c:v>44612</c:v>
                </c:pt>
                <c:pt idx="781">
                  <c:v>44613</c:v>
                </c:pt>
                <c:pt idx="782">
                  <c:v>44614</c:v>
                </c:pt>
                <c:pt idx="783">
                  <c:v>44615</c:v>
                </c:pt>
                <c:pt idx="784">
                  <c:v>44616</c:v>
                </c:pt>
                <c:pt idx="785">
                  <c:v>44617</c:v>
                </c:pt>
                <c:pt idx="786">
                  <c:v>44618</c:v>
                </c:pt>
                <c:pt idx="787">
                  <c:v>44619</c:v>
                </c:pt>
                <c:pt idx="788">
                  <c:v>44620</c:v>
                </c:pt>
                <c:pt idx="789">
                  <c:v>44621</c:v>
                </c:pt>
                <c:pt idx="790">
                  <c:v>44622</c:v>
                </c:pt>
                <c:pt idx="791">
                  <c:v>44623</c:v>
                </c:pt>
                <c:pt idx="792">
                  <c:v>44624</c:v>
                </c:pt>
                <c:pt idx="793">
                  <c:v>44625</c:v>
                </c:pt>
                <c:pt idx="794">
                  <c:v>44626</c:v>
                </c:pt>
                <c:pt idx="795">
                  <c:v>44627</c:v>
                </c:pt>
                <c:pt idx="796">
                  <c:v>44628</c:v>
                </c:pt>
                <c:pt idx="797">
                  <c:v>44629</c:v>
                </c:pt>
                <c:pt idx="798">
                  <c:v>44630</c:v>
                </c:pt>
                <c:pt idx="799">
                  <c:v>44631</c:v>
                </c:pt>
                <c:pt idx="800">
                  <c:v>44632</c:v>
                </c:pt>
                <c:pt idx="801">
                  <c:v>44633</c:v>
                </c:pt>
                <c:pt idx="802">
                  <c:v>44634</c:v>
                </c:pt>
                <c:pt idx="803">
                  <c:v>44635</c:v>
                </c:pt>
                <c:pt idx="804">
                  <c:v>44636</c:v>
                </c:pt>
                <c:pt idx="805">
                  <c:v>44637</c:v>
                </c:pt>
                <c:pt idx="806">
                  <c:v>44638</c:v>
                </c:pt>
                <c:pt idx="807">
                  <c:v>44639</c:v>
                </c:pt>
                <c:pt idx="808">
                  <c:v>44640</c:v>
                </c:pt>
                <c:pt idx="809">
                  <c:v>44641</c:v>
                </c:pt>
                <c:pt idx="810">
                  <c:v>44642</c:v>
                </c:pt>
                <c:pt idx="811">
                  <c:v>44643</c:v>
                </c:pt>
                <c:pt idx="812">
                  <c:v>44644</c:v>
                </c:pt>
                <c:pt idx="813">
                  <c:v>44645</c:v>
                </c:pt>
                <c:pt idx="814">
                  <c:v>44646</c:v>
                </c:pt>
                <c:pt idx="815">
                  <c:v>44647</c:v>
                </c:pt>
                <c:pt idx="816">
                  <c:v>44648</c:v>
                </c:pt>
                <c:pt idx="817">
                  <c:v>44649</c:v>
                </c:pt>
                <c:pt idx="818">
                  <c:v>44650</c:v>
                </c:pt>
                <c:pt idx="819">
                  <c:v>44651</c:v>
                </c:pt>
                <c:pt idx="820">
                  <c:v>44652</c:v>
                </c:pt>
                <c:pt idx="821">
                  <c:v>44653</c:v>
                </c:pt>
                <c:pt idx="822">
                  <c:v>44654</c:v>
                </c:pt>
                <c:pt idx="823">
                  <c:v>44655</c:v>
                </c:pt>
                <c:pt idx="824">
                  <c:v>44656</c:v>
                </c:pt>
                <c:pt idx="825">
                  <c:v>44657</c:v>
                </c:pt>
                <c:pt idx="826">
                  <c:v>44658</c:v>
                </c:pt>
                <c:pt idx="827">
                  <c:v>44659</c:v>
                </c:pt>
                <c:pt idx="828">
                  <c:v>44660</c:v>
                </c:pt>
                <c:pt idx="829">
                  <c:v>44661</c:v>
                </c:pt>
                <c:pt idx="830">
                  <c:v>44662</c:v>
                </c:pt>
                <c:pt idx="831">
                  <c:v>44663</c:v>
                </c:pt>
                <c:pt idx="832">
                  <c:v>44664</c:v>
                </c:pt>
                <c:pt idx="833">
                  <c:v>44665</c:v>
                </c:pt>
                <c:pt idx="834">
                  <c:v>44666</c:v>
                </c:pt>
                <c:pt idx="835">
                  <c:v>44667</c:v>
                </c:pt>
                <c:pt idx="836">
                  <c:v>44668</c:v>
                </c:pt>
                <c:pt idx="837">
                  <c:v>44669</c:v>
                </c:pt>
                <c:pt idx="838">
                  <c:v>44670</c:v>
                </c:pt>
                <c:pt idx="839">
                  <c:v>44671</c:v>
                </c:pt>
                <c:pt idx="840">
                  <c:v>44672</c:v>
                </c:pt>
                <c:pt idx="841">
                  <c:v>44673</c:v>
                </c:pt>
                <c:pt idx="842">
                  <c:v>44674</c:v>
                </c:pt>
                <c:pt idx="843">
                  <c:v>44675</c:v>
                </c:pt>
                <c:pt idx="844">
                  <c:v>44676</c:v>
                </c:pt>
                <c:pt idx="845">
                  <c:v>44677</c:v>
                </c:pt>
                <c:pt idx="846">
                  <c:v>44678</c:v>
                </c:pt>
                <c:pt idx="847">
                  <c:v>44679</c:v>
                </c:pt>
                <c:pt idx="848">
                  <c:v>44680</c:v>
                </c:pt>
                <c:pt idx="849">
                  <c:v>44681</c:v>
                </c:pt>
                <c:pt idx="850">
                  <c:v>44682</c:v>
                </c:pt>
                <c:pt idx="851">
                  <c:v>44683</c:v>
                </c:pt>
                <c:pt idx="852">
                  <c:v>44684</c:v>
                </c:pt>
                <c:pt idx="853">
                  <c:v>44685</c:v>
                </c:pt>
                <c:pt idx="854">
                  <c:v>44686</c:v>
                </c:pt>
                <c:pt idx="855">
                  <c:v>44687</c:v>
                </c:pt>
                <c:pt idx="856">
                  <c:v>44688</c:v>
                </c:pt>
                <c:pt idx="857">
                  <c:v>44689</c:v>
                </c:pt>
                <c:pt idx="858">
                  <c:v>44690</c:v>
                </c:pt>
                <c:pt idx="859">
                  <c:v>44691</c:v>
                </c:pt>
                <c:pt idx="860">
                  <c:v>44692</c:v>
                </c:pt>
                <c:pt idx="861">
                  <c:v>44693</c:v>
                </c:pt>
                <c:pt idx="862">
                  <c:v>44694</c:v>
                </c:pt>
                <c:pt idx="863">
                  <c:v>44695</c:v>
                </c:pt>
                <c:pt idx="864">
                  <c:v>44696</c:v>
                </c:pt>
                <c:pt idx="865">
                  <c:v>44697</c:v>
                </c:pt>
                <c:pt idx="866">
                  <c:v>44698</c:v>
                </c:pt>
                <c:pt idx="867">
                  <c:v>44699</c:v>
                </c:pt>
                <c:pt idx="868">
                  <c:v>44700</c:v>
                </c:pt>
                <c:pt idx="869">
                  <c:v>44701</c:v>
                </c:pt>
                <c:pt idx="870">
                  <c:v>44702</c:v>
                </c:pt>
                <c:pt idx="871">
                  <c:v>44703</c:v>
                </c:pt>
                <c:pt idx="872">
                  <c:v>44704</c:v>
                </c:pt>
                <c:pt idx="873">
                  <c:v>44705</c:v>
                </c:pt>
                <c:pt idx="874">
                  <c:v>44706</c:v>
                </c:pt>
                <c:pt idx="875">
                  <c:v>44707</c:v>
                </c:pt>
                <c:pt idx="876">
                  <c:v>44708</c:v>
                </c:pt>
                <c:pt idx="877">
                  <c:v>44709</c:v>
                </c:pt>
                <c:pt idx="878">
                  <c:v>44710</c:v>
                </c:pt>
                <c:pt idx="879">
                  <c:v>44711</c:v>
                </c:pt>
                <c:pt idx="880">
                  <c:v>44712</c:v>
                </c:pt>
                <c:pt idx="881">
                  <c:v>44713</c:v>
                </c:pt>
                <c:pt idx="882">
                  <c:v>44714</c:v>
                </c:pt>
                <c:pt idx="883">
                  <c:v>44715</c:v>
                </c:pt>
                <c:pt idx="884">
                  <c:v>44716</c:v>
                </c:pt>
                <c:pt idx="885">
                  <c:v>44717</c:v>
                </c:pt>
                <c:pt idx="886">
                  <c:v>44718</c:v>
                </c:pt>
                <c:pt idx="887">
                  <c:v>44719</c:v>
                </c:pt>
                <c:pt idx="888">
                  <c:v>44720</c:v>
                </c:pt>
                <c:pt idx="889">
                  <c:v>44721</c:v>
                </c:pt>
                <c:pt idx="890">
                  <c:v>44722</c:v>
                </c:pt>
                <c:pt idx="891">
                  <c:v>44723</c:v>
                </c:pt>
                <c:pt idx="892">
                  <c:v>44724</c:v>
                </c:pt>
                <c:pt idx="893">
                  <c:v>44725</c:v>
                </c:pt>
                <c:pt idx="894">
                  <c:v>44726</c:v>
                </c:pt>
                <c:pt idx="895">
                  <c:v>44727</c:v>
                </c:pt>
                <c:pt idx="896">
                  <c:v>44728</c:v>
                </c:pt>
                <c:pt idx="897">
                  <c:v>44729</c:v>
                </c:pt>
                <c:pt idx="898">
                  <c:v>44730</c:v>
                </c:pt>
                <c:pt idx="899">
                  <c:v>44731</c:v>
                </c:pt>
                <c:pt idx="900">
                  <c:v>44732</c:v>
                </c:pt>
                <c:pt idx="901">
                  <c:v>44733</c:v>
                </c:pt>
                <c:pt idx="902">
                  <c:v>44734</c:v>
                </c:pt>
                <c:pt idx="903">
                  <c:v>44735</c:v>
                </c:pt>
                <c:pt idx="904">
                  <c:v>44736</c:v>
                </c:pt>
                <c:pt idx="905">
                  <c:v>44737</c:v>
                </c:pt>
                <c:pt idx="906">
                  <c:v>44738</c:v>
                </c:pt>
                <c:pt idx="907">
                  <c:v>44739</c:v>
                </c:pt>
                <c:pt idx="908">
                  <c:v>44740</c:v>
                </c:pt>
                <c:pt idx="909">
                  <c:v>44741</c:v>
                </c:pt>
                <c:pt idx="910">
                  <c:v>44742</c:v>
                </c:pt>
                <c:pt idx="911">
                  <c:v>44743</c:v>
                </c:pt>
                <c:pt idx="912">
                  <c:v>44744</c:v>
                </c:pt>
                <c:pt idx="913">
                  <c:v>44745</c:v>
                </c:pt>
                <c:pt idx="914">
                  <c:v>44746</c:v>
                </c:pt>
                <c:pt idx="915">
                  <c:v>44747</c:v>
                </c:pt>
                <c:pt idx="916">
                  <c:v>44748</c:v>
                </c:pt>
                <c:pt idx="917">
                  <c:v>44749</c:v>
                </c:pt>
                <c:pt idx="918">
                  <c:v>44750</c:v>
                </c:pt>
                <c:pt idx="919">
                  <c:v>44751</c:v>
                </c:pt>
                <c:pt idx="920">
                  <c:v>44752</c:v>
                </c:pt>
                <c:pt idx="921">
                  <c:v>44753</c:v>
                </c:pt>
                <c:pt idx="922">
                  <c:v>44754</c:v>
                </c:pt>
                <c:pt idx="923">
                  <c:v>44755</c:v>
                </c:pt>
                <c:pt idx="924">
                  <c:v>44756</c:v>
                </c:pt>
                <c:pt idx="925">
                  <c:v>44757</c:v>
                </c:pt>
                <c:pt idx="926">
                  <c:v>44758</c:v>
                </c:pt>
                <c:pt idx="927">
                  <c:v>44759</c:v>
                </c:pt>
                <c:pt idx="928">
                  <c:v>44760</c:v>
                </c:pt>
                <c:pt idx="929">
                  <c:v>44761</c:v>
                </c:pt>
                <c:pt idx="930">
                  <c:v>44762</c:v>
                </c:pt>
                <c:pt idx="931">
                  <c:v>44763</c:v>
                </c:pt>
                <c:pt idx="932">
                  <c:v>44764</c:v>
                </c:pt>
                <c:pt idx="933">
                  <c:v>44765</c:v>
                </c:pt>
                <c:pt idx="934">
                  <c:v>44766</c:v>
                </c:pt>
                <c:pt idx="935">
                  <c:v>44767</c:v>
                </c:pt>
                <c:pt idx="936">
                  <c:v>44768</c:v>
                </c:pt>
                <c:pt idx="937">
                  <c:v>44769</c:v>
                </c:pt>
                <c:pt idx="938">
                  <c:v>44770</c:v>
                </c:pt>
                <c:pt idx="939">
                  <c:v>44771</c:v>
                </c:pt>
                <c:pt idx="940">
                  <c:v>44772</c:v>
                </c:pt>
                <c:pt idx="941">
                  <c:v>44773</c:v>
                </c:pt>
                <c:pt idx="942">
                  <c:v>44774</c:v>
                </c:pt>
                <c:pt idx="943">
                  <c:v>44775</c:v>
                </c:pt>
                <c:pt idx="944">
                  <c:v>44776</c:v>
                </c:pt>
                <c:pt idx="945">
                  <c:v>44777</c:v>
                </c:pt>
                <c:pt idx="946">
                  <c:v>44778</c:v>
                </c:pt>
                <c:pt idx="947">
                  <c:v>44779</c:v>
                </c:pt>
                <c:pt idx="948">
                  <c:v>44780</c:v>
                </c:pt>
                <c:pt idx="949">
                  <c:v>44781</c:v>
                </c:pt>
                <c:pt idx="950">
                  <c:v>44782</c:v>
                </c:pt>
                <c:pt idx="951">
                  <c:v>44783</c:v>
                </c:pt>
                <c:pt idx="952">
                  <c:v>44784</c:v>
                </c:pt>
                <c:pt idx="953">
                  <c:v>44785</c:v>
                </c:pt>
                <c:pt idx="954">
                  <c:v>44786</c:v>
                </c:pt>
                <c:pt idx="955">
                  <c:v>44787</c:v>
                </c:pt>
                <c:pt idx="956">
                  <c:v>44788</c:v>
                </c:pt>
                <c:pt idx="957">
                  <c:v>44789</c:v>
                </c:pt>
                <c:pt idx="958">
                  <c:v>44790</c:v>
                </c:pt>
                <c:pt idx="959">
                  <c:v>44791</c:v>
                </c:pt>
                <c:pt idx="960">
                  <c:v>44792</c:v>
                </c:pt>
                <c:pt idx="961">
                  <c:v>44793</c:v>
                </c:pt>
                <c:pt idx="962">
                  <c:v>44794</c:v>
                </c:pt>
                <c:pt idx="963">
                  <c:v>44795</c:v>
                </c:pt>
                <c:pt idx="964">
                  <c:v>44796</c:v>
                </c:pt>
                <c:pt idx="965">
                  <c:v>44797</c:v>
                </c:pt>
                <c:pt idx="966">
                  <c:v>44798</c:v>
                </c:pt>
                <c:pt idx="967">
                  <c:v>44799</c:v>
                </c:pt>
                <c:pt idx="968">
                  <c:v>44800</c:v>
                </c:pt>
                <c:pt idx="969">
                  <c:v>44801</c:v>
                </c:pt>
                <c:pt idx="970">
                  <c:v>44802</c:v>
                </c:pt>
                <c:pt idx="971">
                  <c:v>44803</c:v>
                </c:pt>
                <c:pt idx="972">
                  <c:v>44804</c:v>
                </c:pt>
                <c:pt idx="973">
                  <c:v>44805</c:v>
                </c:pt>
                <c:pt idx="974">
                  <c:v>44806</c:v>
                </c:pt>
                <c:pt idx="975">
                  <c:v>44807</c:v>
                </c:pt>
                <c:pt idx="976">
                  <c:v>44808</c:v>
                </c:pt>
                <c:pt idx="977">
                  <c:v>44809</c:v>
                </c:pt>
                <c:pt idx="978">
                  <c:v>44810</c:v>
                </c:pt>
                <c:pt idx="979">
                  <c:v>44811</c:v>
                </c:pt>
                <c:pt idx="980">
                  <c:v>44812</c:v>
                </c:pt>
                <c:pt idx="981">
                  <c:v>44813</c:v>
                </c:pt>
                <c:pt idx="982">
                  <c:v>44814</c:v>
                </c:pt>
                <c:pt idx="983">
                  <c:v>44815</c:v>
                </c:pt>
                <c:pt idx="984">
                  <c:v>44816</c:v>
                </c:pt>
                <c:pt idx="985">
                  <c:v>44817</c:v>
                </c:pt>
                <c:pt idx="986">
                  <c:v>44818</c:v>
                </c:pt>
                <c:pt idx="987">
                  <c:v>44819</c:v>
                </c:pt>
                <c:pt idx="988">
                  <c:v>44820</c:v>
                </c:pt>
                <c:pt idx="989">
                  <c:v>44821</c:v>
                </c:pt>
                <c:pt idx="990">
                  <c:v>44822</c:v>
                </c:pt>
                <c:pt idx="991">
                  <c:v>44823</c:v>
                </c:pt>
                <c:pt idx="992">
                  <c:v>44824</c:v>
                </c:pt>
                <c:pt idx="993">
                  <c:v>44825</c:v>
                </c:pt>
                <c:pt idx="994">
                  <c:v>44826</c:v>
                </c:pt>
                <c:pt idx="995">
                  <c:v>44827</c:v>
                </c:pt>
                <c:pt idx="996">
                  <c:v>44828</c:v>
                </c:pt>
                <c:pt idx="997">
                  <c:v>44829</c:v>
                </c:pt>
                <c:pt idx="998">
                  <c:v>44830</c:v>
                </c:pt>
                <c:pt idx="999">
                  <c:v>44831</c:v>
                </c:pt>
                <c:pt idx="1000">
                  <c:v>44832</c:v>
                </c:pt>
                <c:pt idx="1001">
                  <c:v>44833</c:v>
                </c:pt>
                <c:pt idx="1002">
                  <c:v>44834</c:v>
                </c:pt>
                <c:pt idx="1003">
                  <c:v>44835</c:v>
                </c:pt>
                <c:pt idx="1004">
                  <c:v>44836</c:v>
                </c:pt>
                <c:pt idx="1005">
                  <c:v>44837</c:v>
                </c:pt>
                <c:pt idx="1006">
                  <c:v>44838</c:v>
                </c:pt>
                <c:pt idx="1007">
                  <c:v>44839</c:v>
                </c:pt>
                <c:pt idx="1008">
                  <c:v>44840</c:v>
                </c:pt>
                <c:pt idx="1009">
                  <c:v>44841</c:v>
                </c:pt>
                <c:pt idx="1010">
                  <c:v>44842</c:v>
                </c:pt>
                <c:pt idx="1011">
                  <c:v>44843</c:v>
                </c:pt>
                <c:pt idx="1012">
                  <c:v>44844</c:v>
                </c:pt>
                <c:pt idx="1013">
                  <c:v>44845</c:v>
                </c:pt>
                <c:pt idx="1014">
                  <c:v>44846</c:v>
                </c:pt>
                <c:pt idx="1015">
                  <c:v>44847</c:v>
                </c:pt>
                <c:pt idx="1016">
                  <c:v>44848</c:v>
                </c:pt>
                <c:pt idx="1017">
                  <c:v>44849</c:v>
                </c:pt>
                <c:pt idx="1018">
                  <c:v>44850</c:v>
                </c:pt>
                <c:pt idx="1019">
                  <c:v>44851</c:v>
                </c:pt>
                <c:pt idx="1020">
                  <c:v>44852</c:v>
                </c:pt>
                <c:pt idx="1021">
                  <c:v>44853</c:v>
                </c:pt>
                <c:pt idx="1022">
                  <c:v>44854</c:v>
                </c:pt>
                <c:pt idx="1023">
                  <c:v>44855</c:v>
                </c:pt>
                <c:pt idx="1024">
                  <c:v>44856</c:v>
                </c:pt>
                <c:pt idx="1025">
                  <c:v>44857</c:v>
                </c:pt>
                <c:pt idx="1026">
                  <c:v>44858</c:v>
                </c:pt>
                <c:pt idx="1027">
                  <c:v>44859</c:v>
                </c:pt>
                <c:pt idx="1028">
                  <c:v>44860</c:v>
                </c:pt>
                <c:pt idx="1029">
                  <c:v>44861</c:v>
                </c:pt>
                <c:pt idx="1030">
                  <c:v>44862</c:v>
                </c:pt>
                <c:pt idx="1031">
                  <c:v>44863</c:v>
                </c:pt>
                <c:pt idx="1032">
                  <c:v>44864</c:v>
                </c:pt>
                <c:pt idx="1033">
                  <c:v>44865</c:v>
                </c:pt>
                <c:pt idx="1034">
                  <c:v>44866</c:v>
                </c:pt>
                <c:pt idx="1035">
                  <c:v>44867</c:v>
                </c:pt>
                <c:pt idx="1036">
                  <c:v>44868</c:v>
                </c:pt>
                <c:pt idx="1037">
                  <c:v>44869</c:v>
                </c:pt>
                <c:pt idx="1038">
                  <c:v>44870</c:v>
                </c:pt>
                <c:pt idx="1039">
                  <c:v>44871</c:v>
                </c:pt>
                <c:pt idx="1040">
                  <c:v>44872</c:v>
                </c:pt>
                <c:pt idx="1041">
                  <c:v>44873</c:v>
                </c:pt>
                <c:pt idx="1042">
                  <c:v>44874</c:v>
                </c:pt>
                <c:pt idx="1043">
                  <c:v>44875</c:v>
                </c:pt>
                <c:pt idx="1044">
                  <c:v>44876</c:v>
                </c:pt>
                <c:pt idx="1045">
                  <c:v>44877</c:v>
                </c:pt>
                <c:pt idx="1046">
                  <c:v>44878</c:v>
                </c:pt>
                <c:pt idx="1047">
                  <c:v>44879</c:v>
                </c:pt>
                <c:pt idx="1048">
                  <c:v>44880</c:v>
                </c:pt>
                <c:pt idx="1049">
                  <c:v>44881</c:v>
                </c:pt>
                <c:pt idx="1050">
                  <c:v>44882</c:v>
                </c:pt>
                <c:pt idx="1051">
                  <c:v>44883</c:v>
                </c:pt>
                <c:pt idx="1052">
                  <c:v>44884</c:v>
                </c:pt>
                <c:pt idx="1053">
                  <c:v>44885</c:v>
                </c:pt>
                <c:pt idx="1054">
                  <c:v>44886</c:v>
                </c:pt>
                <c:pt idx="1055">
                  <c:v>44887</c:v>
                </c:pt>
                <c:pt idx="1056">
                  <c:v>44888</c:v>
                </c:pt>
                <c:pt idx="1057">
                  <c:v>44889</c:v>
                </c:pt>
                <c:pt idx="1058">
                  <c:v>44890</c:v>
                </c:pt>
                <c:pt idx="1059">
                  <c:v>44891</c:v>
                </c:pt>
                <c:pt idx="1060">
                  <c:v>44892</c:v>
                </c:pt>
                <c:pt idx="1061">
                  <c:v>44893</c:v>
                </c:pt>
                <c:pt idx="1062">
                  <c:v>44894</c:v>
                </c:pt>
                <c:pt idx="1063">
                  <c:v>44895</c:v>
                </c:pt>
                <c:pt idx="1064">
                  <c:v>44896</c:v>
                </c:pt>
                <c:pt idx="1065">
                  <c:v>44897</c:v>
                </c:pt>
                <c:pt idx="1066">
                  <c:v>44898</c:v>
                </c:pt>
                <c:pt idx="1067">
                  <c:v>44899</c:v>
                </c:pt>
                <c:pt idx="1068">
                  <c:v>44900</c:v>
                </c:pt>
                <c:pt idx="1069">
                  <c:v>44901</c:v>
                </c:pt>
                <c:pt idx="1070">
                  <c:v>44902</c:v>
                </c:pt>
                <c:pt idx="1071">
                  <c:v>44903</c:v>
                </c:pt>
                <c:pt idx="1072">
                  <c:v>44904</c:v>
                </c:pt>
                <c:pt idx="1073">
                  <c:v>44905</c:v>
                </c:pt>
                <c:pt idx="1074">
                  <c:v>44906</c:v>
                </c:pt>
                <c:pt idx="1075">
                  <c:v>44907</c:v>
                </c:pt>
                <c:pt idx="1076">
                  <c:v>44908</c:v>
                </c:pt>
                <c:pt idx="1077">
                  <c:v>44909</c:v>
                </c:pt>
                <c:pt idx="1078">
                  <c:v>44910</c:v>
                </c:pt>
                <c:pt idx="1079">
                  <c:v>44911</c:v>
                </c:pt>
                <c:pt idx="1080">
                  <c:v>44912</c:v>
                </c:pt>
                <c:pt idx="1081">
                  <c:v>44913</c:v>
                </c:pt>
                <c:pt idx="1082">
                  <c:v>44914</c:v>
                </c:pt>
                <c:pt idx="1083">
                  <c:v>44915</c:v>
                </c:pt>
                <c:pt idx="1084">
                  <c:v>44916</c:v>
                </c:pt>
                <c:pt idx="1085">
                  <c:v>44917</c:v>
                </c:pt>
                <c:pt idx="1086">
                  <c:v>44918</c:v>
                </c:pt>
                <c:pt idx="1087">
                  <c:v>44919</c:v>
                </c:pt>
                <c:pt idx="1088">
                  <c:v>44920</c:v>
                </c:pt>
                <c:pt idx="1089">
                  <c:v>44921</c:v>
                </c:pt>
                <c:pt idx="1090">
                  <c:v>44922</c:v>
                </c:pt>
                <c:pt idx="1091">
                  <c:v>44923</c:v>
                </c:pt>
                <c:pt idx="1092">
                  <c:v>44924</c:v>
                </c:pt>
                <c:pt idx="1093">
                  <c:v>44925</c:v>
                </c:pt>
                <c:pt idx="1094">
                  <c:v>44926</c:v>
                </c:pt>
                <c:pt idx="1095">
                  <c:v>44927</c:v>
                </c:pt>
                <c:pt idx="1096">
                  <c:v>44928</c:v>
                </c:pt>
                <c:pt idx="1097">
                  <c:v>44929</c:v>
                </c:pt>
                <c:pt idx="1098">
                  <c:v>44930</c:v>
                </c:pt>
                <c:pt idx="1099">
                  <c:v>44931</c:v>
                </c:pt>
                <c:pt idx="1100">
                  <c:v>44932</c:v>
                </c:pt>
                <c:pt idx="1101">
                  <c:v>44933</c:v>
                </c:pt>
                <c:pt idx="1102">
                  <c:v>44934</c:v>
                </c:pt>
                <c:pt idx="1103">
                  <c:v>44935</c:v>
                </c:pt>
                <c:pt idx="1104">
                  <c:v>44936</c:v>
                </c:pt>
                <c:pt idx="1105">
                  <c:v>44937</c:v>
                </c:pt>
                <c:pt idx="1106">
                  <c:v>44938</c:v>
                </c:pt>
                <c:pt idx="1107">
                  <c:v>44939</c:v>
                </c:pt>
                <c:pt idx="1108">
                  <c:v>44940</c:v>
                </c:pt>
                <c:pt idx="1109">
                  <c:v>44941</c:v>
                </c:pt>
                <c:pt idx="1110">
                  <c:v>44942</c:v>
                </c:pt>
                <c:pt idx="1111">
                  <c:v>44943</c:v>
                </c:pt>
                <c:pt idx="1112">
                  <c:v>44944</c:v>
                </c:pt>
                <c:pt idx="1113">
                  <c:v>44945</c:v>
                </c:pt>
                <c:pt idx="1114">
                  <c:v>44946</c:v>
                </c:pt>
                <c:pt idx="1115">
                  <c:v>44947</c:v>
                </c:pt>
                <c:pt idx="1116">
                  <c:v>44948</c:v>
                </c:pt>
                <c:pt idx="1117">
                  <c:v>44949</c:v>
                </c:pt>
                <c:pt idx="1118">
                  <c:v>44950</c:v>
                </c:pt>
                <c:pt idx="1119">
                  <c:v>44951</c:v>
                </c:pt>
                <c:pt idx="1120">
                  <c:v>44952</c:v>
                </c:pt>
                <c:pt idx="1121">
                  <c:v>44953</c:v>
                </c:pt>
                <c:pt idx="1122">
                  <c:v>44954</c:v>
                </c:pt>
                <c:pt idx="1123">
                  <c:v>44955</c:v>
                </c:pt>
                <c:pt idx="1124">
                  <c:v>44956</c:v>
                </c:pt>
                <c:pt idx="1125">
                  <c:v>44957</c:v>
                </c:pt>
                <c:pt idx="1126">
                  <c:v>44958</c:v>
                </c:pt>
                <c:pt idx="1127">
                  <c:v>44959</c:v>
                </c:pt>
                <c:pt idx="1128">
                  <c:v>44960</c:v>
                </c:pt>
                <c:pt idx="1129">
                  <c:v>44961</c:v>
                </c:pt>
                <c:pt idx="1130">
                  <c:v>44962</c:v>
                </c:pt>
                <c:pt idx="1131">
                  <c:v>44963</c:v>
                </c:pt>
                <c:pt idx="1132">
                  <c:v>44964</c:v>
                </c:pt>
                <c:pt idx="1133">
                  <c:v>44965</c:v>
                </c:pt>
                <c:pt idx="1134">
                  <c:v>44966</c:v>
                </c:pt>
                <c:pt idx="1135">
                  <c:v>44967</c:v>
                </c:pt>
                <c:pt idx="1136">
                  <c:v>44968</c:v>
                </c:pt>
                <c:pt idx="1137">
                  <c:v>44969</c:v>
                </c:pt>
                <c:pt idx="1138">
                  <c:v>44970</c:v>
                </c:pt>
                <c:pt idx="1139">
                  <c:v>44971</c:v>
                </c:pt>
                <c:pt idx="1140">
                  <c:v>44972</c:v>
                </c:pt>
                <c:pt idx="1141">
                  <c:v>44973</c:v>
                </c:pt>
                <c:pt idx="1142">
                  <c:v>44974</c:v>
                </c:pt>
                <c:pt idx="1143">
                  <c:v>44975</c:v>
                </c:pt>
                <c:pt idx="1144">
                  <c:v>44976</c:v>
                </c:pt>
                <c:pt idx="1145">
                  <c:v>44977</c:v>
                </c:pt>
                <c:pt idx="1146">
                  <c:v>44978</c:v>
                </c:pt>
                <c:pt idx="1147">
                  <c:v>44979</c:v>
                </c:pt>
                <c:pt idx="1148">
                  <c:v>44980</c:v>
                </c:pt>
                <c:pt idx="1149">
                  <c:v>44981</c:v>
                </c:pt>
                <c:pt idx="1150">
                  <c:v>44982</c:v>
                </c:pt>
                <c:pt idx="1151">
                  <c:v>44983</c:v>
                </c:pt>
                <c:pt idx="1152">
                  <c:v>44984</c:v>
                </c:pt>
                <c:pt idx="1153">
                  <c:v>44985</c:v>
                </c:pt>
                <c:pt idx="1154">
                  <c:v>44986</c:v>
                </c:pt>
                <c:pt idx="1155">
                  <c:v>44987</c:v>
                </c:pt>
                <c:pt idx="1156">
                  <c:v>44988</c:v>
                </c:pt>
                <c:pt idx="1157">
                  <c:v>44989</c:v>
                </c:pt>
                <c:pt idx="1158">
                  <c:v>44990</c:v>
                </c:pt>
                <c:pt idx="1159">
                  <c:v>44991</c:v>
                </c:pt>
                <c:pt idx="1160">
                  <c:v>44992</c:v>
                </c:pt>
                <c:pt idx="1161">
                  <c:v>44993</c:v>
                </c:pt>
                <c:pt idx="1162">
                  <c:v>44994</c:v>
                </c:pt>
                <c:pt idx="1163">
                  <c:v>44995</c:v>
                </c:pt>
                <c:pt idx="1164">
                  <c:v>44996</c:v>
                </c:pt>
                <c:pt idx="1165">
                  <c:v>44997</c:v>
                </c:pt>
                <c:pt idx="1166">
                  <c:v>44998</c:v>
                </c:pt>
                <c:pt idx="1167">
                  <c:v>44999</c:v>
                </c:pt>
                <c:pt idx="1168">
                  <c:v>45000</c:v>
                </c:pt>
                <c:pt idx="1169">
                  <c:v>45001</c:v>
                </c:pt>
                <c:pt idx="1170">
                  <c:v>45002</c:v>
                </c:pt>
                <c:pt idx="1171">
                  <c:v>45003</c:v>
                </c:pt>
                <c:pt idx="1172">
                  <c:v>45004</c:v>
                </c:pt>
                <c:pt idx="1173">
                  <c:v>45005</c:v>
                </c:pt>
                <c:pt idx="1174">
                  <c:v>45006</c:v>
                </c:pt>
                <c:pt idx="1175">
                  <c:v>45007</c:v>
                </c:pt>
                <c:pt idx="1176">
                  <c:v>45008</c:v>
                </c:pt>
                <c:pt idx="1177">
                  <c:v>45009</c:v>
                </c:pt>
                <c:pt idx="1178">
                  <c:v>45010</c:v>
                </c:pt>
                <c:pt idx="1179">
                  <c:v>45011</c:v>
                </c:pt>
                <c:pt idx="1180">
                  <c:v>45012</c:v>
                </c:pt>
                <c:pt idx="1181">
                  <c:v>45013</c:v>
                </c:pt>
                <c:pt idx="1182">
                  <c:v>45014</c:v>
                </c:pt>
                <c:pt idx="1183">
                  <c:v>45015</c:v>
                </c:pt>
                <c:pt idx="1184">
                  <c:v>45016</c:v>
                </c:pt>
                <c:pt idx="1185">
                  <c:v>45017</c:v>
                </c:pt>
                <c:pt idx="1186">
                  <c:v>45018</c:v>
                </c:pt>
                <c:pt idx="1187">
                  <c:v>45019</c:v>
                </c:pt>
                <c:pt idx="1188">
                  <c:v>45020</c:v>
                </c:pt>
                <c:pt idx="1189">
                  <c:v>45021</c:v>
                </c:pt>
                <c:pt idx="1190">
                  <c:v>45022</c:v>
                </c:pt>
                <c:pt idx="1191">
                  <c:v>45023</c:v>
                </c:pt>
                <c:pt idx="1192">
                  <c:v>45024</c:v>
                </c:pt>
                <c:pt idx="1193">
                  <c:v>45025</c:v>
                </c:pt>
                <c:pt idx="1194">
                  <c:v>45026</c:v>
                </c:pt>
                <c:pt idx="1195">
                  <c:v>45027</c:v>
                </c:pt>
                <c:pt idx="1196">
                  <c:v>45028</c:v>
                </c:pt>
                <c:pt idx="1197">
                  <c:v>45029</c:v>
                </c:pt>
                <c:pt idx="1198">
                  <c:v>45030</c:v>
                </c:pt>
                <c:pt idx="1199">
                  <c:v>45031</c:v>
                </c:pt>
                <c:pt idx="1200">
                  <c:v>45032</c:v>
                </c:pt>
                <c:pt idx="1201">
                  <c:v>45033</c:v>
                </c:pt>
                <c:pt idx="1202">
                  <c:v>45034</c:v>
                </c:pt>
                <c:pt idx="1203">
                  <c:v>45035</c:v>
                </c:pt>
                <c:pt idx="1204">
                  <c:v>45036</c:v>
                </c:pt>
                <c:pt idx="1205">
                  <c:v>45037</c:v>
                </c:pt>
                <c:pt idx="1206">
                  <c:v>45038</c:v>
                </c:pt>
                <c:pt idx="1207">
                  <c:v>45039</c:v>
                </c:pt>
                <c:pt idx="1208">
                  <c:v>45040</c:v>
                </c:pt>
                <c:pt idx="1209">
                  <c:v>45041</c:v>
                </c:pt>
                <c:pt idx="1210">
                  <c:v>45042</c:v>
                </c:pt>
                <c:pt idx="1211">
                  <c:v>45043</c:v>
                </c:pt>
                <c:pt idx="1212">
                  <c:v>45044</c:v>
                </c:pt>
                <c:pt idx="1213">
                  <c:v>45045</c:v>
                </c:pt>
                <c:pt idx="1214">
                  <c:v>45046</c:v>
                </c:pt>
                <c:pt idx="1215">
                  <c:v>45047</c:v>
                </c:pt>
                <c:pt idx="1216">
                  <c:v>45048</c:v>
                </c:pt>
                <c:pt idx="1217">
                  <c:v>45049</c:v>
                </c:pt>
                <c:pt idx="1218">
                  <c:v>45050</c:v>
                </c:pt>
                <c:pt idx="1219">
                  <c:v>45051</c:v>
                </c:pt>
                <c:pt idx="1220">
                  <c:v>45052</c:v>
                </c:pt>
                <c:pt idx="1221">
                  <c:v>45053</c:v>
                </c:pt>
                <c:pt idx="1222">
                  <c:v>45054</c:v>
                </c:pt>
                <c:pt idx="1223">
                  <c:v>45055</c:v>
                </c:pt>
                <c:pt idx="1224">
                  <c:v>45056</c:v>
                </c:pt>
                <c:pt idx="1225">
                  <c:v>45057</c:v>
                </c:pt>
                <c:pt idx="1226">
                  <c:v>45058</c:v>
                </c:pt>
                <c:pt idx="1227">
                  <c:v>45059</c:v>
                </c:pt>
                <c:pt idx="1228">
                  <c:v>45060</c:v>
                </c:pt>
                <c:pt idx="1229">
                  <c:v>45061</c:v>
                </c:pt>
                <c:pt idx="1230">
                  <c:v>45062</c:v>
                </c:pt>
                <c:pt idx="1231">
                  <c:v>45063</c:v>
                </c:pt>
                <c:pt idx="1232">
                  <c:v>45064</c:v>
                </c:pt>
                <c:pt idx="1233">
                  <c:v>45065</c:v>
                </c:pt>
                <c:pt idx="1234">
                  <c:v>45066</c:v>
                </c:pt>
                <c:pt idx="1235">
                  <c:v>45067</c:v>
                </c:pt>
                <c:pt idx="1236">
                  <c:v>45068</c:v>
                </c:pt>
                <c:pt idx="1237">
                  <c:v>45069</c:v>
                </c:pt>
                <c:pt idx="1238">
                  <c:v>45070</c:v>
                </c:pt>
                <c:pt idx="1239">
                  <c:v>45071</c:v>
                </c:pt>
                <c:pt idx="1240">
                  <c:v>45072</c:v>
                </c:pt>
                <c:pt idx="1241">
                  <c:v>45073</c:v>
                </c:pt>
                <c:pt idx="1242">
                  <c:v>45074</c:v>
                </c:pt>
                <c:pt idx="1243">
                  <c:v>45075</c:v>
                </c:pt>
                <c:pt idx="1244">
                  <c:v>45076</c:v>
                </c:pt>
                <c:pt idx="1245">
                  <c:v>45077</c:v>
                </c:pt>
                <c:pt idx="1246">
                  <c:v>45078</c:v>
                </c:pt>
                <c:pt idx="1247">
                  <c:v>45079</c:v>
                </c:pt>
                <c:pt idx="1248">
                  <c:v>45080</c:v>
                </c:pt>
                <c:pt idx="1249">
                  <c:v>45081</c:v>
                </c:pt>
                <c:pt idx="1250">
                  <c:v>45082</c:v>
                </c:pt>
                <c:pt idx="1251">
                  <c:v>45083</c:v>
                </c:pt>
                <c:pt idx="1252">
                  <c:v>45084</c:v>
                </c:pt>
                <c:pt idx="1253">
                  <c:v>45085</c:v>
                </c:pt>
                <c:pt idx="1254">
                  <c:v>45086</c:v>
                </c:pt>
                <c:pt idx="1255">
                  <c:v>45087</c:v>
                </c:pt>
                <c:pt idx="1256">
                  <c:v>45088</c:v>
                </c:pt>
                <c:pt idx="1257">
                  <c:v>45089</c:v>
                </c:pt>
                <c:pt idx="1258">
                  <c:v>45090</c:v>
                </c:pt>
                <c:pt idx="1259">
                  <c:v>45091</c:v>
                </c:pt>
                <c:pt idx="1260">
                  <c:v>45092</c:v>
                </c:pt>
                <c:pt idx="1261">
                  <c:v>45093</c:v>
                </c:pt>
                <c:pt idx="1262">
                  <c:v>45094</c:v>
                </c:pt>
                <c:pt idx="1263">
                  <c:v>45095</c:v>
                </c:pt>
                <c:pt idx="1264">
                  <c:v>45096</c:v>
                </c:pt>
                <c:pt idx="1265">
                  <c:v>45097</c:v>
                </c:pt>
                <c:pt idx="1266">
                  <c:v>45098</c:v>
                </c:pt>
                <c:pt idx="1267">
                  <c:v>45099</c:v>
                </c:pt>
                <c:pt idx="1268">
                  <c:v>45100</c:v>
                </c:pt>
                <c:pt idx="1269">
                  <c:v>45101</c:v>
                </c:pt>
                <c:pt idx="1270">
                  <c:v>45102</c:v>
                </c:pt>
                <c:pt idx="1271">
                  <c:v>45103</c:v>
                </c:pt>
                <c:pt idx="1272">
                  <c:v>45104</c:v>
                </c:pt>
                <c:pt idx="1273">
                  <c:v>45105</c:v>
                </c:pt>
                <c:pt idx="1274">
                  <c:v>45106</c:v>
                </c:pt>
                <c:pt idx="1275">
                  <c:v>45107</c:v>
                </c:pt>
                <c:pt idx="1276">
                  <c:v>45108</c:v>
                </c:pt>
                <c:pt idx="1277">
                  <c:v>45109</c:v>
                </c:pt>
                <c:pt idx="1278">
                  <c:v>45110</c:v>
                </c:pt>
                <c:pt idx="1279">
                  <c:v>45111</c:v>
                </c:pt>
                <c:pt idx="1280">
                  <c:v>45112</c:v>
                </c:pt>
                <c:pt idx="1281">
                  <c:v>45113</c:v>
                </c:pt>
                <c:pt idx="1282">
                  <c:v>45114</c:v>
                </c:pt>
                <c:pt idx="1283">
                  <c:v>45115</c:v>
                </c:pt>
                <c:pt idx="1284">
                  <c:v>45116</c:v>
                </c:pt>
                <c:pt idx="1285">
                  <c:v>45117</c:v>
                </c:pt>
                <c:pt idx="1286">
                  <c:v>45118</c:v>
                </c:pt>
                <c:pt idx="1287">
                  <c:v>45119</c:v>
                </c:pt>
                <c:pt idx="1288">
                  <c:v>45120</c:v>
                </c:pt>
                <c:pt idx="1289">
                  <c:v>45121</c:v>
                </c:pt>
                <c:pt idx="1290">
                  <c:v>45122</c:v>
                </c:pt>
                <c:pt idx="1291">
                  <c:v>45123</c:v>
                </c:pt>
                <c:pt idx="1292">
                  <c:v>45124</c:v>
                </c:pt>
                <c:pt idx="1293">
                  <c:v>45125</c:v>
                </c:pt>
                <c:pt idx="1294">
                  <c:v>45126</c:v>
                </c:pt>
                <c:pt idx="1295">
                  <c:v>45127</c:v>
                </c:pt>
                <c:pt idx="1296">
                  <c:v>45128</c:v>
                </c:pt>
                <c:pt idx="1297">
                  <c:v>45129</c:v>
                </c:pt>
                <c:pt idx="1298">
                  <c:v>45130</c:v>
                </c:pt>
                <c:pt idx="1299">
                  <c:v>45131</c:v>
                </c:pt>
                <c:pt idx="1300">
                  <c:v>45132</c:v>
                </c:pt>
                <c:pt idx="1301">
                  <c:v>45133</c:v>
                </c:pt>
                <c:pt idx="1302">
                  <c:v>45134</c:v>
                </c:pt>
                <c:pt idx="1303">
                  <c:v>45135</c:v>
                </c:pt>
                <c:pt idx="1304">
                  <c:v>45136</c:v>
                </c:pt>
                <c:pt idx="1305">
                  <c:v>45137</c:v>
                </c:pt>
                <c:pt idx="1306">
                  <c:v>45138</c:v>
                </c:pt>
                <c:pt idx="1307">
                  <c:v>45139</c:v>
                </c:pt>
                <c:pt idx="1308">
                  <c:v>45140</c:v>
                </c:pt>
                <c:pt idx="1309">
                  <c:v>45141</c:v>
                </c:pt>
                <c:pt idx="1310">
                  <c:v>45142</c:v>
                </c:pt>
                <c:pt idx="1311">
                  <c:v>45143</c:v>
                </c:pt>
                <c:pt idx="1312">
                  <c:v>45144</c:v>
                </c:pt>
                <c:pt idx="1313">
                  <c:v>45145</c:v>
                </c:pt>
                <c:pt idx="1314">
                  <c:v>45146</c:v>
                </c:pt>
                <c:pt idx="1315">
                  <c:v>45147</c:v>
                </c:pt>
                <c:pt idx="1316">
                  <c:v>45148</c:v>
                </c:pt>
                <c:pt idx="1317">
                  <c:v>45149</c:v>
                </c:pt>
                <c:pt idx="1318">
                  <c:v>45150</c:v>
                </c:pt>
                <c:pt idx="1319">
                  <c:v>45151</c:v>
                </c:pt>
                <c:pt idx="1320">
                  <c:v>45152</c:v>
                </c:pt>
                <c:pt idx="1321">
                  <c:v>45153</c:v>
                </c:pt>
                <c:pt idx="1322">
                  <c:v>45154</c:v>
                </c:pt>
                <c:pt idx="1323">
                  <c:v>45155</c:v>
                </c:pt>
                <c:pt idx="1324">
                  <c:v>45156</c:v>
                </c:pt>
                <c:pt idx="1325">
                  <c:v>45157</c:v>
                </c:pt>
                <c:pt idx="1326">
                  <c:v>45158</c:v>
                </c:pt>
                <c:pt idx="1327">
                  <c:v>45159</c:v>
                </c:pt>
                <c:pt idx="1328">
                  <c:v>45160</c:v>
                </c:pt>
                <c:pt idx="1329">
                  <c:v>45161</c:v>
                </c:pt>
                <c:pt idx="1330">
                  <c:v>45162</c:v>
                </c:pt>
                <c:pt idx="1331">
                  <c:v>45163</c:v>
                </c:pt>
                <c:pt idx="1332">
                  <c:v>45164</c:v>
                </c:pt>
                <c:pt idx="1333">
                  <c:v>45165</c:v>
                </c:pt>
                <c:pt idx="1334">
                  <c:v>45166</c:v>
                </c:pt>
                <c:pt idx="1335">
                  <c:v>45167</c:v>
                </c:pt>
                <c:pt idx="1336">
                  <c:v>45168</c:v>
                </c:pt>
                <c:pt idx="1337">
                  <c:v>45169</c:v>
                </c:pt>
                <c:pt idx="1338">
                  <c:v>45170</c:v>
                </c:pt>
                <c:pt idx="1339">
                  <c:v>45171</c:v>
                </c:pt>
                <c:pt idx="1340">
                  <c:v>45172</c:v>
                </c:pt>
                <c:pt idx="1341">
                  <c:v>45173</c:v>
                </c:pt>
                <c:pt idx="1342">
                  <c:v>45174</c:v>
                </c:pt>
                <c:pt idx="1343">
                  <c:v>45175</c:v>
                </c:pt>
                <c:pt idx="1344">
                  <c:v>45176</c:v>
                </c:pt>
                <c:pt idx="1345">
                  <c:v>45177</c:v>
                </c:pt>
                <c:pt idx="1346">
                  <c:v>45178</c:v>
                </c:pt>
                <c:pt idx="1347">
                  <c:v>45179</c:v>
                </c:pt>
                <c:pt idx="1348">
                  <c:v>45180</c:v>
                </c:pt>
                <c:pt idx="1349">
                  <c:v>45181</c:v>
                </c:pt>
                <c:pt idx="1350">
                  <c:v>45182</c:v>
                </c:pt>
                <c:pt idx="1351">
                  <c:v>45183</c:v>
                </c:pt>
                <c:pt idx="1352">
                  <c:v>45184</c:v>
                </c:pt>
                <c:pt idx="1353">
                  <c:v>45185</c:v>
                </c:pt>
                <c:pt idx="1354">
                  <c:v>45186</c:v>
                </c:pt>
                <c:pt idx="1355">
                  <c:v>45187</c:v>
                </c:pt>
                <c:pt idx="1356">
                  <c:v>45188</c:v>
                </c:pt>
                <c:pt idx="1357">
                  <c:v>45189</c:v>
                </c:pt>
                <c:pt idx="1358">
                  <c:v>45190</c:v>
                </c:pt>
                <c:pt idx="1359">
                  <c:v>45191</c:v>
                </c:pt>
                <c:pt idx="1360">
                  <c:v>45192</c:v>
                </c:pt>
                <c:pt idx="1361">
                  <c:v>45193</c:v>
                </c:pt>
                <c:pt idx="1362">
                  <c:v>45194</c:v>
                </c:pt>
                <c:pt idx="1363">
                  <c:v>45195</c:v>
                </c:pt>
                <c:pt idx="1364">
                  <c:v>45196</c:v>
                </c:pt>
                <c:pt idx="1365">
                  <c:v>45197</c:v>
                </c:pt>
                <c:pt idx="1366">
                  <c:v>45198</c:v>
                </c:pt>
                <c:pt idx="1367">
                  <c:v>45199</c:v>
                </c:pt>
                <c:pt idx="1368">
                  <c:v>45200</c:v>
                </c:pt>
                <c:pt idx="1369">
                  <c:v>45201</c:v>
                </c:pt>
                <c:pt idx="1370">
                  <c:v>45202</c:v>
                </c:pt>
                <c:pt idx="1371">
                  <c:v>45203</c:v>
                </c:pt>
                <c:pt idx="1372">
                  <c:v>45204</c:v>
                </c:pt>
                <c:pt idx="1373">
                  <c:v>45205</c:v>
                </c:pt>
                <c:pt idx="1374">
                  <c:v>45206</c:v>
                </c:pt>
                <c:pt idx="1375">
                  <c:v>45207</c:v>
                </c:pt>
                <c:pt idx="1376">
                  <c:v>45208</c:v>
                </c:pt>
                <c:pt idx="1377">
                  <c:v>45209</c:v>
                </c:pt>
                <c:pt idx="1378">
                  <c:v>45210</c:v>
                </c:pt>
                <c:pt idx="1379">
                  <c:v>45211</c:v>
                </c:pt>
                <c:pt idx="1380">
                  <c:v>45212</c:v>
                </c:pt>
                <c:pt idx="1381">
                  <c:v>45213</c:v>
                </c:pt>
                <c:pt idx="1382">
                  <c:v>45214</c:v>
                </c:pt>
                <c:pt idx="1383">
                  <c:v>45215</c:v>
                </c:pt>
                <c:pt idx="1384">
                  <c:v>45216</c:v>
                </c:pt>
                <c:pt idx="1385">
                  <c:v>45217</c:v>
                </c:pt>
                <c:pt idx="1386">
                  <c:v>45218</c:v>
                </c:pt>
                <c:pt idx="1387">
                  <c:v>45219</c:v>
                </c:pt>
                <c:pt idx="1388">
                  <c:v>45220</c:v>
                </c:pt>
                <c:pt idx="1389">
                  <c:v>45221</c:v>
                </c:pt>
                <c:pt idx="1390">
                  <c:v>45222</c:v>
                </c:pt>
                <c:pt idx="1391">
                  <c:v>45223</c:v>
                </c:pt>
                <c:pt idx="1392">
                  <c:v>45224</c:v>
                </c:pt>
                <c:pt idx="1393">
                  <c:v>45225</c:v>
                </c:pt>
                <c:pt idx="1394">
                  <c:v>45226</c:v>
                </c:pt>
                <c:pt idx="1395">
                  <c:v>45227</c:v>
                </c:pt>
                <c:pt idx="1396">
                  <c:v>45228</c:v>
                </c:pt>
                <c:pt idx="1397">
                  <c:v>45229</c:v>
                </c:pt>
                <c:pt idx="1398">
                  <c:v>45230</c:v>
                </c:pt>
                <c:pt idx="1399">
                  <c:v>45231</c:v>
                </c:pt>
                <c:pt idx="1400">
                  <c:v>45232</c:v>
                </c:pt>
                <c:pt idx="1401">
                  <c:v>45233</c:v>
                </c:pt>
                <c:pt idx="1402">
                  <c:v>45234</c:v>
                </c:pt>
                <c:pt idx="1403">
                  <c:v>45235</c:v>
                </c:pt>
                <c:pt idx="1404">
                  <c:v>45236</c:v>
                </c:pt>
                <c:pt idx="1405">
                  <c:v>45237</c:v>
                </c:pt>
                <c:pt idx="1406">
                  <c:v>45238</c:v>
                </c:pt>
                <c:pt idx="1407">
                  <c:v>45239</c:v>
                </c:pt>
                <c:pt idx="1408">
                  <c:v>45240</c:v>
                </c:pt>
                <c:pt idx="1409">
                  <c:v>45241</c:v>
                </c:pt>
                <c:pt idx="1410">
                  <c:v>45242</c:v>
                </c:pt>
                <c:pt idx="1411">
                  <c:v>45243</c:v>
                </c:pt>
                <c:pt idx="1412">
                  <c:v>45244</c:v>
                </c:pt>
                <c:pt idx="1413">
                  <c:v>45245</c:v>
                </c:pt>
                <c:pt idx="1414">
                  <c:v>45246</c:v>
                </c:pt>
                <c:pt idx="1415">
                  <c:v>45247</c:v>
                </c:pt>
                <c:pt idx="1416">
                  <c:v>45248</c:v>
                </c:pt>
                <c:pt idx="1417">
                  <c:v>45249</c:v>
                </c:pt>
                <c:pt idx="1418">
                  <c:v>45250</c:v>
                </c:pt>
                <c:pt idx="1419">
                  <c:v>45251</c:v>
                </c:pt>
                <c:pt idx="1420">
                  <c:v>45252</c:v>
                </c:pt>
                <c:pt idx="1421">
                  <c:v>45253</c:v>
                </c:pt>
                <c:pt idx="1422">
                  <c:v>45254</c:v>
                </c:pt>
                <c:pt idx="1423">
                  <c:v>45255</c:v>
                </c:pt>
                <c:pt idx="1424">
                  <c:v>45256</c:v>
                </c:pt>
                <c:pt idx="1425">
                  <c:v>45257</c:v>
                </c:pt>
                <c:pt idx="1426">
                  <c:v>45258</c:v>
                </c:pt>
                <c:pt idx="1427">
                  <c:v>45259</c:v>
                </c:pt>
                <c:pt idx="1428">
                  <c:v>45260</c:v>
                </c:pt>
                <c:pt idx="1429">
                  <c:v>45261</c:v>
                </c:pt>
                <c:pt idx="1430">
                  <c:v>45262</c:v>
                </c:pt>
                <c:pt idx="1431">
                  <c:v>45263</c:v>
                </c:pt>
                <c:pt idx="1432">
                  <c:v>45264</c:v>
                </c:pt>
                <c:pt idx="1433">
                  <c:v>45265</c:v>
                </c:pt>
                <c:pt idx="1434">
                  <c:v>45266</c:v>
                </c:pt>
                <c:pt idx="1435">
                  <c:v>45267</c:v>
                </c:pt>
                <c:pt idx="1436">
                  <c:v>45268</c:v>
                </c:pt>
                <c:pt idx="1437">
                  <c:v>45269</c:v>
                </c:pt>
                <c:pt idx="1438">
                  <c:v>45270</c:v>
                </c:pt>
                <c:pt idx="1439">
                  <c:v>45271</c:v>
                </c:pt>
                <c:pt idx="1440">
                  <c:v>45272</c:v>
                </c:pt>
                <c:pt idx="1441">
                  <c:v>45273</c:v>
                </c:pt>
                <c:pt idx="1442">
                  <c:v>45274</c:v>
                </c:pt>
                <c:pt idx="1443">
                  <c:v>45275</c:v>
                </c:pt>
                <c:pt idx="1444">
                  <c:v>45276</c:v>
                </c:pt>
                <c:pt idx="1445">
                  <c:v>45277</c:v>
                </c:pt>
                <c:pt idx="1446">
                  <c:v>45278</c:v>
                </c:pt>
                <c:pt idx="1447">
                  <c:v>45279</c:v>
                </c:pt>
                <c:pt idx="1448">
                  <c:v>45280</c:v>
                </c:pt>
                <c:pt idx="1449">
                  <c:v>45281</c:v>
                </c:pt>
                <c:pt idx="1450">
                  <c:v>45282</c:v>
                </c:pt>
                <c:pt idx="1451">
                  <c:v>45283</c:v>
                </c:pt>
                <c:pt idx="1452">
                  <c:v>45284</c:v>
                </c:pt>
                <c:pt idx="1453">
                  <c:v>45285</c:v>
                </c:pt>
                <c:pt idx="1454">
                  <c:v>45286</c:v>
                </c:pt>
                <c:pt idx="1455">
                  <c:v>45287</c:v>
                </c:pt>
                <c:pt idx="1456">
                  <c:v>45288</c:v>
                </c:pt>
                <c:pt idx="1457">
                  <c:v>45289</c:v>
                </c:pt>
                <c:pt idx="1458">
                  <c:v>45290</c:v>
                </c:pt>
                <c:pt idx="1459">
                  <c:v>45291</c:v>
                </c:pt>
                <c:pt idx="1460">
                  <c:v>45292</c:v>
                </c:pt>
                <c:pt idx="1461">
                  <c:v>45293</c:v>
                </c:pt>
                <c:pt idx="1462">
                  <c:v>45294</c:v>
                </c:pt>
                <c:pt idx="1463">
                  <c:v>45295</c:v>
                </c:pt>
                <c:pt idx="1464">
                  <c:v>45296</c:v>
                </c:pt>
                <c:pt idx="1465">
                  <c:v>45297</c:v>
                </c:pt>
                <c:pt idx="1466">
                  <c:v>45298</c:v>
                </c:pt>
                <c:pt idx="1467">
                  <c:v>45299</c:v>
                </c:pt>
                <c:pt idx="1468">
                  <c:v>45300</c:v>
                </c:pt>
                <c:pt idx="1469">
                  <c:v>45301</c:v>
                </c:pt>
                <c:pt idx="1470">
                  <c:v>45302</c:v>
                </c:pt>
                <c:pt idx="1471">
                  <c:v>45303</c:v>
                </c:pt>
                <c:pt idx="1472">
                  <c:v>45304</c:v>
                </c:pt>
                <c:pt idx="1473">
                  <c:v>45305</c:v>
                </c:pt>
                <c:pt idx="1474">
                  <c:v>45306</c:v>
                </c:pt>
                <c:pt idx="1475">
                  <c:v>45307</c:v>
                </c:pt>
                <c:pt idx="1476">
                  <c:v>45308</c:v>
                </c:pt>
                <c:pt idx="1477">
                  <c:v>45309</c:v>
                </c:pt>
                <c:pt idx="1478">
                  <c:v>45310</c:v>
                </c:pt>
                <c:pt idx="1479">
                  <c:v>45311</c:v>
                </c:pt>
                <c:pt idx="1480">
                  <c:v>45312</c:v>
                </c:pt>
                <c:pt idx="1481">
                  <c:v>45313</c:v>
                </c:pt>
                <c:pt idx="1482">
                  <c:v>45314</c:v>
                </c:pt>
                <c:pt idx="1483">
                  <c:v>45315</c:v>
                </c:pt>
                <c:pt idx="1484">
                  <c:v>45316</c:v>
                </c:pt>
                <c:pt idx="1485">
                  <c:v>45317</c:v>
                </c:pt>
                <c:pt idx="1486">
                  <c:v>45318</c:v>
                </c:pt>
                <c:pt idx="1487">
                  <c:v>45319</c:v>
                </c:pt>
                <c:pt idx="1488">
                  <c:v>45320</c:v>
                </c:pt>
                <c:pt idx="1489">
                  <c:v>45321</c:v>
                </c:pt>
                <c:pt idx="1490">
                  <c:v>45322</c:v>
                </c:pt>
                <c:pt idx="1491">
                  <c:v>45323</c:v>
                </c:pt>
                <c:pt idx="1492">
                  <c:v>45324</c:v>
                </c:pt>
                <c:pt idx="1493">
                  <c:v>45325</c:v>
                </c:pt>
                <c:pt idx="1494">
                  <c:v>45326</c:v>
                </c:pt>
                <c:pt idx="1495">
                  <c:v>45327</c:v>
                </c:pt>
                <c:pt idx="1496">
                  <c:v>45328</c:v>
                </c:pt>
                <c:pt idx="1497">
                  <c:v>45329</c:v>
                </c:pt>
                <c:pt idx="1498">
                  <c:v>45330</c:v>
                </c:pt>
                <c:pt idx="1499">
                  <c:v>45331</c:v>
                </c:pt>
                <c:pt idx="1500">
                  <c:v>45332</c:v>
                </c:pt>
                <c:pt idx="1501">
                  <c:v>45333</c:v>
                </c:pt>
                <c:pt idx="1502">
                  <c:v>45334</c:v>
                </c:pt>
                <c:pt idx="1503">
                  <c:v>45335</c:v>
                </c:pt>
                <c:pt idx="1504">
                  <c:v>45336</c:v>
                </c:pt>
                <c:pt idx="1505">
                  <c:v>45337</c:v>
                </c:pt>
                <c:pt idx="1506">
                  <c:v>45338</c:v>
                </c:pt>
                <c:pt idx="1507">
                  <c:v>45339</c:v>
                </c:pt>
                <c:pt idx="1508">
                  <c:v>45340</c:v>
                </c:pt>
                <c:pt idx="1509">
                  <c:v>45341</c:v>
                </c:pt>
                <c:pt idx="1510">
                  <c:v>45342</c:v>
                </c:pt>
                <c:pt idx="1511">
                  <c:v>45343</c:v>
                </c:pt>
                <c:pt idx="1512">
                  <c:v>45344</c:v>
                </c:pt>
                <c:pt idx="1513">
                  <c:v>45345</c:v>
                </c:pt>
                <c:pt idx="1514">
                  <c:v>45346</c:v>
                </c:pt>
                <c:pt idx="1515">
                  <c:v>45347</c:v>
                </c:pt>
                <c:pt idx="1516">
                  <c:v>45348</c:v>
                </c:pt>
                <c:pt idx="1517">
                  <c:v>45349</c:v>
                </c:pt>
                <c:pt idx="1518">
                  <c:v>45350</c:v>
                </c:pt>
                <c:pt idx="1519">
                  <c:v>45351</c:v>
                </c:pt>
                <c:pt idx="1520">
                  <c:v>45352</c:v>
                </c:pt>
                <c:pt idx="1521">
                  <c:v>45353</c:v>
                </c:pt>
                <c:pt idx="1522">
                  <c:v>45354</c:v>
                </c:pt>
                <c:pt idx="1523">
                  <c:v>45355</c:v>
                </c:pt>
                <c:pt idx="1524">
                  <c:v>45356</c:v>
                </c:pt>
                <c:pt idx="1525">
                  <c:v>45357</c:v>
                </c:pt>
                <c:pt idx="1526">
                  <c:v>45358</c:v>
                </c:pt>
                <c:pt idx="1527">
                  <c:v>45359</c:v>
                </c:pt>
                <c:pt idx="1528">
                  <c:v>45360</c:v>
                </c:pt>
                <c:pt idx="1529">
                  <c:v>45361</c:v>
                </c:pt>
                <c:pt idx="1530">
                  <c:v>45362</c:v>
                </c:pt>
                <c:pt idx="1531">
                  <c:v>45363</c:v>
                </c:pt>
                <c:pt idx="1532">
                  <c:v>45364</c:v>
                </c:pt>
                <c:pt idx="1533">
                  <c:v>45365</c:v>
                </c:pt>
                <c:pt idx="1534">
                  <c:v>45366</c:v>
                </c:pt>
                <c:pt idx="1535">
                  <c:v>45367</c:v>
                </c:pt>
                <c:pt idx="1536">
                  <c:v>45368</c:v>
                </c:pt>
                <c:pt idx="1537">
                  <c:v>45369</c:v>
                </c:pt>
                <c:pt idx="1538">
                  <c:v>45370</c:v>
                </c:pt>
                <c:pt idx="1539">
                  <c:v>45371</c:v>
                </c:pt>
                <c:pt idx="1540">
                  <c:v>45372</c:v>
                </c:pt>
                <c:pt idx="1541">
                  <c:v>45373</c:v>
                </c:pt>
                <c:pt idx="1542">
                  <c:v>45374</c:v>
                </c:pt>
                <c:pt idx="1543">
                  <c:v>45375</c:v>
                </c:pt>
                <c:pt idx="1544">
                  <c:v>45376</c:v>
                </c:pt>
                <c:pt idx="1545">
                  <c:v>45377</c:v>
                </c:pt>
                <c:pt idx="1546">
                  <c:v>45378</c:v>
                </c:pt>
                <c:pt idx="1547">
                  <c:v>45379</c:v>
                </c:pt>
                <c:pt idx="1548">
                  <c:v>45380</c:v>
                </c:pt>
                <c:pt idx="1549">
                  <c:v>45381</c:v>
                </c:pt>
                <c:pt idx="1550">
                  <c:v>45382</c:v>
                </c:pt>
                <c:pt idx="1551">
                  <c:v>45383</c:v>
                </c:pt>
                <c:pt idx="1552">
                  <c:v>45384</c:v>
                </c:pt>
                <c:pt idx="1553">
                  <c:v>45385</c:v>
                </c:pt>
                <c:pt idx="1554">
                  <c:v>45386</c:v>
                </c:pt>
                <c:pt idx="1555">
                  <c:v>45387</c:v>
                </c:pt>
                <c:pt idx="1556">
                  <c:v>45388</c:v>
                </c:pt>
                <c:pt idx="1557">
                  <c:v>45389</c:v>
                </c:pt>
                <c:pt idx="1558">
                  <c:v>45390</c:v>
                </c:pt>
                <c:pt idx="1559">
                  <c:v>45391</c:v>
                </c:pt>
                <c:pt idx="1560">
                  <c:v>45392</c:v>
                </c:pt>
                <c:pt idx="1561">
                  <c:v>45393</c:v>
                </c:pt>
                <c:pt idx="1562">
                  <c:v>45394</c:v>
                </c:pt>
                <c:pt idx="1563">
                  <c:v>45395</c:v>
                </c:pt>
                <c:pt idx="1564">
                  <c:v>45396</c:v>
                </c:pt>
                <c:pt idx="1565">
                  <c:v>45397</c:v>
                </c:pt>
                <c:pt idx="1566">
                  <c:v>45398</c:v>
                </c:pt>
                <c:pt idx="1567">
                  <c:v>45399</c:v>
                </c:pt>
                <c:pt idx="1568">
                  <c:v>45400</c:v>
                </c:pt>
                <c:pt idx="1569">
                  <c:v>45401</c:v>
                </c:pt>
                <c:pt idx="1570">
                  <c:v>45402</c:v>
                </c:pt>
                <c:pt idx="1571">
                  <c:v>45403</c:v>
                </c:pt>
                <c:pt idx="1572">
                  <c:v>45404</c:v>
                </c:pt>
                <c:pt idx="1573">
                  <c:v>45405</c:v>
                </c:pt>
                <c:pt idx="1574">
                  <c:v>45406</c:v>
                </c:pt>
                <c:pt idx="1575">
                  <c:v>45407</c:v>
                </c:pt>
                <c:pt idx="1576">
                  <c:v>45408</c:v>
                </c:pt>
                <c:pt idx="1577">
                  <c:v>45409</c:v>
                </c:pt>
                <c:pt idx="1578">
                  <c:v>45410</c:v>
                </c:pt>
                <c:pt idx="1579">
                  <c:v>45411</c:v>
                </c:pt>
                <c:pt idx="1580">
                  <c:v>45412</c:v>
                </c:pt>
                <c:pt idx="1581">
                  <c:v>45413</c:v>
                </c:pt>
                <c:pt idx="1582">
                  <c:v>45414</c:v>
                </c:pt>
                <c:pt idx="1583">
                  <c:v>45415</c:v>
                </c:pt>
                <c:pt idx="1584">
                  <c:v>45416</c:v>
                </c:pt>
                <c:pt idx="1585">
                  <c:v>45417</c:v>
                </c:pt>
                <c:pt idx="1586">
                  <c:v>45418</c:v>
                </c:pt>
                <c:pt idx="1587">
                  <c:v>45419</c:v>
                </c:pt>
                <c:pt idx="1588">
                  <c:v>45420</c:v>
                </c:pt>
                <c:pt idx="1589">
                  <c:v>45421</c:v>
                </c:pt>
                <c:pt idx="1590">
                  <c:v>45422</c:v>
                </c:pt>
                <c:pt idx="1591">
                  <c:v>45423</c:v>
                </c:pt>
                <c:pt idx="1592">
                  <c:v>45424</c:v>
                </c:pt>
                <c:pt idx="1593">
                  <c:v>45425</c:v>
                </c:pt>
                <c:pt idx="1594">
                  <c:v>45426</c:v>
                </c:pt>
                <c:pt idx="1595">
                  <c:v>45427</c:v>
                </c:pt>
                <c:pt idx="1596">
                  <c:v>45428</c:v>
                </c:pt>
                <c:pt idx="1597">
                  <c:v>45429</c:v>
                </c:pt>
                <c:pt idx="1598">
                  <c:v>45430</c:v>
                </c:pt>
                <c:pt idx="1599">
                  <c:v>45431</c:v>
                </c:pt>
                <c:pt idx="1600">
                  <c:v>45432</c:v>
                </c:pt>
                <c:pt idx="1601">
                  <c:v>45433</c:v>
                </c:pt>
                <c:pt idx="1602">
                  <c:v>45434</c:v>
                </c:pt>
                <c:pt idx="1603">
                  <c:v>45435</c:v>
                </c:pt>
                <c:pt idx="1604">
                  <c:v>45436</c:v>
                </c:pt>
                <c:pt idx="1605">
                  <c:v>45437</c:v>
                </c:pt>
                <c:pt idx="1606">
                  <c:v>45438</c:v>
                </c:pt>
                <c:pt idx="1607">
                  <c:v>45439</c:v>
                </c:pt>
                <c:pt idx="1608">
                  <c:v>45440</c:v>
                </c:pt>
                <c:pt idx="1609">
                  <c:v>45441</c:v>
                </c:pt>
                <c:pt idx="1610">
                  <c:v>45442</c:v>
                </c:pt>
                <c:pt idx="1611">
                  <c:v>45443</c:v>
                </c:pt>
                <c:pt idx="1612">
                  <c:v>45444</c:v>
                </c:pt>
                <c:pt idx="1613">
                  <c:v>45445</c:v>
                </c:pt>
                <c:pt idx="1614">
                  <c:v>45446</c:v>
                </c:pt>
                <c:pt idx="1615">
                  <c:v>45447</c:v>
                </c:pt>
                <c:pt idx="1616">
                  <c:v>45448</c:v>
                </c:pt>
                <c:pt idx="1617">
                  <c:v>45449</c:v>
                </c:pt>
                <c:pt idx="1618">
                  <c:v>45450</c:v>
                </c:pt>
                <c:pt idx="1619">
                  <c:v>45451</c:v>
                </c:pt>
                <c:pt idx="1620">
                  <c:v>45452</c:v>
                </c:pt>
                <c:pt idx="1621">
                  <c:v>45453</c:v>
                </c:pt>
                <c:pt idx="1622">
                  <c:v>45454</c:v>
                </c:pt>
                <c:pt idx="1623">
                  <c:v>45455</c:v>
                </c:pt>
                <c:pt idx="1624">
                  <c:v>45456</c:v>
                </c:pt>
                <c:pt idx="1625">
                  <c:v>45457</c:v>
                </c:pt>
                <c:pt idx="1626">
                  <c:v>45458</c:v>
                </c:pt>
                <c:pt idx="1627">
                  <c:v>45459</c:v>
                </c:pt>
                <c:pt idx="1628">
                  <c:v>45460</c:v>
                </c:pt>
                <c:pt idx="1629">
                  <c:v>45461</c:v>
                </c:pt>
                <c:pt idx="1630">
                  <c:v>45462</c:v>
                </c:pt>
                <c:pt idx="1631">
                  <c:v>45463</c:v>
                </c:pt>
                <c:pt idx="1632">
                  <c:v>45464</c:v>
                </c:pt>
                <c:pt idx="1633">
                  <c:v>45465</c:v>
                </c:pt>
                <c:pt idx="1634">
                  <c:v>45466</c:v>
                </c:pt>
                <c:pt idx="1635">
                  <c:v>45467</c:v>
                </c:pt>
                <c:pt idx="1636">
                  <c:v>45468</c:v>
                </c:pt>
                <c:pt idx="1637">
                  <c:v>45469</c:v>
                </c:pt>
                <c:pt idx="1638">
                  <c:v>45470</c:v>
                </c:pt>
                <c:pt idx="1639">
                  <c:v>45471</c:v>
                </c:pt>
                <c:pt idx="1640">
                  <c:v>45472</c:v>
                </c:pt>
                <c:pt idx="1641">
                  <c:v>45473</c:v>
                </c:pt>
                <c:pt idx="1642">
                  <c:v>45474</c:v>
                </c:pt>
                <c:pt idx="1643">
                  <c:v>45475</c:v>
                </c:pt>
                <c:pt idx="1644">
                  <c:v>45476</c:v>
                </c:pt>
                <c:pt idx="1645">
                  <c:v>45477</c:v>
                </c:pt>
                <c:pt idx="1646">
                  <c:v>45478</c:v>
                </c:pt>
                <c:pt idx="1647">
                  <c:v>45479</c:v>
                </c:pt>
                <c:pt idx="1648">
                  <c:v>45480</c:v>
                </c:pt>
                <c:pt idx="1649">
                  <c:v>45481</c:v>
                </c:pt>
                <c:pt idx="1650">
                  <c:v>45482</c:v>
                </c:pt>
                <c:pt idx="1651">
                  <c:v>45483</c:v>
                </c:pt>
                <c:pt idx="1652">
                  <c:v>45484</c:v>
                </c:pt>
                <c:pt idx="1653">
                  <c:v>45485</c:v>
                </c:pt>
                <c:pt idx="1654">
                  <c:v>45486</c:v>
                </c:pt>
                <c:pt idx="1655">
                  <c:v>45487</c:v>
                </c:pt>
                <c:pt idx="1656">
                  <c:v>45488</c:v>
                </c:pt>
                <c:pt idx="1657">
                  <c:v>45489</c:v>
                </c:pt>
                <c:pt idx="1658">
                  <c:v>45490</c:v>
                </c:pt>
                <c:pt idx="1659">
                  <c:v>45491</c:v>
                </c:pt>
                <c:pt idx="1660">
                  <c:v>45492</c:v>
                </c:pt>
                <c:pt idx="1661">
                  <c:v>45493</c:v>
                </c:pt>
                <c:pt idx="1662">
                  <c:v>45494</c:v>
                </c:pt>
                <c:pt idx="1663">
                  <c:v>45495</c:v>
                </c:pt>
                <c:pt idx="1664">
                  <c:v>45496</c:v>
                </c:pt>
                <c:pt idx="1665">
                  <c:v>45497</c:v>
                </c:pt>
                <c:pt idx="1666">
                  <c:v>45498</c:v>
                </c:pt>
                <c:pt idx="1667">
                  <c:v>45499</c:v>
                </c:pt>
                <c:pt idx="1668">
                  <c:v>45500</c:v>
                </c:pt>
                <c:pt idx="1669">
                  <c:v>45501</c:v>
                </c:pt>
                <c:pt idx="1670">
                  <c:v>45502</c:v>
                </c:pt>
                <c:pt idx="1671">
                  <c:v>45503</c:v>
                </c:pt>
                <c:pt idx="1672">
                  <c:v>45504</c:v>
                </c:pt>
                <c:pt idx="1673">
                  <c:v>45505</c:v>
                </c:pt>
                <c:pt idx="1674">
                  <c:v>45506</c:v>
                </c:pt>
                <c:pt idx="1675">
                  <c:v>45507</c:v>
                </c:pt>
                <c:pt idx="1676">
                  <c:v>45508</c:v>
                </c:pt>
                <c:pt idx="1677">
                  <c:v>45509</c:v>
                </c:pt>
                <c:pt idx="1678">
                  <c:v>45510</c:v>
                </c:pt>
                <c:pt idx="1679">
                  <c:v>45511</c:v>
                </c:pt>
                <c:pt idx="1680">
                  <c:v>45512</c:v>
                </c:pt>
                <c:pt idx="1681">
                  <c:v>45513</c:v>
                </c:pt>
                <c:pt idx="1682">
                  <c:v>45514</c:v>
                </c:pt>
                <c:pt idx="1683">
                  <c:v>45515</c:v>
                </c:pt>
                <c:pt idx="1684">
                  <c:v>45516</c:v>
                </c:pt>
                <c:pt idx="1685">
                  <c:v>45517</c:v>
                </c:pt>
                <c:pt idx="1686">
                  <c:v>45518</c:v>
                </c:pt>
                <c:pt idx="1687">
                  <c:v>45519</c:v>
                </c:pt>
                <c:pt idx="1688">
                  <c:v>45520</c:v>
                </c:pt>
                <c:pt idx="1689">
                  <c:v>45521</c:v>
                </c:pt>
                <c:pt idx="1690">
                  <c:v>45522</c:v>
                </c:pt>
                <c:pt idx="1691">
                  <c:v>45523</c:v>
                </c:pt>
                <c:pt idx="1692">
                  <c:v>45524</c:v>
                </c:pt>
                <c:pt idx="1693">
                  <c:v>45525</c:v>
                </c:pt>
                <c:pt idx="1694">
                  <c:v>45526</c:v>
                </c:pt>
                <c:pt idx="1695">
                  <c:v>45527</c:v>
                </c:pt>
                <c:pt idx="1696">
                  <c:v>45528</c:v>
                </c:pt>
                <c:pt idx="1697">
                  <c:v>45529</c:v>
                </c:pt>
                <c:pt idx="1698">
                  <c:v>45530</c:v>
                </c:pt>
                <c:pt idx="1699">
                  <c:v>45531</c:v>
                </c:pt>
                <c:pt idx="1700">
                  <c:v>45532</c:v>
                </c:pt>
                <c:pt idx="1701">
                  <c:v>45533</c:v>
                </c:pt>
                <c:pt idx="1702">
                  <c:v>45534</c:v>
                </c:pt>
                <c:pt idx="1703">
                  <c:v>45535</c:v>
                </c:pt>
                <c:pt idx="1704">
                  <c:v>45536</c:v>
                </c:pt>
                <c:pt idx="1705">
                  <c:v>45537</c:v>
                </c:pt>
                <c:pt idx="1706">
                  <c:v>45538</c:v>
                </c:pt>
                <c:pt idx="1707">
                  <c:v>45539</c:v>
                </c:pt>
                <c:pt idx="1708">
                  <c:v>45540</c:v>
                </c:pt>
                <c:pt idx="1709">
                  <c:v>45541</c:v>
                </c:pt>
                <c:pt idx="1710">
                  <c:v>45542</c:v>
                </c:pt>
                <c:pt idx="1711">
                  <c:v>45543</c:v>
                </c:pt>
                <c:pt idx="1712">
                  <c:v>45544</c:v>
                </c:pt>
                <c:pt idx="1713">
                  <c:v>45545</c:v>
                </c:pt>
                <c:pt idx="1714">
                  <c:v>45546</c:v>
                </c:pt>
                <c:pt idx="1715">
                  <c:v>45547</c:v>
                </c:pt>
                <c:pt idx="1716">
                  <c:v>45548</c:v>
                </c:pt>
                <c:pt idx="1717">
                  <c:v>45549</c:v>
                </c:pt>
                <c:pt idx="1718">
                  <c:v>45550</c:v>
                </c:pt>
                <c:pt idx="1719">
                  <c:v>45551</c:v>
                </c:pt>
                <c:pt idx="1720">
                  <c:v>45552</c:v>
                </c:pt>
                <c:pt idx="1721">
                  <c:v>45553</c:v>
                </c:pt>
                <c:pt idx="1722">
                  <c:v>45554</c:v>
                </c:pt>
                <c:pt idx="1723">
                  <c:v>45555</c:v>
                </c:pt>
                <c:pt idx="1724">
                  <c:v>45556</c:v>
                </c:pt>
                <c:pt idx="1725">
                  <c:v>45557</c:v>
                </c:pt>
                <c:pt idx="1726">
                  <c:v>45558</c:v>
                </c:pt>
                <c:pt idx="1727">
                  <c:v>45559</c:v>
                </c:pt>
                <c:pt idx="1728">
                  <c:v>45560</c:v>
                </c:pt>
                <c:pt idx="1729">
                  <c:v>45561</c:v>
                </c:pt>
                <c:pt idx="1730">
                  <c:v>45562</c:v>
                </c:pt>
                <c:pt idx="1731">
                  <c:v>45563</c:v>
                </c:pt>
                <c:pt idx="1732">
                  <c:v>45564</c:v>
                </c:pt>
                <c:pt idx="1733">
                  <c:v>45565</c:v>
                </c:pt>
                <c:pt idx="1734">
                  <c:v>45566</c:v>
                </c:pt>
                <c:pt idx="1735">
                  <c:v>45567</c:v>
                </c:pt>
                <c:pt idx="1736">
                  <c:v>45568</c:v>
                </c:pt>
                <c:pt idx="1737">
                  <c:v>45569</c:v>
                </c:pt>
                <c:pt idx="1738">
                  <c:v>45570</c:v>
                </c:pt>
                <c:pt idx="1739">
                  <c:v>45571</c:v>
                </c:pt>
                <c:pt idx="1740">
                  <c:v>45572</c:v>
                </c:pt>
                <c:pt idx="1741">
                  <c:v>45573</c:v>
                </c:pt>
                <c:pt idx="1742">
                  <c:v>45574</c:v>
                </c:pt>
                <c:pt idx="1743">
                  <c:v>45575</c:v>
                </c:pt>
                <c:pt idx="1744">
                  <c:v>45576</c:v>
                </c:pt>
                <c:pt idx="1745">
                  <c:v>45577</c:v>
                </c:pt>
                <c:pt idx="1746">
                  <c:v>45578</c:v>
                </c:pt>
                <c:pt idx="1747">
                  <c:v>45579</c:v>
                </c:pt>
                <c:pt idx="1748">
                  <c:v>45580</c:v>
                </c:pt>
                <c:pt idx="1749">
                  <c:v>45581</c:v>
                </c:pt>
                <c:pt idx="1750">
                  <c:v>45582</c:v>
                </c:pt>
                <c:pt idx="1751">
                  <c:v>45583</c:v>
                </c:pt>
                <c:pt idx="1752">
                  <c:v>45584</c:v>
                </c:pt>
                <c:pt idx="1753">
                  <c:v>45585</c:v>
                </c:pt>
                <c:pt idx="1754">
                  <c:v>45586</c:v>
                </c:pt>
                <c:pt idx="1755">
                  <c:v>45587</c:v>
                </c:pt>
                <c:pt idx="1756">
                  <c:v>45588</c:v>
                </c:pt>
                <c:pt idx="1757">
                  <c:v>45589</c:v>
                </c:pt>
                <c:pt idx="1758">
                  <c:v>45590</c:v>
                </c:pt>
                <c:pt idx="1759">
                  <c:v>45591</c:v>
                </c:pt>
                <c:pt idx="1760">
                  <c:v>45592</c:v>
                </c:pt>
                <c:pt idx="1761">
                  <c:v>45593</c:v>
                </c:pt>
                <c:pt idx="1762">
                  <c:v>45594</c:v>
                </c:pt>
                <c:pt idx="1763">
                  <c:v>45595</c:v>
                </c:pt>
                <c:pt idx="1764">
                  <c:v>45596</c:v>
                </c:pt>
                <c:pt idx="1765">
                  <c:v>45597</c:v>
                </c:pt>
                <c:pt idx="1766">
                  <c:v>45598</c:v>
                </c:pt>
                <c:pt idx="1767">
                  <c:v>45599</c:v>
                </c:pt>
                <c:pt idx="1768">
                  <c:v>45600</c:v>
                </c:pt>
                <c:pt idx="1769">
                  <c:v>45601</c:v>
                </c:pt>
                <c:pt idx="1770">
                  <c:v>45602</c:v>
                </c:pt>
                <c:pt idx="1771">
                  <c:v>45603</c:v>
                </c:pt>
                <c:pt idx="1772">
                  <c:v>45604</c:v>
                </c:pt>
                <c:pt idx="1773">
                  <c:v>45605</c:v>
                </c:pt>
                <c:pt idx="1774">
                  <c:v>45606</c:v>
                </c:pt>
                <c:pt idx="1775">
                  <c:v>45607</c:v>
                </c:pt>
                <c:pt idx="1776">
                  <c:v>45608</c:v>
                </c:pt>
                <c:pt idx="1777">
                  <c:v>45609</c:v>
                </c:pt>
                <c:pt idx="1778">
                  <c:v>45610</c:v>
                </c:pt>
                <c:pt idx="1779">
                  <c:v>45611</c:v>
                </c:pt>
                <c:pt idx="1780">
                  <c:v>45612</c:v>
                </c:pt>
                <c:pt idx="1781">
                  <c:v>45613</c:v>
                </c:pt>
                <c:pt idx="1782">
                  <c:v>45614</c:v>
                </c:pt>
                <c:pt idx="1783">
                  <c:v>45615</c:v>
                </c:pt>
                <c:pt idx="1784">
                  <c:v>45616</c:v>
                </c:pt>
                <c:pt idx="1785">
                  <c:v>45617</c:v>
                </c:pt>
                <c:pt idx="1786">
                  <c:v>45618</c:v>
                </c:pt>
                <c:pt idx="1787">
                  <c:v>45619</c:v>
                </c:pt>
                <c:pt idx="1788">
                  <c:v>45620</c:v>
                </c:pt>
                <c:pt idx="1789">
                  <c:v>45621</c:v>
                </c:pt>
                <c:pt idx="1790">
                  <c:v>45622</c:v>
                </c:pt>
                <c:pt idx="1791">
                  <c:v>45623</c:v>
                </c:pt>
                <c:pt idx="1792">
                  <c:v>45624</c:v>
                </c:pt>
                <c:pt idx="1793">
                  <c:v>45625</c:v>
                </c:pt>
                <c:pt idx="1794">
                  <c:v>45626</c:v>
                </c:pt>
                <c:pt idx="1795">
                  <c:v>45627</c:v>
                </c:pt>
                <c:pt idx="1796">
                  <c:v>45628</c:v>
                </c:pt>
                <c:pt idx="1797">
                  <c:v>45629</c:v>
                </c:pt>
                <c:pt idx="1798">
                  <c:v>45630</c:v>
                </c:pt>
                <c:pt idx="1799">
                  <c:v>45631</c:v>
                </c:pt>
                <c:pt idx="1800">
                  <c:v>45632</c:v>
                </c:pt>
                <c:pt idx="1801">
                  <c:v>45633</c:v>
                </c:pt>
                <c:pt idx="1802">
                  <c:v>45634</c:v>
                </c:pt>
                <c:pt idx="1803">
                  <c:v>45635</c:v>
                </c:pt>
                <c:pt idx="1804">
                  <c:v>45636</c:v>
                </c:pt>
                <c:pt idx="1805">
                  <c:v>45637</c:v>
                </c:pt>
                <c:pt idx="1806">
                  <c:v>45638</c:v>
                </c:pt>
                <c:pt idx="1807">
                  <c:v>45639</c:v>
                </c:pt>
                <c:pt idx="1808">
                  <c:v>45640</c:v>
                </c:pt>
                <c:pt idx="1809">
                  <c:v>45641</c:v>
                </c:pt>
                <c:pt idx="1810">
                  <c:v>45642</c:v>
                </c:pt>
                <c:pt idx="1811">
                  <c:v>45643</c:v>
                </c:pt>
                <c:pt idx="1812">
                  <c:v>45644</c:v>
                </c:pt>
                <c:pt idx="1813">
                  <c:v>45645</c:v>
                </c:pt>
                <c:pt idx="1814">
                  <c:v>45646</c:v>
                </c:pt>
                <c:pt idx="1815">
                  <c:v>45647</c:v>
                </c:pt>
                <c:pt idx="1816">
                  <c:v>45648</c:v>
                </c:pt>
                <c:pt idx="1817">
                  <c:v>45649</c:v>
                </c:pt>
                <c:pt idx="1818">
                  <c:v>45650</c:v>
                </c:pt>
                <c:pt idx="1819">
                  <c:v>45651</c:v>
                </c:pt>
                <c:pt idx="1820">
                  <c:v>45652</c:v>
                </c:pt>
                <c:pt idx="1821">
                  <c:v>45653</c:v>
                </c:pt>
                <c:pt idx="1822">
                  <c:v>45654</c:v>
                </c:pt>
                <c:pt idx="1823">
                  <c:v>45655</c:v>
                </c:pt>
                <c:pt idx="1824">
                  <c:v>45656</c:v>
                </c:pt>
                <c:pt idx="1825">
                  <c:v>45657</c:v>
                </c:pt>
                <c:pt idx="1826">
                  <c:v>45658</c:v>
                </c:pt>
                <c:pt idx="1827">
                  <c:v>45659</c:v>
                </c:pt>
                <c:pt idx="1828">
                  <c:v>45660</c:v>
                </c:pt>
                <c:pt idx="1829">
                  <c:v>45661</c:v>
                </c:pt>
                <c:pt idx="1830">
                  <c:v>45662</c:v>
                </c:pt>
                <c:pt idx="1831">
                  <c:v>45663</c:v>
                </c:pt>
                <c:pt idx="1832">
                  <c:v>45664</c:v>
                </c:pt>
                <c:pt idx="1833">
                  <c:v>45665</c:v>
                </c:pt>
                <c:pt idx="1834">
                  <c:v>45666</c:v>
                </c:pt>
                <c:pt idx="1835">
                  <c:v>45667</c:v>
                </c:pt>
                <c:pt idx="1836">
                  <c:v>45668</c:v>
                </c:pt>
                <c:pt idx="1837">
                  <c:v>45669</c:v>
                </c:pt>
                <c:pt idx="1838">
                  <c:v>45670</c:v>
                </c:pt>
                <c:pt idx="1839">
                  <c:v>45671</c:v>
                </c:pt>
                <c:pt idx="1840">
                  <c:v>45672</c:v>
                </c:pt>
                <c:pt idx="1841">
                  <c:v>45673</c:v>
                </c:pt>
                <c:pt idx="1842">
                  <c:v>45674</c:v>
                </c:pt>
                <c:pt idx="1843">
                  <c:v>45675</c:v>
                </c:pt>
                <c:pt idx="1844">
                  <c:v>45676</c:v>
                </c:pt>
                <c:pt idx="1845">
                  <c:v>45677</c:v>
                </c:pt>
                <c:pt idx="1846">
                  <c:v>45678</c:v>
                </c:pt>
                <c:pt idx="1847">
                  <c:v>45679</c:v>
                </c:pt>
                <c:pt idx="1848">
                  <c:v>45680</c:v>
                </c:pt>
                <c:pt idx="1849">
                  <c:v>45681</c:v>
                </c:pt>
                <c:pt idx="1850">
                  <c:v>45682</c:v>
                </c:pt>
                <c:pt idx="1851">
                  <c:v>45683</c:v>
                </c:pt>
                <c:pt idx="1852">
                  <c:v>45684</c:v>
                </c:pt>
                <c:pt idx="1853">
                  <c:v>45685</c:v>
                </c:pt>
                <c:pt idx="1854">
                  <c:v>45686</c:v>
                </c:pt>
                <c:pt idx="1855">
                  <c:v>45687</c:v>
                </c:pt>
                <c:pt idx="1856">
                  <c:v>45688</c:v>
                </c:pt>
                <c:pt idx="1857">
                  <c:v>45689</c:v>
                </c:pt>
                <c:pt idx="1858">
                  <c:v>45690</c:v>
                </c:pt>
                <c:pt idx="1859">
                  <c:v>45691</c:v>
                </c:pt>
                <c:pt idx="1860">
                  <c:v>45692</c:v>
                </c:pt>
                <c:pt idx="1861">
                  <c:v>45693</c:v>
                </c:pt>
                <c:pt idx="1862">
                  <c:v>45694</c:v>
                </c:pt>
                <c:pt idx="1863">
                  <c:v>45695</c:v>
                </c:pt>
                <c:pt idx="1864">
                  <c:v>45696</c:v>
                </c:pt>
                <c:pt idx="1865">
                  <c:v>45697</c:v>
                </c:pt>
                <c:pt idx="1866">
                  <c:v>45698</c:v>
                </c:pt>
                <c:pt idx="1867">
                  <c:v>45699</c:v>
                </c:pt>
                <c:pt idx="1868">
                  <c:v>45700</c:v>
                </c:pt>
                <c:pt idx="1869">
                  <c:v>45701</c:v>
                </c:pt>
                <c:pt idx="1870">
                  <c:v>45702</c:v>
                </c:pt>
                <c:pt idx="1871">
                  <c:v>45703</c:v>
                </c:pt>
                <c:pt idx="1872">
                  <c:v>45704</c:v>
                </c:pt>
                <c:pt idx="1873">
                  <c:v>45705</c:v>
                </c:pt>
                <c:pt idx="1874">
                  <c:v>45706</c:v>
                </c:pt>
                <c:pt idx="1875">
                  <c:v>45707</c:v>
                </c:pt>
                <c:pt idx="1876">
                  <c:v>45708</c:v>
                </c:pt>
                <c:pt idx="1877">
                  <c:v>45709</c:v>
                </c:pt>
                <c:pt idx="1878">
                  <c:v>45710</c:v>
                </c:pt>
                <c:pt idx="1879">
                  <c:v>45711</c:v>
                </c:pt>
                <c:pt idx="1880">
                  <c:v>45712</c:v>
                </c:pt>
                <c:pt idx="1881">
                  <c:v>45713</c:v>
                </c:pt>
                <c:pt idx="1882">
                  <c:v>45714</c:v>
                </c:pt>
                <c:pt idx="1883">
                  <c:v>45715</c:v>
                </c:pt>
                <c:pt idx="1884">
                  <c:v>45716</c:v>
                </c:pt>
                <c:pt idx="1885">
                  <c:v>45717</c:v>
                </c:pt>
                <c:pt idx="1886">
                  <c:v>45718</c:v>
                </c:pt>
                <c:pt idx="1887">
                  <c:v>45719</c:v>
                </c:pt>
                <c:pt idx="1888">
                  <c:v>45720</c:v>
                </c:pt>
                <c:pt idx="1889">
                  <c:v>45721</c:v>
                </c:pt>
                <c:pt idx="1890">
                  <c:v>45722</c:v>
                </c:pt>
                <c:pt idx="1891">
                  <c:v>45723</c:v>
                </c:pt>
                <c:pt idx="1892">
                  <c:v>45724</c:v>
                </c:pt>
                <c:pt idx="1893">
                  <c:v>45725</c:v>
                </c:pt>
                <c:pt idx="1894">
                  <c:v>45726</c:v>
                </c:pt>
                <c:pt idx="1895">
                  <c:v>45727</c:v>
                </c:pt>
                <c:pt idx="1896">
                  <c:v>45728</c:v>
                </c:pt>
                <c:pt idx="1897">
                  <c:v>45729</c:v>
                </c:pt>
                <c:pt idx="1898">
                  <c:v>45730</c:v>
                </c:pt>
                <c:pt idx="1899">
                  <c:v>45731</c:v>
                </c:pt>
                <c:pt idx="1900">
                  <c:v>45732</c:v>
                </c:pt>
                <c:pt idx="1901">
                  <c:v>45733</c:v>
                </c:pt>
                <c:pt idx="1902">
                  <c:v>45734</c:v>
                </c:pt>
                <c:pt idx="1903">
                  <c:v>45735</c:v>
                </c:pt>
                <c:pt idx="1904">
                  <c:v>45736</c:v>
                </c:pt>
                <c:pt idx="1905">
                  <c:v>45737</c:v>
                </c:pt>
                <c:pt idx="1906">
                  <c:v>45738</c:v>
                </c:pt>
                <c:pt idx="1907">
                  <c:v>45739</c:v>
                </c:pt>
                <c:pt idx="1908">
                  <c:v>45740</c:v>
                </c:pt>
                <c:pt idx="1909">
                  <c:v>45741</c:v>
                </c:pt>
                <c:pt idx="1910">
                  <c:v>45742</c:v>
                </c:pt>
                <c:pt idx="1911">
                  <c:v>45743</c:v>
                </c:pt>
                <c:pt idx="1912">
                  <c:v>45744</c:v>
                </c:pt>
                <c:pt idx="1913">
                  <c:v>45745</c:v>
                </c:pt>
                <c:pt idx="1914">
                  <c:v>45746</c:v>
                </c:pt>
                <c:pt idx="1915">
                  <c:v>45747</c:v>
                </c:pt>
                <c:pt idx="1916">
                  <c:v>45748</c:v>
                </c:pt>
                <c:pt idx="1917">
                  <c:v>45749</c:v>
                </c:pt>
                <c:pt idx="1918">
                  <c:v>45750</c:v>
                </c:pt>
                <c:pt idx="1919">
                  <c:v>45751</c:v>
                </c:pt>
                <c:pt idx="1920">
                  <c:v>45752</c:v>
                </c:pt>
                <c:pt idx="1921">
                  <c:v>45753</c:v>
                </c:pt>
                <c:pt idx="1922">
                  <c:v>45754</c:v>
                </c:pt>
                <c:pt idx="1923">
                  <c:v>45755</c:v>
                </c:pt>
                <c:pt idx="1924">
                  <c:v>45756</c:v>
                </c:pt>
                <c:pt idx="1925">
                  <c:v>45757</c:v>
                </c:pt>
                <c:pt idx="1926">
                  <c:v>45758</c:v>
                </c:pt>
                <c:pt idx="1927">
                  <c:v>45759</c:v>
                </c:pt>
                <c:pt idx="1928">
                  <c:v>45760</c:v>
                </c:pt>
                <c:pt idx="1929">
                  <c:v>45761</c:v>
                </c:pt>
                <c:pt idx="1930">
                  <c:v>45762</c:v>
                </c:pt>
                <c:pt idx="1931">
                  <c:v>45763</c:v>
                </c:pt>
                <c:pt idx="1932">
                  <c:v>45764</c:v>
                </c:pt>
                <c:pt idx="1933">
                  <c:v>45765</c:v>
                </c:pt>
                <c:pt idx="1934">
                  <c:v>45766</c:v>
                </c:pt>
                <c:pt idx="1935">
                  <c:v>45767</c:v>
                </c:pt>
                <c:pt idx="1936">
                  <c:v>45768</c:v>
                </c:pt>
                <c:pt idx="1937">
                  <c:v>45769</c:v>
                </c:pt>
                <c:pt idx="1938">
                  <c:v>45770</c:v>
                </c:pt>
                <c:pt idx="1939">
                  <c:v>45771</c:v>
                </c:pt>
                <c:pt idx="1940">
                  <c:v>45772</c:v>
                </c:pt>
                <c:pt idx="1941">
                  <c:v>45773</c:v>
                </c:pt>
                <c:pt idx="1942">
                  <c:v>45774</c:v>
                </c:pt>
                <c:pt idx="1943">
                  <c:v>45775</c:v>
                </c:pt>
                <c:pt idx="1944">
                  <c:v>45776</c:v>
                </c:pt>
                <c:pt idx="1945">
                  <c:v>45777</c:v>
                </c:pt>
                <c:pt idx="1946">
                  <c:v>45778</c:v>
                </c:pt>
                <c:pt idx="1947">
                  <c:v>45779</c:v>
                </c:pt>
                <c:pt idx="1948">
                  <c:v>45780</c:v>
                </c:pt>
                <c:pt idx="1949">
                  <c:v>45781</c:v>
                </c:pt>
                <c:pt idx="1950">
                  <c:v>45782</c:v>
                </c:pt>
                <c:pt idx="1951">
                  <c:v>45783</c:v>
                </c:pt>
                <c:pt idx="1952">
                  <c:v>45784</c:v>
                </c:pt>
                <c:pt idx="1953">
                  <c:v>45785</c:v>
                </c:pt>
                <c:pt idx="1954">
                  <c:v>45786</c:v>
                </c:pt>
                <c:pt idx="1955">
                  <c:v>45787</c:v>
                </c:pt>
                <c:pt idx="1956">
                  <c:v>45788</c:v>
                </c:pt>
                <c:pt idx="1957">
                  <c:v>45789</c:v>
                </c:pt>
                <c:pt idx="1958">
                  <c:v>45790</c:v>
                </c:pt>
                <c:pt idx="1959">
                  <c:v>45791</c:v>
                </c:pt>
                <c:pt idx="1960">
                  <c:v>45792</c:v>
                </c:pt>
                <c:pt idx="1961">
                  <c:v>45793</c:v>
                </c:pt>
                <c:pt idx="1962">
                  <c:v>45794</c:v>
                </c:pt>
                <c:pt idx="1963">
                  <c:v>45795</c:v>
                </c:pt>
                <c:pt idx="1964">
                  <c:v>45796</c:v>
                </c:pt>
                <c:pt idx="1965">
                  <c:v>45797</c:v>
                </c:pt>
                <c:pt idx="1966">
                  <c:v>45798</c:v>
                </c:pt>
                <c:pt idx="1967">
                  <c:v>45799</c:v>
                </c:pt>
                <c:pt idx="1968">
                  <c:v>45800</c:v>
                </c:pt>
                <c:pt idx="1969">
                  <c:v>45801</c:v>
                </c:pt>
                <c:pt idx="1970">
                  <c:v>45802</c:v>
                </c:pt>
                <c:pt idx="1971">
                  <c:v>45803</c:v>
                </c:pt>
                <c:pt idx="1972">
                  <c:v>45804</c:v>
                </c:pt>
                <c:pt idx="1973">
                  <c:v>45805</c:v>
                </c:pt>
                <c:pt idx="1974">
                  <c:v>45806</c:v>
                </c:pt>
                <c:pt idx="1975">
                  <c:v>45807</c:v>
                </c:pt>
                <c:pt idx="1976">
                  <c:v>45808</c:v>
                </c:pt>
                <c:pt idx="1977">
                  <c:v>45809</c:v>
                </c:pt>
                <c:pt idx="1978">
                  <c:v>45810</c:v>
                </c:pt>
                <c:pt idx="1979">
                  <c:v>45811</c:v>
                </c:pt>
                <c:pt idx="1980">
                  <c:v>45812</c:v>
                </c:pt>
                <c:pt idx="1981">
                  <c:v>45813</c:v>
                </c:pt>
                <c:pt idx="1982">
                  <c:v>45814</c:v>
                </c:pt>
                <c:pt idx="1983">
                  <c:v>45815</c:v>
                </c:pt>
                <c:pt idx="1984">
                  <c:v>45816</c:v>
                </c:pt>
                <c:pt idx="1985">
                  <c:v>45817</c:v>
                </c:pt>
                <c:pt idx="1986">
                  <c:v>45818</c:v>
                </c:pt>
                <c:pt idx="1987">
                  <c:v>45819</c:v>
                </c:pt>
                <c:pt idx="1988">
                  <c:v>45820</c:v>
                </c:pt>
                <c:pt idx="1989">
                  <c:v>45821</c:v>
                </c:pt>
                <c:pt idx="1990">
                  <c:v>45822</c:v>
                </c:pt>
                <c:pt idx="1991">
                  <c:v>45823</c:v>
                </c:pt>
                <c:pt idx="1992">
                  <c:v>45824</c:v>
                </c:pt>
                <c:pt idx="1993">
                  <c:v>45825</c:v>
                </c:pt>
                <c:pt idx="1994">
                  <c:v>45826</c:v>
                </c:pt>
                <c:pt idx="1995">
                  <c:v>45827</c:v>
                </c:pt>
                <c:pt idx="1996">
                  <c:v>45828</c:v>
                </c:pt>
                <c:pt idx="1997">
                  <c:v>45829</c:v>
                </c:pt>
                <c:pt idx="1998">
                  <c:v>45830</c:v>
                </c:pt>
                <c:pt idx="1999">
                  <c:v>45831</c:v>
                </c:pt>
                <c:pt idx="2000">
                  <c:v>45832</c:v>
                </c:pt>
              </c:numCache>
            </c:numRef>
          </c:cat>
          <c:val>
            <c:numRef>
              <c:f>Diario!$H$3:$H$2003</c:f>
              <c:numCache>
                <c:formatCode>0.000%</c:formatCode>
                <c:ptCount val="2001"/>
                <c:pt idx="0">
                  <c:v>-4.0234183112019288E-3</c:v>
                </c:pt>
                <c:pt idx="1">
                  <c:v>2.2433102097431518E-2</c:v>
                </c:pt>
                <c:pt idx="2">
                  <c:v>-1.5021129808095318E-3</c:v>
                </c:pt>
                <c:pt idx="3">
                  <c:v>1.3746088211347395E-2</c:v>
                </c:pt>
                <c:pt idx="4">
                  <c:v>3.8669795582243677E-2</c:v>
                </c:pt>
                <c:pt idx="5">
                  <c:v>5.2684114102640615E-2</c:v>
                </c:pt>
                <c:pt idx="6">
                  <c:v>3.1632067677346616E-2</c:v>
                </c:pt>
                <c:pt idx="7">
                  <c:v>-4.5541302127345813E-2</c:v>
                </c:pt>
                <c:pt idx="8">
                  <c:v>1.3991719930709011E-2</c:v>
                </c:pt>
                <c:pt idx="9">
                  <c:v>1.087157394300632E-2</c:v>
                </c:pt>
                <c:pt idx="10">
                  <c:v>-9.7190955682907431E-3</c:v>
                </c:pt>
                <c:pt idx="11">
                  <c:v>9.8369121140604943E-4</c:v>
                </c:pt>
                <c:pt idx="12">
                  <c:v>8.160567017469407E-2</c:v>
                </c:pt>
                <c:pt idx="13">
                  <c:v>3.5698354085561042E-3</c:v>
                </c:pt>
                <c:pt idx="14">
                  <c:v>-4.025689698543459E-3</c:v>
                </c:pt>
                <c:pt idx="15">
                  <c:v>1.6403045842705286E-2</c:v>
                </c:pt>
                <c:pt idx="16">
                  <c:v>-1.6810671588416346E-3</c:v>
                </c:pt>
                <c:pt idx="17">
                  <c:v>2.2374081646460462E-2</c:v>
                </c:pt>
                <c:pt idx="18">
                  <c:v>-4.7010633503111868E-2</c:v>
                </c:pt>
                <c:pt idx="19">
                  <c:v>2.3817541262564769E-3</c:v>
                </c:pt>
                <c:pt idx="20">
                  <c:v>2.8260095096528637E-3</c:v>
                </c:pt>
                <c:pt idx="21">
                  <c:v>-1.2061937116077705E-2</c:v>
                </c:pt>
                <c:pt idx="22">
                  <c:v>-1.9264286011401947E-2</c:v>
                </c:pt>
                <c:pt idx="23">
                  <c:v>-8.0466396785137031E-3</c:v>
                </c:pt>
                <c:pt idx="24">
                  <c:v>1.879646151382507E-2</c:v>
                </c:pt>
                <c:pt idx="25">
                  <c:v>4.0415413187934887E-2</c:v>
                </c:pt>
                <c:pt idx="26">
                  <c:v>4.3012226936730423E-2</c:v>
                </c:pt>
                <c:pt idx="27">
                  <c:v>6.9775706315262634E-3</c:v>
                </c:pt>
                <c:pt idx="28">
                  <c:v>1.6446554944941249E-2</c:v>
                </c:pt>
                <c:pt idx="29">
                  <c:v>-4.424930441777033E-3</c:v>
                </c:pt>
                <c:pt idx="30">
                  <c:v>-6.6639678789309252E-3</c:v>
                </c:pt>
                <c:pt idx="31">
                  <c:v>2.30199310246516E-4</c:v>
                </c:pt>
                <c:pt idx="32">
                  <c:v>9.9742762295044734E-3</c:v>
                </c:pt>
                <c:pt idx="33">
                  <c:v>-2.180853469690941E-2</c:v>
                </c:pt>
                <c:pt idx="34">
                  <c:v>3.717997542472793E-2</c:v>
                </c:pt>
                <c:pt idx="35">
                  <c:v>1.5607054745110628E-2</c:v>
                </c:pt>
                <c:pt idx="36">
                  <c:v>3.6404359246998341E-3</c:v>
                </c:pt>
                <c:pt idx="37">
                  <c:v>4.0579141072443837E-3</c:v>
                </c:pt>
                <c:pt idx="38">
                  <c:v>2.2696994824831139E-2</c:v>
                </c:pt>
                <c:pt idx="39">
                  <c:v>1.7863955274175685E-3</c:v>
                </c:pt>
                <c:pt idx="40">
                  <c:v>1.272449000144546E-2</c:v>
                </c:pt>
                <c:pt idx="41">
                  <c:v>1.0988007900669597E-2</c:v>
                </c:pt>
                <c:pt idx="42">
                  <c:v>5.9581882428005849E-3</c:v>
                </c:pt>
                <c:pt idx="43">
                  <c:v>-9.3721015258409444E-3</c:v>
                </c:pt>
                <c:pt idx="44">
                  <c:v>5.7002507625471407E-4</c:v>
                </c:pt>
                <c:pt idx="45">
                  <c:v>-3.222850071956064E-2</c:v>
                </c:pt>
                <c:pt idx="46">
                  <c:v>-9.1651846440821624E-3</c:v>
                </c:pt>
                <c:pt idx="47">
                  <c:v>2.7080539129758524E-2</c:v>
                </c:pt>
                <c:pt idx="48">
                  <c:v>4.9630853545754331E-4</c:v>
                </c:pt>
                <c:pt idx="49">
                  <c:v>-5.4640748326771682E-2</c:v>
                </c:pt>
                <c:pt idx="50">
                  <c:v>9.3632432174263428E-3</c:v>
                </c:pt>
                <c:pt idx="51">
                  <c:v>-4.7454681579443131E-3</c:v>
                </c:pt>
                <c:pt idx="52">
                  <c:v>2.5817501030109324E-2</c:v>
                </c:pt>
                <c:pt idx="53">
                  <c:v>2.1491810993046153E-3</c:v>
                </c:pt>
                <c:pt idx="54">
                  <c:v>-6.6845049218999227E-3</c:v>
                </c:pt>
                <c:pt idx="55">
                  <c:v>-5.4250177030063136E-2</c:v>
                </c:pt>
                <c:pt idx="56">
                  <c:v>-4.1951254958323858E-2</c:v>
                </c:pt>
                <c:pt idx="57">
                  <c:v>-9.212686886254472E-3</c:v>
                </c:pt>
                <c:pt idx="58">
                  <c:v>-1.2327329946121313E-2</c:v>
                </c:pt>
                <c:pt idx="59">
                  <c:v>-8.2947003586619373E-3</c:v>
                </c:pt>
                <c:pt idx="60">
                  <c:v>2.8225352003189787E-2</c:v>
                </c:pt>
                <c:pt idx="61">
                  <c:v>-5.4394821222761265E-3</c:v>
                </c:pt>
                <c:pt idx="62">
                  <c:v>-7.6261225432367645E-3</c:v>
                </c:pt>
                <c:pt idx="63">
                  <c:v>3.3619842129496182E-2</c:v>
                </c:pt>
                <c:pt idx="64">
                  <c:v>1.5337967848179492E-3</c:v>
                </c:pt>
                <c:pt idx="65">
                  <c:v>1.8845827326741348E-3</c:v>
                </c:pt>
                <c:pt idx="66">
                  <c:v>-2.9337266485775258E-2</c:v>
                </c:pt>
                <c:pt idx="67">
                  <c:v>-8.6112368815132886E-2</c:v>
                </c:pt>
                <c:pt idx="68">
                  <c:v>7.843789960672304E-4</c:v>
                </c:pt>
                <c:pt idx="69">
                  <c:v>-2.1545146009794364E-2</c:v>
                </c:pt>
                <c:pt idx="70">
                  <c:v>-1.2850584701438481E-3</c:v>
                </c:pt>
                <c:pt idx="71">
                  <c:v>-0.25920198537804112</c:v>
                </c:pt>
                <c:pt idx="72">
                  <c:v>-4.7505654629082794E-2</c:v>
                </c:pt>
                <c:pt idx="73">
                  <c:v>3.9366048615514633E-2</c:v>
                </c:pt>
                <c:pt idx="74">
                  <c:v>-7.8669905053470407E-2</c:v>
                </c:pt>
                <c:pt idx="75">
                  <c:v>1.3541000010786806E-2</c:v>
                </c:pt>
                <c:pt idx="76">
                  <c:v>-9.1502382259906461E-3</c:v>
                </c:pt>
                <c:pt idx="77">
                  <c:v>0.18091700057369048</c:v>
                </c:pt>
                <c:pt idx="78">
                  <c:v>7.4050427888783965E-2</c:v>
                </c:pt>
                <c:pt idx="79">
                  <c:v>-6.0928404631947396E-2</c:v>
                </c:pt>
                <c:pt idx="80">
                  <c:v>-6.5842670615571131E-3</c:v>
                </c:pt>
                <c:pt idx="81">
                  <c:v>1.7973729744382431E-2</c:v>
                </c:pt>
                <c:pt idx="82">
                  <c:v>4.2356703855003369E-2</c:v>
                </c:pt>
                <c:pt idx="83">
                  <c:v>1.9683556739959106E-2</c:v>
                </c:pt>
                <c:pt idx="84">
                  <c:v>-2.2958098690832006E-2</c:v>
                </c:pt>
                <c:pt idx="85">
                  <c:v>1.0390114973959651E-2</c:v>
                </c:pt>
                <c:pt idx="86">
                  <c:v>-6.4842333883506589E-2</c:v>
                </c:pt>
                <c:pt idx="87">
                  <c:v>-2.1430767442469197E-2</c:v>
                </c:pt>
                <c:pt idx="88">
                  <c:v>4.8858340739675384E-2</c:v>
                </c:pt>
                <c:pt idx="89">
                  <c:v>-7.6516241588222645E-3</c:v>
                </c:pt>
                <c:pt idx="90">
                  <c:v>1.6179890138189022E-2</c:v>
                </c:pt>
                <c:pt idx="91">
                  <c:v>7.7259905305702009E-2</c:v>
                </c:pt>
                <c:pt idx="92">
                  <c:v>-1.4425239223647275E-2</c:v>
                </c:pt>
                <c:pt idx="93">
                  <c:v>-2.0184794039590753E-2</c:v>
                </c:pt>
                <c:pt idx="94">
                  <c:v>9.5907354749481788E-4</c:v>
                </c:pt>
                <c:pt idx="95">
                  <c:v>6.0582344936775938E-2</c:v>
                </c:pt>
                <c:pt idx="96">
                  <c:v>1.8831767315095633E-2</c:v>
                </c:pt>
                <c:pt idx="97">
                  <c:v>-7.0211969859839763E-3</c:v>
                </c:pt>
                <c:pt idx="98">
                  <c:v>-2.7751417339668015E-3</c:v>
                </c:pt>
                <c:pt idx="99">
                  <c:v>-8.7583953093526637E-3</c:v>
                </c:pt>
                <c:pt idx="100">
                  <c:v>-4.9465727196953461E-2</c:v>
                </c:pt>
                <c:pt idx="101">
                  <c:v>3.1917994424319411E-2</c:v>
                </c:pt>
                <c:pt idx="102">
                  <c:v>-3.159644966922906E-2</c:v>
                </c:pt>
                <c:pt idx="103">
                  <c:v>4.3869152196276667E-3</c:v>
                </c:pt>
                <c:pt idx="104">
                  <c:v>-5.8057906061509514E-3</c:v>
                </c:pt>
                <c:pt idx="105">
                  <c:v>3.1839451466179142E-2</c:v>
                </c:pt>
                <c:pt idx="106">
                  <c:v>-1.1911645192936649E-3</c:v>
                </c:pt>
                <c:pt idx="107">
                  <c:v>1.8361432153024184E-2</c:v>
                </c:pt>
                <c:pt idx="108">
                  <c:v>-2.6973727990449174E-3</c:v>
                </c:pt>
                <c:pt idx="109">
                  <c:v>-6.2638015267573672E-3</c:v>
                </c:pt>
                <c:pt idx="110">
                  <c:v>-3.9490950802136514E-2</c:v>
                </c:pt>
                <c:pt idx="111">
                  <c:v>3.162939727473927E-2</c:v>
                </c:pt>
                <c:pt idx="112">
                  <c:v>6.7976855876047293E-2</c:v>
                </c:pt>
                <c:pt idx="113">
                  <c:v>-3.6627558638527113E-3</c:v>
                </c:pt>
                <c:pt idx="114">
                  <c:v>2.1184132684813829E-3</c:v>
                </c:pt>
                <c:pt idx="115">
                  <c:v>8.7298464466021419E-3</c:v>
                </c:pt>
                <c:pt idx="116">
                  <c:v>1.3001621875170333E-2</c:v>
                </c:pt>
                <c:pt idx="117">
                  <c:v>7.7898443929007007E-4</c:v>
                </c:pt>
                <c:pt idx="118">
                  <c:v>0.14231035095389233</c:v>
                </c:pt>
                <c:pt idx="119">
                  <c:v>6.159753077561167E-2</c:v>
                </c:pt>
                <c:pt idx="120">
                  <c:v>-4.2481140096974991E-2</c:v>
                </c:pt>
                <c:pt idx="121">
                  <c:v>-3.6398797654096462E-3</c:v>
                </c:pt>
                <c:pt idx="122">
                  <c:v>1.8385453778593092E-2</c:v>
                </c:pt>
                <c:pt idx="123">
                  <c:v>-2.4454941101612761E-2</c:v>
                </c:pt>
                <c:pt idx="124">
                  <c:v>1.4115833571634923E-2</c:v>
                </c:pt>
                <c:pt idx="125">
                  <c:v>3.2361427202847536E-2</c:v>
                </c:pt>
                <c:pt idx="126">
                  <c:v>6.762197137956083E-2</c:v>
                </c:pt>
                <c:pt idx="127">
                  <c:v>9.5020536021501577E-4</c:v>
                </c:pt>
                <c:pt idx="128">
                  <c:v>-9.4794850480375212E-3</c:v>
                </c:pt>
                <c:pt idx="129">
                  <c:v>-3.4969702414285007E-2</c:v>
                </c:pt>
                <c:pt idx="130">
                  <c:v>-4.6699871476751878E-2</c:v>
                </c:pt>
                <c:pt idx="131">
                  <c:v>-1.834415821479474E-2</c:v>
                </c:pt>
                <c:pt idx="132">
                  <c:v>4.7275831454869965E-2</c:v>
                </c:pt>
                <c:pt idx="133">
                  <c:v>5.0495321932221324E-2</c:v>
                </c:pt>
                <c:pt idx="134">
                  <c:v>-3.3892013894068975E-3</c:v>
                </c:pt>
                <c:pt idx="135">
                  <c:v>-2.5170085477610127E-2</c:v>
                </c:pt>
                <c:pt idx="136">
                  <c:v>2.9215182405034748E-2</c:v>
                </c:pt>
                <c:pt idx="137">
                  <c:v>6.7496734963174883E-3</c:v>
                </c:pt>
                <c:pt idx="138">
                  <c:v>-4.9826100183769824E-3</c:v>
                </c:pt>
                <c:pt idx="139">
                  <c:v>-4.8032972981346305E-3</c:v>
                </c:pt>
                <c:pt idx="140">
                  <c:v>-2.5208756847361222E-2</c:v>
                </c:pt>
                <c:pt idx="141">
                  <c:v>-3.2816221317606802E-2</c:v>
                </c:pt>
                <c:pt idx="142">
                  <c:v>5.3637772764860512E-3</c:v>
                </c:pt>
                <c:pt idx="143">
                  <c:v>-1.6228486723414881E-3</c:v>
                </c:pt>
                <c:pt idx="144">
                  <c:v>-3.602546049805605E-2</c:v>
                </c:pt>
                <c:pt idx="145">
                  <c:v>4.5304420452257251E-3</c:v>
                </c:pt>
                <c:pt idx="146">
                  <c:v>2.2777684535221845E-2</c:v>
                </c:pt>
                <c:pt idx="147">
                  <c:v>4.0979557341179064E-2</c:v>
                </c:pt>
                <c:pt idx="148">
                  <c:v>-8.2664858050910523E-4</c:v>
                </c:pt>
                <c:pt idx="149">
                  <c:v>1.568299672212424E-2</c:v>
                </c:pt>
                <c:pt idx="150">
                  <c:v>-1.4616741711956588E-3</c:v>
                </c:pt>
                <c:pt idx="151">
                  <c:v>5.5532197259550414E-2</c:v>
                </c:pt>
                <c:pt idx="152">
                  <c:v>-5.7284809933443601E-3</c:v>
                </c:pt>
                <c:pt idx="153">
                  <c:v>-5.1245463845221162E-2</c:v>
                </c:pt>
                <c:pt idx="154">
                  <c:v>2.0953820658030486E-2</c:v>
                </c:pt>
                <c:pt idx="155">
                  <c:v>-1.8997148120652662E-3</c:v>
                </c:pt>
                <c:pt idx="156">
                  <c:v>-1.1504739138886232E-2</c:v>
                </c:pt>
                <c:pt idx="157">
                  <c:v>4.7602483670991123E-3</c:v>
                </c:pt>
                <c:pt idx="158">
                  <c:v>9.3299819969272155E-4</c:v>
                </c:pt>
                <c:pt idx="159">
                  <c:v>6.4178264200229831E-3</c:v>
                </c:pt>
                <c:pt idx="160">
                  <c:v>1.2783427400634824E-2</c:v>
                </c:pt>
                <c:pt idx="161">
                  <c:v>-4.2446236675617449E-3</c:v>
                </c:pt>
                <c:pt idx="162">
                  <c:v>-3.8889858783863154E-2</c:v>
                </c:pt>
                <c:pt idx="163">
                  <c:v>-6.9020922246881573E-3</c:v>
                </c:pt>
                <c:pt idx="164">
                  <c:v>-2.8044998269445201E-4</c:v>
                </c:pt>
                <c:pt idx="165">
                  <c:v>1.6103834708025577E-3</c:v>
                </c:pt>
                <c:pt idx="166">
                  <c:v>8.5148802448448621E-3</c:v>
                </c:pt>
                <c:pt idx="167">
                  <c:v>-2.7303402911055081E-3</c:v>
                </c:pt>
                <c:pt idx="168">
                  <c:v>-8.1954221825324327E-3</c:v>
                </c:pt>
                <c:pt idx="169">
                  <c:v>-5.2374246290297546E-3</c:v>
                </c:pt>
                <c:pt idx="170">
                  <c:v>-4.1753117702722541E-3</c:v>
                </c:pt>
                <c:pt idx="171">
                  <c:v>8.1356202868622732E-3</c:v>
                </c:pt>
                <c:pt idx="172">
                  <c:v>2.6231150742966738E-2</c:v>
                </c:pt>
                <c:pt idx="173">
                  <c:v>1.5600214683621301E-3</c:v>
                </c:pt>
                <c:pt idx="174">
                  <c:v>-4.9709141069765464E-3</c:v>
                </c:pt>
                <c:pt idx="175">
                  <c:v>-3.5131041123184645E-2</c:v>
                </c:pt>
                <c:pt idx="176">
                  <c:v>-3.6656195222859057E-3</c:v>
                </c:pt>
                <c:pt idx="177">
                  <c:v>-1.0648248040456509E-2</c:v>
                </c:pt>
                <c:pt idx="178">
                  <c:v>-1.3548879296848032E-3</c:v>
                </c:pt>
                <c:pt idx="179">
                  <c:v>4.4052276987363382E-3</c:v>
                </c:pt>
                <c:pt idx="180">
                  <c:v>-3.1099806504698846E-3</c:v>
                </c:pt>
                <c:pt idx="181">
                  <c:v>1.0052581017027688E-2</c:v>
                </c:pt>
                <c:pt idx="182">
                  <c:v>-3.2158623323999863E-3</c:v>
                </c:pt>
                <c:pt idx="183">
                  <c:v>-1.4667380644983047E-2</c:v>
                </c:pt>
                <c:pt idx="184">
                  <c:v>6.646775334749477E-3</c:v>
                </c:pt>
                <c:pt idx="185">
                  <c:v>-4.4335492266698532E-3</c:v>
                </c:pt>
                <c:pt idx="186">
                  <c:v>2.2445321845634997E-2</c:v>
                </c:pt>
                <c:pt idx="187">
                  <c:v>2.2282845730869005E-3</c:v>
                </c:pt>
                <c:pt idx="188">
                  <c:v>9.6139431529339067E-3</c:v>
                </c:pt>
                <c:pt idx="189">
                  <c:v>-2.5373789591745617E-3</c:v>
                </c:pt>
                <c:pt idx="190">
                  <c:v>-1.4919043004283209E-2</c:v>
                </c:pt>
                <c:pt idx="191">
                  <c:v>-5.4826483881486796E-4</c:v>
                </c:pt>
                <c:pt idx="192">
                  <c:v>3.1923267268007842E-3</c:v>
                </c:pt>
                <c:pt idx="193">
                  <c:v>7.7309305231623823E-4</c:v>
                </c:pt>
                <c:pt idx="194">
                  <c:v>-5.0797957339742657E-3</c:v>
                </c:pt>
                <c:pt idx="195">
                  <c:v>-3.6723084271744831E-4</c:v>
                </c:pt>
                <c:pt idx="196">
                  <c:v>-5.2727024194133987E-3</c:v>
                </c:pt>
                <c:pt idx="197">
                  <c:v>-4.7747330970344289E-3</c:v>
                </c:pt>
                <c:pt idx="198">
                  <c:v>2.1171306721200589E-3</c:v>
                </c:pt>
                <c:pt idx="199">
                  <c:v>1.8545627537254483E-3</c:v>
                </c:pt>
                <c:pt idx="200">
                  <c:v>-9.8133072700387313E-5</c:v>
                </c:pt>
                <c:pt idx="201">
                  <c:v>2.2471880556644497E-2</c:v>
                </c:pt>
                <c:pt idx="202">
                  <c:v>1.1138832381556449E-2</c:v>
                </c:pt>
                <c:pt idx="203">
                  <c:v>1.07984012749558E-2</c:v>
                </c:pt>
                <c:pt idx="204">
                  <c:v>1.9754922442036612E-4</c:v>
                </c:pt>
                <c:pt idx="205">
                  <c:v>9.0906865731865058E-3</c:v>
                </c:pt>
                <c:pt idx="206">
                  <c:v>3.6702073638325942E-2</c:v>
                </c:pt>
                <c:pt idx="207">
                  <c:v>0.12573705284691675</c:v>
                </c:pt>
                <c:pt idx="208">
                  <c:v>-1.1948505910149518E-2</c:v>
                </c:pt>
                <c:pt idx="209">
                  <c:v>6.956395425695156E-3</c:v>
                </c:pt>
                <c:pt idx="210">
                  <c:v>-1.1077481843080472E-2</c:v>
                </c:pt>
                <c:pt idx="211">
                  <c:v>2.4060387955812886E-2</c:v>
                </c:pt>
                <c:pt idx="212">
                  <c:v>3.6993228322052533E-2</c:v>
                </c:pt>
                <c:pt idx="213">
                  <c:v>1.9434161711183239E-2</c:v>
                </c:pt>
                <c:pt idx="214">
                  <c:v>-5.0777042333133585E-2</c:v>
                </c:pt>
                <c:pt idx="215">
                  <c:v>-6.4285984770411919E-3</c:v>
                </c:pt>
                <c:pt idx="216">
                  <c:v>3.3150301267101438E-2</c:v>
                </c:pt>
                <c:pt idx="217">
                  <c:v>1.0689042911115285E-2</c:v>
                </c:pt>
                <c:pt idx="218">
                  <c:v>-7.7415926594813619E-4</c:v>
                </c:pt>
                <c:pt idx="219">
                  <c:v>-7.0442723419801056E-3</c:v>
                </c:pt>
                <c:pt idx="220">
                  <c:v>-1.4599432342897796E-3</c:v>
                </c:pt>
                <c:pt idx="221">
                  <c:v>2.0956061571854201E-2</c:v>
                </c:pt>
                <c:pt idx="222">
                  <c:v>-8.6751879558478635E-3</c:v>
                </c:pt>
                <c:pt idx="223">
                  <c:v>-2.6807907012700711E-2</c:v>
                </c:pt>
                <c:pt idx="224">
                  <c:v>1.4244601037449173E-2</c:v>
                </c:pt>
                <c:pt idx="225">
                  <c:v>4.8790782700825017E-3</c:v>
                </c:pt>
                <c:pt idx="226">
                  <c:v>1.1492130911486109E-2</c:v>
                </c:pt>
                <c:pt idx="227">
                  <c:v>-4.4775227099373332E-3</c:v>
                </c:pt>
                <c:pt idx="228">
                  <c:v>4.0413051422768881E-2</c:v>
                </c:pt>
                <c:pt idx="229">
                  <c:v>-2.4066748971694652E-3</c:v>
                </c:pt>
                <c:pt idx="230">
                  <c:v>-2.8877966601667648E-2</c:v>
                </c:pt>
                <c:pt idx="231">
                  <c:v>-1.0719690403814406E-2</c:v>
                </c:pt>
                <c:pt idx="232">
                  <c:v>-3.9700429896546421E-4</c:v>
                </c:pt>
                <c:pt idx="233">
                  <c:v>-1.5695043683337972E-2</c:v>
                </c:pt>
                <c:pt idx="234">
                  <c:v>1.6774142846578957E-3</c:v>
                </c:pt>
                <c:pt idx="235">
                  <c:v>9.8055965160360036E-3</c:v>
                </c:pt>
                <c:pt idx="236">
                  <c:v>-5.1344436192475506E-3</c:v>
                </c:pt>
                <c:pt idx="237">
                  <c:v>-2.0551466658824569E-2</c:v>
                </c:pt>
                <c:pt idx="238">
                  <c:v>2.5627001023075698E-3</c:v>
                </c:pt>
                <c:pt idx="239">
                  <c:v>-3.9025286787511145E-3</c:v>
                </c:pt>
                <c:pt idx="240">
                  <c:v>4.0998270246744599E-3</c:v>
                </c:pt>
                <c:pt idx="241">
                  <c:v>1.3277574416968224E-2</c:v>
                </c:pt>
                <c:pt idx="242">
                  <c:v>5.1114689432568937E-3</c:v>
                </c:pt>
                <c:pt idx="243">
                  <c:v>2.3762926597772613E-2</c:v>
                </c:pt>
                <c:pt idx="244">
                  <c:v>-8.1732284428371518E-3</c:v>
                </c:pt>
                <c:pt idx="245">
                  <c:v>-4.2740696980777579E-2</c:v>
                </c:pt>
                <c:pt idx="246">
                  <c:v>-7.2763433672518099E-2</c:v>
                </c:pt>
                <c:pt idx="247">
                  <c:v>-5.1921138203420104E-3</c:v>
                </c:pt>
                <c:pt idx="248">
                  <c:v>-1.9793396238222113E-2</c:v>
                </c:pt>
                <c:pt idx="249">
                  <c:v>5.1198964230079278E-3</c:v>
                </c:pt>
                <c:pt idx="250">
                  <c:v>5.5516708869956784E-4</c:v>
                </c:pt>
                <c:pt idx="251">
                  <c:v>-6.0125749166106933E-3</c:v>
                </c:pt>
                <c:pt idx="252">
                  <c:v>1.2463669884651019E-2</c:v>
                </c:pt>
                <c:pt idx="253">
                  <c:v>-7.3757355392734744E-3</c:v>
                </c:pt>
                <c:pt idx="254">
                  <c:v>8.6656768626821399E-3</c:v>
                </c:pt>
                <c:pt idx="255">
                  <c:v>7.7838220523492848E-3</c:v>
                </c:pt>
                <c:pt idx="256">
                  <c:v>1.6949591465630982E-2</c:v>
                </c:pt>
                <c:pt idx="257">
                  <c:v>1.7599574728683894E-2</c:v>
                </c:pt>
                <c:pt idx="258">
                  <c:v>1.39872604154516E-2</c:v>
                </c:pt>
                <c:pt idx="259">
                  <c:v>-3.8400760042725818E-3</c:v>
                </c:pt>
                <c:pt idx="260">
                  <c:v>-1.6309775630213169E-3</c:v>
                </c:pt>
                <c:pt idx="261">
                  <c:v>1.1001435229731094E-2</c:v>
                </c:pt>
                <c:pt idx="262">
                  <c:v>-5.0751850848532003E-3</c:v>
                </c:pt>
                <c:pt idx="263">
                  <c:v>-9.1279594084944463E-3</c:v>
                </c:pt>
                <c:pt idx="264">
                  <c:v>-3.8681889868211194E-2</c:v>
                </c:pt>
                <c:pt idx="265">
                  <c:v>-2.5681023682538871E-3</c:v>
                </c:pt>
                <c:pt idx="266">
                  <c:v>2.2166575023367933E-2</c:v>
                </c:pt>
                <c:pt idx="267">
                  <c:v>-1.4907126929212958E-3</c:v>
                </c:pt>
                <c:pt idx="268">
                  <c:v>2.0654880747621295E-3</c:v>
                </c:pt>
                <c:pt idx="269">
                  <c:v>2.303178558274303E-3</c:v>
                </c:pt>
                <c:pt idx="270">
                  <c:v>1.3181958499090249E-2</c:v>
                </c:pt>
                <c:pt idx="271">
                  <c:v>-7.4327149564810549E-3</c:v>
                </c:pt>
                <c:pt idx="272">
                  <c:v>-1.1078781286435399E-3</c:v>
                </c:pt>
                <c:pt idx="273">
                  <c:v>5.4961171866080294E-3</c:v>
                </c:pt>
                <c:pt idx="274">
                  <c:v>-2.2128512448896978E-2</c:v>
                </c:pt>
                <c:pt idx="275">
                  <c:v>-6.406951562700239E-3</c:v>
                </c:pt>
                <c:pt idx="276">
                  <c:v>8.5492321944355097E-3</c:v>
                </c:pt>
                <c:pt idx="277">
                  <c:v>9.396974187420571E-3</c:v>
                </c:pt>
                <c:pt idx="278">
                  <c:v>7.0373584661963815E-4</c:v>
                </c:pt>
                <c:pt idx="279">
                  <c:v>-1.0492007185995991E-2</c:v>
                </c:pt>
                <c:pt idx="280">
                  <c:v>2.3597220424401513E-2</c:v>
                </c:pt>
                <c:pt idx="281">
                  <c:v>1.5624557183365683E-2</c:v>
                </c:pt>
                <c:pt idx="282">
                  <c:v>3.2600790033141078E-2</c:v>
                </c:pt>
                <c:pt idx="283">
                  <c:v>-2.9913701998605189E-3</c:v>
                </c:pt>
                <c:pt idx="284">
                  <c:v>2.3363445446294911E-2</c:v>
                </c:pt>
                <c:pt idx="285">
                  <c:v>-1.3182498467770939E-2</c:v>
                </c:pt>
                <c:pt idx="286">
                  <c:v>1.979556410837509E-4</c:v>
                </c:pt>
                <c:pt idx="287">
                  <c:v>2.5098330991569166E-3</c:v>
                </c:pt>
                <c:pt idx="288">
                  <c:v>-2.966502564747577E-3</c:v>
                </c:pt>
                <c:pt idx="289">
                  <c:v>-1.3233217508824092E-2</c:v>
                </c:pt>
                <c:pt idx="290">
                  <c:v>9.0893565910166296E-3</c:v>
                </c:pt>
                <c:pt idx="291">
                  <c:v>2.6977801209939149E-2</c:v>
                </c:pt>
                <c:pt idx="292">
                  <c:v>1.7306543864999999E-2</c:v>
                </c:pt>
                <c:pt idx="293">
                  <c:v>9.8789144818272515E-2</c:v>
                </c:pt>
                <c:pt idx="294">
                  <c:v>-2.0807601074477309E-3</c:v>
                </c:pt>
                <c:pt idx="295">
                  <c:v>-1.128839037671899E-2</c:v>
                </c:pt>
                <c:pt idx="296">
                  <c:v>9.6322310230353928E-3</c:v>
                </c:pt>
                <c:pt idx="297">
                  <c:v>1.4350549190072481E-2</c:v>
                </c:pt>
                <c:pt idx="298">
                  <c:v>-8.4580875275595858E-3</c:v>
                </c:pt>
                <c:pt idx="299">
                  <c:v>4.2408240231827314E-2</c:v>
                </c:pt>
                <c:pt idx="300">
                  <c:v>4.4734699024363339E-3</c:v>
                </c:pt>
                <c:pt idx="301">
                  <c:v>-1.4982307687612641E-2</c:v>
                </c:pt>
                <c:pt idx="302">
                  <c:v>2.3454263297796939E-3</c:v>
                </c:pt>
                <c:pt idx="303">
                  <c:v>2.3626855149553663E-2</c:v>
                </c:pt>
                <c:pt idx="304">
                  <c:v>-7.3565980661430752E-3</c:v>
                </c:pt>
                <c:pt idx="305">
                  <c:v>-3.9553450164718021E-3</c:v>
                </c:pt>
                <c:pt idx="306">
                  <c:v>1.4996761287715344E-2</c:v>
                </c:pt>
                <c:pt idx="307">
                  <c:v>1.2696766673026407E-2</c:v>
                </c:pt>
                <c:pt idx="308">
                  <c:v>0.10541729809307337</c:v>
                </c:pt>
                <c:pt idx="309">
                  <c:v>1.3466530996925271E-2</c:v>
                </c:pt>
                <c:pt idx="310">
                  <c:v>-1.1340725954971731E-2</c:v>
                </c:pt>
                <c:pt idx="311">
                  <c:v>-8.1516698786702688E-3</c:v>
                </c:pt>
                <c:pt idx="312">
                  <c:v>1.1833895049033403E-2</c:v>
                </c:pt>
                <c:pt idx="313">
                  <c:v>-2.3369434958061899E-2</c:v>
                </c:pt>
                <c:pt idx="314">
                  <c:v>3.3735059320702844E-2</c:v>
                </c:pt>
                <c:pt idx="315">
                  <c:v>2.1971794819294631E-2</c:v>
                </c:pt>
                <c:pt idx="316">
                  <c:v>1.0021514982036352E-2</c:v>
                </c:pt>
                <c:pt idx="317">
                  <c:v>-8.7009666085408627E-3</c:v>
                </c:pt>
                <c:pt idx="318">
                  <c:v>-1.153480911089614E-2</c:v>
                </c:pt>
                <c:pt idx="319">
                  <c:v>4.4085936155561396E-2</c:v>
                </c:pt>
                <c:pt idx="320">
                  <c:v>5.8587047246962502E-2</c:v>
                </c:pt>
                <c:pt idx="321">
                  <c:v>3.6190630120286504E-2</c:v>
                </c:pt>
                <c:pt idx="322">
                  <c:v>-1.8186647879255564E-2</c:v>
                </c:pt>
                <c:pt idx="323">
                  <c:v>3.6362373671292365E-2</c:v>
                </c:pt>
                <c:pt idx="324">
                  <c:v>8.3904352446214758E-3</c:v>
                </c:pt>
                <c:pt idx="325">
                  <c:v>-1.1365285080229165E-2</c:v>
                </c:pt>
                <c:pt idx="326">
                  <c:v>5.2610879973444757E-4</c:v>
                </c:pt>
                <c:pt idx="327">
                  <c:v>3.5291139603373302E-2</c:v>
                </c:pt>
                <c:pt idx="328">
                  <c:v>2.5279773084933279E-3</c:v>
                </c:pt>
                <c:pt idx="329">
                  <c:v>-2.8282399924064262E-2</c:v>
                </c:pt>
                <c:pt idx="330">
                  <c:v>-7.8852465065346905E-2</c:v>
                </c:pt>
                <c:pt idx="331">
                  <c:v>2.4511292876029225E-2</c:v>
                </c:pt>
                <c:pt idx="332">
                  <c:v>2.5937674197605044E-2</c:v>
                </c:pt>
                <c:pt idx="333">
                  <c:v>8.1531349067981956E-2</c:v>
                </c:pt>
                <c:pt idx="334">
                  <c:v>3.771681643520488E-3</c:v>
                </c:pt>
                <c:pt idx="335">
                  <c:v>-2.7511697027191789E-2</c:v>
                </c:pt>
                <c:pt idx="336">
                  <c:v>1.327629388709968E-2</c:v>
                </c:pt>
                <c:pt idx="337">
                  <c:v>-3.9059158090377134E-3</c:v>
                </c:pt>
                <c:pt idx="338">
                  <c:v>-1.7590741674467759E-2</c:v>
                </c:pt>
                <c:pt idx="339">
                  <c:v>1.0821379374509627E-2</c:v>
                </c:pt>
                <c:pt idx="340">
                  <c:v>1.494295920080828E-3</c:v>
                </c:pt>
                <c:pt idx="341">
                  <c:v>-6.9793276885446775E-3</c:v>
                </c:pt>
                <c:pt idx="342">
                  <c:v>-3.3409374617315218E-2</c:v>
                </c:pt>
                <c:pt idx="343">
                  <c:v>-4.4445734595462867E-3</c:v>
                </c:pt>
                <c:pt idx="344">
                  <c:v>-1.6453493388906063E-2</c:v>
                </c:pt>
                <c:pt idx="345">
                  <c:v>3.6655793335236511E-2</c:v>
                </c:pt>
                <c:pt idx="346">
                  <c:v>2.5815824580143226E-2</c:v>
                </c:pt>
                <c:pt idx="347">
                  <c:v>-2.3953812192495636E-3</c:v>
                </c:pt>
                <c:pt idx="348">
                  <c:v>1.0023446083369615E-2</c:v>
                </c:pt>
                <c:pt idx="349">
                  <c:v>9.4917992899410955E-2</c:v>
                </c:pt>
                <c:pt idx="350">
                  <c:v>0.10568078720444915</c:v>
                </c:pt>
                <c:pt idx="351">
                  <c:v>-1.762526147710302E-2</c:v>
                </c:pt>
                <c:pt idx="352">
                  <c:v>3.6050181956050566E-2</c:v>
                </c:pt>
                <c:pt idx="353">
                  <c:v>7.1628326648807078E-3</c:v>
                </c:pt>
                <c:pt idx="354">
                  <c:v>-7.6057619895358768E-3</c:v>
                </c:pt>
                <c:pt idx="355">
                  <c:v>-1.0964968008974438E-2</c:v>
                </c:pt>
                <c:pt idx="356">
                  <c:v>8.7989083375714493E-3</c:v>
                </c:pt>
                <c:pt idx="357">
                  <c:v>-1.0913879867526826E-2</c:v>
                </c:pt>
                <c:pt idx="358">
                  <c:v>4.0678049954368529E-2</c:v>
                </c:pt>
                <c:pt idx="359">
                  <c:v>8.0246113921093265E-2</c:v>
                </c:pt>
                <c:pt idx="360">
                  <c:v>6.1154505083210062E-2</c:v>
                </c:pt>
                <c:pt idx="361">
                  <c:v>-3.173856863168361E-2</c:v>
                </c:pt>
                <c:pt idx="362">
                  <c:v>-1.4349662169786856E-3</c:v>
                </c:pt>
                <c:pt idx="363">
                  <c:v>5.6419678741877123E-2</c:v>
                </c:pt>
                <c:pt idx="364">
                  <c:v>1.1561232568624347E-2</c:v>
                </c:pt>
                <c:pt idx="365">
                  <c:v>9.8197533679439952E-3</c:v>
                </c:pt>
                <c:pt idx="366">
                  <c:v>0.12173821174372836</c:v>
                </c:pt>
                <c:pt idx="367">
                  <c:v>4.7017959702817386E-2</c:v>
                </c:pt>
                <c:pt idx="368">
                  <c:v>-3.3533714578747743E-2</c:v>
                </c:pt>
                <c:pt idx="369">
                  <c:v>2.4037453966300134E-2</c:v>
                </c:pt>
                <c:pt idx="370">
                  <c:v>7.4046243153656474E-2</c:v>
                </c:pt>
                <c:pt idx="371">
                  <c:v>8.8335179765467939E-2</c:v>
                </c:pt>
                <c:pt idx="372">
                  <c:v>4.1971435218517747E-2</c:v>
                </c:pt>
                <c:pt idx="373">
                  <c:v>-1.334388721382305E-2</c:v>
                </c:pt>
                <c:pt idx="374">
                  <c:v>-8.5942137645994283E-4</c:v>
                </c:pt>
                <c:pt idx="375">
                  <c:v>-7.3507053960294291E-2</c:v>
                </c:pt>
                <c:pt idx="376">
                  <c:v>-4.4435682300648364E-2</c:v>
                </c:pt>
                <c:pt idx="377">
                  <c:v>3.0150247631564701E-2</c:v>
                </c:pt>
                <c:pt idx="378">
                  <c:v>6.309147024177239E-2</c:v>
                </c:pt>
                <c:pt idx="379">
                  <c:v>-8.8628740142182166E-3</c:v>
                </c:pt>
                <c:pt idx="380">
                  <c:v>-4.3756162615547878E-2</c:v>
                </c:pt>
                <c:pt idx="381">
                  <c:v>-3.2391950153115343E-2</c:v>
                </c:pt>
                <c:pt idx="382">
                  <c:v>1.8625209461554385E-2</c:v>
                </c:pt>
                <c:pt idx="383">
                  <c:v>8.9812687913839798E-3</c:v>
                </c:pt>
                <c:pt idx="384">
                  <c:v>-3.5289895837151024E-2</c:v>
                </c:pt>
                <c:pt idx="385">
                  <c:v>-2.4568121038529431E-2</c:v>
                </c:pt>
                <c:pt idx="386">
                  <c:v>-4.7257036312197465E-2</c:v>
                </c:pt>
                <c:pt idx="387">
                  <c:v>-1.5015189949734432E-2</c:v>
                </c:pt>
                <c:pt idx="388">
                  <c:v>-1.0568258403022356E-2</c:v>
                </c:pt>
                <c:pt idx="389">
                  <c:v>5.6968690021760478E-2</c:v>
                </c:pt>
                <c:pt idx="390">
                  <c:v>-5.8726534826198613E-2</c:v>
                </c:pt>
                <c:pt idx="391">
                  <c:v>-8.2264616998825556E-3</c:v>
                </c:pt>
                <c:pt idx="392">
                  <c:v>3.8509073531551141E-2</c:v>
                </c:pt>
                <c:pt idx="393">
                  <c:v>0.13524520408619964</c:v>
                </c:pt>
                <c:pt idx="394">
                  <c:v>-9.1265232775040603E-2</c:v>
                </c:pt>
                <c:pt idx="395">
                  <c:v>-1.5743260949035619E-2</c:v>
                </c:pt>
                <c:pt idx="396">
                  <c:v>9.475242249896744E-3</c:v>
                </c:pt>
                <c:pt idx="397">
                  <c:v>3.8824991751176721E-2</c:v>
                </c:pt>
                <c:pt idx="398">
                  <c:v>4.5127008404893684E-2</c:v>
                </c:pt>
                <c:pt idx="399">
                  <c:v>3.1124893356721597E-2</c:v>
                </c:pt>
                <c:pt idx="400">
                  <c:v>-1.173402934242173E-2</c:v>
                </c:pt>
                <c:pt idx="401">
                  <c:v>6.7358528284268651E-2</c:v>
                </c:pt>
                <c:pt idx="402">
                  <c:v>-2.9464608966075119E-2</c:v>
                </c:pt>
                <c:pt idx="403">
                  <c:v>0.16570118913901086</c:v>
                </c:pt>
                <c:pt idx="404">
                  <c:v>3.6085176912852894E-2</c:v>
                </c:pt>
                <c:pt idx="405">
                  <c:v>-1.2778864526180324E-2</c:v>
                </c:pt>
                <c:pt idx="406">
                  <c:v>2.625916170420306E-2</c:v>
                </c:pt>
                <c:pt idx="407">
                  <c:v>2.7056136627976271E-3</c:v>
                </c:pt>
                <c:pt idx="408">
                  <c:v>-1.1609702656865964E-2</c:v>
                </c:pt>
                <c:pt idx="409">
                  <c:v>3.0703970386510279E-2</c:v>
                </c:pt>
                <c:pt idx="410">
                  <c:v>-1.374374739967343E-2</c:v>
                </c:pt>
                <c:pt idx="411">
                  <c:v>2.9849341155098269E-2</c:v>
                </c:pt>
                <c:pt idx="412">
                  <c:v>4.3122086966192089E-2</c:v>
                </c:pt>
                <c:pt idx="413">
                  <c:v>-4.0426432551340973E-4</c:v>
                </c:pt>
                <c:pt idx="414">
                  <c:v>7.1158863499256639E-2</c:v>
                </c:pt>
                <c:pt idx="415">
                  <c:v>2.3135718059770424E-2</c:v>
                </c:pt>
                <c:pt idx="416">
                  <c:v>1.3415774460730031E-2</c:v>
                </c:pt>
                <c:pt idx="417">
                  <c:v>-1.5279445652795331E-2</c:v>
                </c:pt>
                <c:pt idx="418">
                  <c:v>-5.7672405590096787E-2</c:v>
                </c:pt>
                <c:pt idx="419">
                  <c:v>-5.3168971273769267E-2</c:v>
                </c:pt>
                <c:pt idx="420">
                  <c:v>1.1096089414233743E-2</c:v>
                </c:pt>
                <c:pt idx="421">
                  <c:v>-6.5864521415016544E-2</c:v>
                </c:pt>
                <c:pt idx="422">
                  <c:v>-7.0520443873964549E-4</c:v>
                </c:pt>
                <c:pt idx="423">
                  <c:v>-3.7346219722855525E-2</c:v>
                </c:pt>
                <c:pt idx="424">
                  <c:v>6.9007085418969591E-2</c:v>
                </c:pt>
                <c:pt idx="425">
                  <c:v>8.5768820185136672E-3</c:v>
                </c:pt>
                <c:pt idx="426">
                  <c:v>4.6508004834862948E-2</c:v>
                </c:pt>
                <c:pt idx="427">
                  <c:v>-1.4743944211506729E-2</c:v>
                </c:pt>
                <c:pt idx="428">
                  <c:v>-4.539883036433006E-2</c:v>
                </c:pt>
                <c:pt idx="429">
                  <c:v>-6.2366371961645687E-3</c:v>
                </c:pt>
                <c:pt idx="430">
                  <c:v>4.7416067838594388E-2</c:v>
                </c:pt>
                <c:pt idx="431">
                  <c:v>1.7849630341436912E-2</c:v>
                </c:pt>
                <c:pt idx="432">
                  <c:v>4.8027277230670448E-2</c:v>
                </c:pt>
                <c:pt idx="433">
                  <c:v>4.461076238247149E-2</c:v>
                </c:pt>
                <c:pt idx="434">
                  <c:v>1.4748751894336871E-2</c:v>
                </c:pt>
                <c:pt idx="435">
                  <c:v>-1.7260057341973733E-3</c:v>
                </c:pt>
                <c:pt idx="436">
                  <c:v>6.2573539989380048E-2</c:v>
                </c:pt>
                <c:pt idx="437">
                  <c:v>-7.1696016700302414E-4</c:v>
                </c:pt>
                <c:pt idx="438">
                  <c:v>-1.7318347972631681E-2</c:v>
                </c:pt>
                <c:pt idx="439">
                  <c:v>-6.2129419614253424E-2</c:v>
                </c:pt>
                <c:pt idx="440">
                  <c:v>3.6535204320713284E-2</c:v>
                </c:pt>
                <c:pt idx="441">
                  <c:v>1.9722253848700643E-2</c:v>
                </c:pt>
                <c:pt idx="442">
                  <c:v>-9.5922458812110808E-3</c:v>
                </c:pt>
                <c:pt idx="443">
                  <c:v>7.0820377244986193E-3</c:v>
                </c:pt>
                <c:pt idx="444">
                  <c:v>-2.2045821060183005E-2</c:v>
                </c:pt>
                <c:pt idx="445">
                  <c:v>-5.9771166407087675E-3</c:v>
                </c:pt>
                <c:pt idx="446">
                  <c:v>-4.1254116623004107E-2</c:v>
                </c:pt>
                <c:pt idx="447">
                  <c:v>2.2036408524737542E-2</c:v>
                </c:pt>
                <c:pt idx="448">
                  <c:v>-6.820258098190321E-2</c:v>
                </c:pt>
                <c:pt idx="449">
                  <c:v>3.5070945671011981E-2</c:v>
                </c:pt>
                <c:pt idx="450">
                  <c:v>2.6435652772277971E-2</c:v>
                </c:pt>
                <c:pt idx="451">
                  <c:v>5.7328931205823705E-4</c:v>
                </c:pt>
                <c:pt idx="452">
                  <c:v>3.2763872281111606E-2</c:v>
                </c:pt>
                <c:pt idx="453">
                  <c:v>1.6644927295651032E-2</c:v>
                </c:pt>
                <c:pt idx="454">
                  <c:v>7.8682052314607686E-3</c:v>
                </c:pt>
                <c:pt idx="455">
                  <c:v>-7.669067776751564E-3</c:v>
                </c:pt>
                <c:pt idx="456">
                  <c:v>1.2550823002677194E-2</c:v>
                </c:pt>
                <c:pt idx="457">
                  <c:v>-6.2063749306051109E-3</c:v>
                </c:pt>
                <c:pt idx="458">
                  <c:v>-2.1418037278069565E-2</c:v>
                </c:pt>
                <c:pt idx="459">
                  <c:v>1.2362004004781948E-2</c:v>
                </c:pt>
                <c:pt idx="460">
                  <c:v>4.4662982251178884E-3</c:v>
                </c:pt>
                <c:pt idx="461">
                  <c:v>-1.29906789774128E-2</c:v>
                </c:pt>
                <c:pt idx="462">
                  <c:v>-9.1959528702229808E-3</c:v>
                </c:pt>
                <c:pt idx="463">
                  <c:v>1.2970484861770862E-2</c:v>
                </c:pt>
                <c:pt idx="464">
                  <c:v>4.0265520489736716E-2</c:v>
                </c:pt>
                <c:pt idx="465">
                  <c:v>-1.0139321361464898E-2</c:v>
                </c:pt>
                <c:pt idx="466">
                  <c:v>8.3339351013211396E-3</c:v>
                </c:pt>
                <c:pt idx="467">
                  <c:v>4.297734502161258E-2</c:v>
                </c:pt>
                <c:pt idx="468">
                  <c:v>1.7190515826942282E-2</c:v>
                </c:pt>
                <c:pt idx="469">
                  <c:v>-1.8317545169122047E-2</c:v>
                </c:pt>
                <c:pt idx="470">
                  <c:v>-2.1259231074970903E-3</c:v>
                </c:pt>
                <c:pt idx="471">
                  <c:v>-1.6899678378704854E-2</c:v>
                </c:pt>
                <c:pt idx="472">
                  <c:v>-3.4378095454285003E-2</c:v>
                </c:pt>
                <c:pt idx="473">
                  <c:v>-4.7289119172325228E-2</c:v>
                </c:pt>
                <c:pt idx="474">
                  <c:v>-7.6717578586864158E-3</c:v>
                </c:pt>
                <c:pt idx="475">
                  <c:v>-4.7008958492559868E-3</c:v>
                </c:pt>
                <c:pt idx="476">
                  <c:v>-2.441039728800946E-2</c:v>
                </c:pt>
                <c:pt idx="477">
                  <c:v>-5.9313013606478164E-2</c:v>
                </c:pt>
                <c:pt idx="478">
                  <c:v>-1.8548780125728068E-2</c:v>
                </c:pt>
                <c:pt idx="479">
                  <c:v>-1.1994505656778091E-2</c:v>
                </c:pt>
                <c:pt idx="480">
                  <c:v>7.4456694527887682E-2</c:v>
                </c:pt>
                <c:pt idx="481">
                  <c:v>2.1450477291660629E-2</c:v>
                </c:pt>
                <c:pt idx="482">
                  <c:v>1.3842286123716461E-2</c:v>
                </c:pt>
                <c:pt idx="483">
                  <c:v>-1.7829690615176651E-2</c:v>
                </c:pt>
                <c:pt idx="484">
                  <c:v>4.8169672419158371E-2</c:v>
                </c:pt>
                <c:pt idx="485">
                  <c:v>1.0700809935129119E-2</c:v>
                </c:pt>
                <c:pt idx="486">
                  <c:v>-9.9297624697762873E-3</c:v>
                </c:pt>
                <c:pt idx="487">
                  <c:v>1.8019864072508024E-2</c:v>
                </c:pt>
                <c:pt idx="488">
                  <c:v>-2.9464681826864295E-2</c:v>
                </c:pt>
                <c:pt idx="489">
                  <c:v>1.2077291675227909E-2</c:v>
                </c:pt>
                <c:pt idx="490">
                  <c:v>7.8604684871955901E-3</c:v>
                </c:pt>
                <c:pt idx="491">
                  <c:v>4.194631621004162E-3</c:v>
                </c:pt>
                <c:pt idx="492">
                  <c:v>1.5042039636482776E-2</c:v>
                </c:pt>
                <c:pt idx="493">
                  <c:v>-5.3498580078975705E-3</c:v>
                </c:pt>
                <c:pt idx="494">
                  <c:v>5.6656200771418386E-3</c:v>
                </c:pt>
                <c:pt idx="495">
                  <c:v>-4.4055658319551272E-2</c:v>
                </c:pt>
                <c:pt idx="496">
                  <c:v>1.8598718471749376E-2</c:v>
                </c:pt>
                <c:pt idx="497">
                  <c:v>-0.11380458401320082</c:v>
                </c:pt>
                <c:pt idx="498">
                  <c:v>1.6866853687844622E-3</c:v>
                </c:pt>
                <c:pt idx="499">
                  <c:v>-1.5899614838281988E-2</c:v>
                </c:pt>
                <c:pt idx="500">
                  <c:v>-1.723562258687809E-2</c:v>
                </c:pt>
                <c:pt idx="501">
                  <c:v>-6.6150121099984555E-2</c:v>
                </c:pt>
                <c:pt idx="502">
                  <c:v>-1.5319113726330182E-2</c:v>
                </c:pt>
                <c:pt idx="503">
                  <c:v>-4.8095589097997181E-2</c:v>
                </c:pt>
                <c:pt idx="504">
                  <c:v>-2.6963741721426987E-2</c:v>
                </c:pt>
                <c:pt idx="505">
                  <c:v>-7.1668253125607272E-3</c:v>
                </c:pt>
                <c:pt idx="506">
                  <c:v>-7.8931324812093848E-2</c:v>
                </c:pt>
                <c:pt idx="507">
                  <c:v>-1.3136764131425407E-2</c:v>
                </c:pt>
                <c:pt idx="508">
                  <c:v>3.8532746079915817E-2</c:v>
                </c:pt>
                <c:pt idx="509">
                  <c:v>1.2314890973246452E-3</c:v>
                </c:pt>
                <c:pt idx="510">
                  <c:v>2.4942829628632441E-2</c:v>
                </c:pt>
                <c:pt idx="511">
                  <c:v>-1.1290410195964362E-2</c:v>
                </c:pt>
                <c:pt idx="512">
                  <c:v>-3.7016319406915778E-2</c:v>
                </c:pt>
                <c:pt idx="513">
                  <c:v>-4.149641407708099E-2</c:v>
                </c:pt>
                <c:pt idx="514">
                  <c:v>-2.2649530712929265E-2</c:v>
                </c:pt>
                <c:pt idx="515">
                  <c:v>3.2536871880868651E-2</c:v>
                </c:pt>
                <c:pt idx="516">
                  <c:v>7.9651535769976831E-3</c:v>
                </c:pt>
                <c:pt idx="517">
                  <c:v>1.1070868491421148E-2</c:v>
                </c:pt>
                <c:pt idx="518">
                  <c:v>3.1943661942463904E-2</c:v>
                </c:pt>
                <c:pt idx="519">
                  <c:v>-6.0024149657879411E-3</c:v>
                </c:pt>
                <c:pt idx="520">
                  <c:v>-3.3398400931379711E-2</c:v>
                </c:pt>
                <c:pt idx="521">
                  <c:v>-3.9288207638036067E-2</c:v>
                </c:pt>
                <c:pt idx="522">
                  <c:v>1.0655002423327054E-2</c:v>
                </c:pt>
                <c:pt idx="523">
                  <c:v>-7.5658902061667255E-2</c:v>
                </c:pt>
                <c:pt idx="524">
                  <c:v>0.10311867789134886</c:v>
                </c:pt>
                <c:pt idx="525">
                  <c:v>1.9911598569242017E-2</c:v>
                </c:pt>
                <c:pt idx="526">
                  <c:v>-1.7954245951733269E-2</c:v>
                </c:pt>
                <c:pt idx="527">
                  <c:v>-6.3299276819272134E-3</c:v>
                </c:pt>
                <c:pt idx="528">
                  <c:v>5.4345047963684154E-2</c:v>
                </c:pt>
                <c:pt idx="529">
                  <c:v>3.9719364089999994E-2</c:v>
                </c:pt>
                <c:pt idx="530">
                  <c:v>8.4863128036314645E-3</c:v>
                </c:pt>
                <c:pt idx="531">
                  <c:v>-2.0083180790283858E-2</c:v>
                </c:pt>
                <c:pt idx="532">
                  <c:v>-2.2651469753348516E-2</c:v>
                </c:pt>
                <c:pt idx="533">
                  <c:v>-3.5275078613408159E-2</c:v>
                </c:pt>
                <c:pt idx="534">
                  <c:v>-4.8138708300068431E-2</c:v>
                </c:pt>
                <c:pt idx="535">
                  <c:v>-1.0645054364612916E-2</c:v>
                </c:pt>
                <c:pt idx="536">
                  <c:v>-6.384364528752037E-3</c:v>
                </c:pt>
                <c:pt idx="537">
                  <c:v>-6.7131134388128968E-2</c:v>
                </c:pt>
                <c:pt idx="538">
                  <c:v>4.3221217602438772E-2</c:v>
                </c:pt>
                <c:pt idx="539">
                  <c:v>1.3132326845384221E-2</c:v>
                </c:pt>
                <c:pt idx="540">
                  <c:v>7.5310053087645221E-3</c:v>
                </c:pt>
                <c:pt idx="541">
                  <c:v>-7.9661795606109406E-2</c:v>
                </c:pt>
                <c:pt idx="542">
                  <c:v>6.01111814109761E-2</c:v>
                </c:pt>
                <c:pt idx="543">
                  <c:v>1.5169277529580898E-2</c:v>
                </c:pt>
                <c:pt idx="544">
                  <c:v>3.8925652095848744E-2</c:v>
                </c:pt>
                <c:pt idx="545">
                  <c:v>-1.0648982815988375E-2</c:v>
                </c:pt>
                <c:pt idx="546">
                  <c:v>-2.9431181270784732E-2</c:v>
                </c:pt>
                <c:pt idx="547">
                  <c:v>-3.3068949214590582E-2</c:v>
                </c:pt>
                <c:pt idx="548">
                  <c:v>3.0216492762902218E-2</c:v>
                </c:pt>
                <c:pt idx="549">
                  <c:v>2.9685118054213772E-2</c:v>
                </c:pt>
                <c:pt idx="550">
                  <c:v>-1.7042751880675819E-2</c:v>
                </c:pt>
                <c:pt idx="551">
                  <c:v>-7.4251276465492882E-3</c:v>
                </c:pt>
                <c:pt idx="552">
                  <c:v>-2.5797501172028963E-3</c:v>
                </c:pt>
                <c:pt idx="553">
                  <c:v>-3.109448817943444E-2</c:v>
                </c:pt>
                <c:pt idx="554">
                  <c:v>4.9820299355160091E-3</c:v>
                </c:pt>
                <c:pt idx="555">
                  <c:v>5.2321271976870486E-3</c:v>
                </c:pt>
                <c:pt idx="556">
                  <c:v>9.3178229669198618E-3</c:v>
                </c:pt>
                <c:pt idx="557">
                  <c:v>7.7661851265102598E-4</c:v>
                </c:pt>
                <c:pt idx="558">
                  <c:v>-3.6901776026433089E-2</c:v>
                </c:pt>
                <c:pt idx="559">
                  <c:v>-7.202840605109959E-3</c:v>
                </c:pt>
                <c:pt idx="560">
                  <c:v>2.8859745028374851E-3</c:v>
                </c:pt>
                <c:pt idx="561">
                  <c:v>-2.8954865123779025E-2</c:v>
                </c:pt>
                <c:pt idx="562">
                  <c:v>-9.1550278924401943E-3</c:v>
                </c:pt>
                <c:pt idx="563">
                  <c:v>1.5213015140572281E-2</c:v>
                </c:pt>
                <c:pt idx="564">
                  <c:v>-1.5123036073623258E-2</c:v>
                </c:pt>
                <c:pt idx="565">
                  <c:v>-2.9433294699348907E-2</c:v>
                </c:pt>
                <c:pt idx="566">
                  <c:v>5.8872462633998007E-2</c:v>
                </c:pt>
                <c:pt idx="567">
                  <c:v>-8.4522394777914248E-3</c:v>
                </c:pt>
                <c:pt idx="568">
                  <c:v>3.1302298378192775E-2</c:v>
                </c:pt>
                <c:pt idx="569">
                  <c:v>2.9193083208420071E-2</c:v>
                </c:pt>
                <c:pt idx="570">
                  <c:v>2.2043693002948696E-2</c:v>
                </c:pt>
                <c:pt idx="571">
                  <c:v>0.14906163481168161</c:v>
                </c:pt>
                <c:pt idx="572">
                  <c:v>-3.1944497729804747E-2</c:v>
                </c:pt>
                <c:pt idx="573">
                  <c:v>4.111921396377427E-2</c:v>
                </c:pt>
                <c:pt idx="574">
                  <c:v>-6.7203461358008648E-3</c:v>
                </c:pt>
                <c:pt idx="575">
                  <c:v>3.8299247324691171E-2</c:v>
                </c:pt>
                <c:pt idx="576">
                  <c:v>4.3682375819520773E-3</c:v>
                </c:pt>
                <c:pt idx="577">
                  <c:v>4.6669947798522286E-3</c:v>
                </c:pt>
                <c:pt idx="578">
                  <c:v>-4.9622505921841274E-2</c:v>
                </c:pt>
                <c:pt idx="579">
                  <c:v>-1.7761548264739052E-2</c:v>
                </c:pt>
                <c:pt idx="580">
                  <c:v>7.284468187521655E-3</c:v>
                </c:pt>
                <c:pt idx="581">
                  <c:v>3.3723394923993261E-2</c:v>
                </c:pt>
                <c:pt idx="582">
                  <c:v>4.1427850343062324E-2</c:v>
                </c:pt>
                <c:pt idx="583">
                  <c:v>3.8801925763401982E-2</c:v>
                </c:pt>
                <c:pt idx="584">
                  <c:v>1.335111268823104E-2</c:v>
                </c:pt>
                <c:pt idx="585">
                  <c:v>2.5886461483686111E-2</c:v>
                </c:pt>
                <c:pt idx="586">
                  <c:v>1.6567887072807571E-3</c:v>
                </c:pt>
                <c:pt idx="587">
                  <c:v>4.0437411503837992E-3</c:v>
                </c:pt>
                <c:pt idx="588">
                  <c:v>-1.0589344121304616E-2</c:v>
                </c:pt>
                <c:pt idx="589">
                  <c:v>3.4535505760521577E-2</c:v>
                </c:pt>
                <c:pt idx="590">
                  <c:v>5.9375518547874996E-3</c:v>
                </c:pt>
                <c:pt idx="591">
                  <c:v>-1.5883606056713604E-2</c:v>
                </c:pt>
                <c:pt idx="592">
                  <c:v>1.3697398795685836E-2</c:v>
                </c:pt>
                <c:pt idx="593">
                  <c:v>-1.9567258124711287E-2</c:v>
                </c:pt>
                <c:pt idx="594">
                  <c:v>-2.4174615621115052E-2</c:v>
                </c:pt>
                <c:pt idx="595">
                  <c:v>2.2106448014228296E-2</c:v>
                </c:pt>
                <c:pt idx="596">
                  <c:v>5.0811636137909413E-2</c:v>
                </c:pt>
                <c:pt idx="597">
                  <c:v>8.0027414072000973E-3</c:v>
                </c:pt>
                <c:pt idx="598">
                  <c:v>-4.7020871048540453E-3</c:v>
                </c:pt>
                <c:pt idx="599">
                  <c:v>2.0086928822004944E-2</c:v>
                </c:pt>
                <c:pt idx="600">
                  <c:v>-1.2226387749144125E-2</c:v>
                </c:pt>
                <c:pt idx="601">
                  <c:v>-1.3439199666738257E-2</c:v>
                </c:pt>
                <c:pt idx="602">
                  <c:v>3.4500439831059086E-3</c:v>
                </c:pt>
                <c:pt idx="603">
                  <c:v>-5.1121566014163695E-3</c:v>
                </c:pt>
                <c:pt idx="604">
                  <c:v>3.665467347494413E-3</c:v>
                </c:pt>
                <c:pt idx="605">
                  <c:v>5.9709757661252421E-3</c:v>
                </c:pt>
                <c:pt idx="606">
                  <c:v>-1.4681680374357077E-2</c:v>
                </c:pt>
                <c:pt idx="607">
                  <c:v>-1.5383182188544196E-2</c:v>
                </c:pt>
                <c:pt idx="608">
                  <c:v>1.7863522266306199E-2</c:v>
                </c:pt>
                <c:pt idx="609">
                  <c:v>2.8317113839862854E-2</c:v>
                </c:pt>
                <c:pt idx="610">
                  <c:v>1.3602406229407362E-2</c:v>
                </c:pt>
                <c:pt idx="611">
                  <c:v>-9.2978583840999385E-3</c:v>
                </c:pt>
                <c:pt idx="612">
                  <c:v>2.5871055004556765E-2</c:v>
                </c:pt>
                <c:pt idx="613">
                  <c:v>1.6866282371317525E-2</c:v>
                </c:pt>
                <c:pt idx="614">
                  <c:v>3.1212240138486559E-3</c:v>
                </c:pt>
                <c:pt idx="615">
                  <c:v>-0.10570528469890397</c:v>
                </c:pt>
                <c:pt idx="616">
                  <c:v>-1.4471123429452028E-3</c:v>
                </c:pt>
                <c:pt idx="617">
                  <c:v>-4.0558615263833813E-3</c:v>
                </c:pt>
                <c:pt idx="618">
                  <c:v>-2.3667888740102293E-2</c:v>
                </c:pt>
                <c:pt idx="619">
                  <c:v>1.0276099219549042E-2</c:v>
                </c:pt>
                <c:pt idx="620">
                  <c:v>-2.8416954420277542E-3</c:v>
                </c:pt>
                <c:pt idx="621">
                  <c:v>1.9971407371536968E-2</c:v>
                </c:pt>
                <c:pt idx="622">
                  <c:v>2.6137684141478854E-2</c:v>
                </c:pt>
                <c:pt idx="623">
                  <c:v>8.1025598842436033E-4</c:v>
                </c:pt>
                <c:pt idx="624">
                  <c:v>-6.5585451271415783E-3</c:v>
                </c:pt>
                <c:pt idx="625">
                  <c:v>1.2889957956346097E-2</c:v>
                </c:pt>
                <c:pt idx="626">
                  <c:v>-8.1759524819190136E-3</c:v>
                </c:pt>
                <c:pt idx="627">
                  <c:v>-2.3029175245420981E-2</c:v>
                </c:pt>
                <c:pt idx="628">
                  <c:v>-7.8569892274870767E-2</c:v>
                </c:pt>
                <c:pt idx="629">
                  <c:v>9.2655942739007201E-3</c:v>
                </c:pt>
                <c:pt idx="630">
                  <c:v>2.2301538059149577E-2</c:v>
                </c:pt>
                <c:pt idx="631">
                  <c:v>2.7787749314911207E-3</c:v>
                </c:pt>
                <c:pt idx="632">
                  <c:v>-4.5940112352318908E-2</c:v>
                </c:pt>
                <c:pt idx="633">
                  <c:v>1.8060314448499527E-2</c:v>
                </c:pt>
                <c:pt idx="634">
                  <c:v>1.1382975339876077E-2</c:v>
                </c:pt>
                <c:pt idx="635">
                  <c:v>-3.4040798442718817E-2</c:v>
                </c:pt>
                <c:pt idx="636">
                  <c:v>-3.9086595754759231E-3</c:v>
                </c:pt>
                <c:pt idx="637">
                  <c:v>3.4472092983120275E-2</c:v>
                </c:pt>
                <c:pt idx="638">
                  <c:v>9.8921520328574028E-2</c:v>
                </c:pt>
                <c:pt idx="639">
                  <c:v>-2.8952263210403157E-3</c:v>
                </c:pt>
                <c:pt idx="640">
                  <c:v>1.8974020768163454E-2</c:v>
                </c:pt>
                <c:pt idx="641">
                  <c:v>5.3369487992556515E-3</c:v>
                </c:pt>
                <c:pt idx="642">
                  <c:v>4.7738937449878178E-2</c:v>
                </c:pt>
                <c:pt idx="643">
                  <c:v>7.2829293010496329E-2</c:v>
                </c:pt>
                <c:pt idx="644">
                  <c:v>-4.3359814253262664E-3</c:v>
                </c:pt>
                <c:pt idx="645">
                  <c:v>1.1387376683018561E-2</c:v>
                </c:pt>
                <c:pt idx="646">
                  <c:v>-1.0005389186433155E-2</c:v>
                </c:pt>
                <c:pt idx="647">
                  <c:v>1.4911906381728688E-2</c:v>
                </c:pt>
                <c:pt idx="648">
                  <c:v>2.7121474049768286E-2</c:v>
                </c:pt>
                <c:pt idx="649">
                  <c:v>-3.1144340726196283E-3</c:v>
                </c:pt>
                <c:pt idx="650">
                  <c:v>2.2506465219417605E-3</c:v>
                </c:pt>
                <c:pt idx="651">
                  <c:v>1.2243521364520457E-2</c:v>
                </c:pt>
                <c:pt idx="652">
                  <c:v>7.1421717589159037E-2</c:v>
                </c:pt>
                <c:pt idx="653">
                  <c:v>-3.5748131001669872E-3</c:v>
                </c:pt>
                <c:pt idx="654">
                  <c:v>-1.2145050430336039E-2</c:v>
                </c:pt>
                <c:pt idx="655">
                  <c:v>1.5682410578935917E-2</c:v>
                </c:pt>
                <c:pt idx="656">
                  <c:v>3.0072272533324319E-2</c:v>
                </c:pt>
                <c:pt idx="657">
                  <c:v>3.8835352676115251E-2</c:v>
                </c:pt>
                <c:pt idx="658">
                  <c:v>-4.8635562885727445E-3</c:v>
                </c:pt>
                <c:pt idx="659">
                  <c:v>-4.4278633361793419E-2</c:v>
                </c:pt>
                <c:pt idx="660">
                  <c:v>-3.0357916233758785E-2</c:v>
                </c:pt>
                <c:pt idx="661">
                  <c:v>-5.0851195800081742E-3</c:v>
                </c:pt>
                <c:pt idx="662">
                  <c:v>3.7009921000250641E-2</c:v>
                </c:pt>
                <c:pt idx="663">
                  <c:v>-6.4728416833362721E-3</c:v>
                </c:pt>
                <c:pt idx="664">
                  <c:v>-2.8851577829162738E-2</c:v>
                </c:pt>
                <c:pt idx="665">
                  <c:v>8.0555247248990849E-3</c:v>
                </c:pt>
                <c:pt idx="666">
                  <c:v>1.6230764554250262E-2</c:v>
                </c:pt>
                <c:pt idx="667">
                  <c:v>-1.1445270852578267E-2</c:v>
                </c:pt>
                <c:pt idx="668">
                  <c:v>2.4759183375919068E-3</c:v>
                </c:pt>
                <c:pt idx="669">
                  <c:v>-1.7344532769114095E-4</c:v>
                </c:pt>
                <c:pt idx="670">
                  <c:v>2.7294321004095849E-2</c:v>
                </c:pt>
                <c:pt idx="671">
                  <c:v>-9.7550196543910728E-3</c:v>
                </c:pt>
                <c:pt idx="672">
                  <c:v>-6.2610276659397102E-3</c:v>
                </c:pt>
                <c:pt idx="673">
                  <c:v>-9.0145012629116485E-3</c:v>
                </c:pt>
                <c:pt idx="674">
                  <c:v>-1.5277142267567399E-2</c:v>
                </c:pt>
                <c:pt idx="675">
                  <c:v>2.6894309536414335E-2</c:v>
                </c:pt>
                <c:pt idx="676">
                  <c:v>7.1064068723406509E-2</c:v>
                </c:pt>
                <c:pt idx="677">
                  <c:v>1.1917395138422816E-2</c:v>
                </c:pt>
                <c:pt idx="678">
                  <c:v>4.2866608903147762E-3</c:v>
                </c:pt>
                <c:pt idx="679">
                  <c:v>-4.6392444042134183E-2</c:v>
                </c:pt>
                <c:pt idx="680">
                  <c:v>-3.0434375530054899E-3</c:v>
                </c:pt>
                <c:pt idx="681">
                  <c:v>-8.1064113243931885E-3</c:v>
                </c:pt>
                <c:pt idx="682">
                  <c:v>6.2464478530359748E-3</c:v>
                </c:pt>
                <c:pt idx="683">
                  <c:v>1.544951342337186E-2</c:v>
                </c:pt>
                <c:pt idx="684">
                  <c:v>-4.0040429082414647E-2</c:v>
                </c:pt>
                <c:pt idx="685">
                  <c:v>-4.5213211324337886E-2</c:v>
                </c:pt>
                <c:pt idx="686">
                  <c:v>2.119653397819719E-3</c:v>
                </c:pt>
                <c:pt idx="687">
                  <c:v>-4.2281265994858798E-2</c:v>
                </c:pt>
                <c:pt idx="688">
                  <c:v>2.6179824166755933E-2</c:v>
                </c:pt>
                <c:pt idx="689">
                  <c:v>4.9530284814144497E-4</c:v>
                </c:pt>
                <c:pt idx="690">
                  <c:v>-1.3100602068477794E-2</c:v>
                </c:pt>
                <c:pt idx="691">
                  <c:v>-2.081201150584672E-2</c:v>
                </c:pt>
                <c:pt idx="692">
                  <c:v>-2.3858060243778542E-3</c:v>
                </c:pt>
                <c:pt idx="693">
                  <c:v>2.8409320057545338E-2</c:v>
                </c:pt>
                <c:pt idx="694">
                  <c:v>-3.587781999782646E-3</c:v>
                </c:pt>
                <c:pt idx="695">
                  <c:v>-6.6243008249896901E-2</c:v>
                </c:pt>
                <c:pt idx="696">
                  <c:v>3.8245488042423594E-2</c:v>
                </c:pt>
                <c:pt idx="697">
                  <c:v>2.5469244401614698E-2</c:v>
                </c:pt>
                <c:pt idx="698">
                  <c:v>3.7430727077399427E-3</c:v>
                </c:pt>
                <c:pt idx="699">
                  <c:v>-6.0980135786584003E-4</c:v>
                </c:pt>
                <c:pt idx="700">
                  <c:v>-2.7325637186526856E-2</c:v>
                </c:pt>
                <c:pt idx="701">
                  <c:v>3.7799223768689632E-4</c:v>
                </c:pt>
                <c:pt idx="702">
                  <c:v>-6.2330424501927488E-2</c:v>
                </c:pt>
                <c:pt idx="703">
                  <c:v>-7.7326555502005068E-2</c:v>
                </c:pt>
                <c:pt idx="704">
                  <c:v>2.4869333966877009E-2</c:v>
                </c:pt>
                <c:pt idx="705">
                  <c:v>2.025114361072864E-2</c:v>
                </c:pt>
                <c:pt idx="706">
                  <c:v>-1.653901042085747E-2</c:v>
                </c:pt>
                <c:pt idx="707">
                  <c:v>-5.8050037929634384E-3</c:v>
                </c:pt>
                <c:pt idx="708">
                  <c:v>-1.588520663021304E-2</c:v>
                </c:pt>
                <c:pt idx="709">
                  <c:v>-9.7644657835290524E-3</c:v>
                </c:pt>
                <c:pt idx="710">
                  <c:v>2.4256155977130264E-2</c:v>
                </c:pt>
                <c:pt idx="711">
                  <c:v>-9.5603598569426722E-3</c:v>
                </c:pt>
                <c:pt idx="712">
                  <c:v>-3.2052151202084898E-2</c:v>
                </c:pt>
                <c:pt idx="713">
                  <c:v>1.8634473713909049E-2</c:v>
                </c:pt>
                <c:pt idx="714">
                  <c:v>-3.5577503383173508E-3</c:v>
                </c:pt>
                <c:pt idx="715">
                  <c:v>-2.6832233485793108E-2</c:v>
                </c:pt>
                <c:pt idx="716">
                  <c:v>-1.4999045895153704E-2</c:v>
                </c:pt>
                <c:pt idx="717">
                  <c:v>1.599387678774198E-2</c:v>
                </c:pt>
                <c:pt idx="718">
                  <c:v>-1.4430088766691019E-2</c:v>
                </c:pt>
                <c:pt idx="719">
                  <c:v>4.1346142283809763E-2</c:v>
                </c:pt>
                <c:pt idx="720">
                  <c:v>5.3585834078102154E-3</c:v>
                </c:pt>
                <c:pt idx="721">
                  <c:v>3.6640567785961031E-2</c:v>
                </c:pt>
                <c:pt idx="722">
                  <c:v>7.9462236931781456E-3</c:v>
                </c:pt>
                <c:pt idx="723">
                  <c:v>-1.2598360993663094E-2</c:v>
                </c:pt>
                <c:pt idx="724">
                  <c:v>2.1807085706332303E-3</c:v>
                </c:pt>
                <c:pt idx="725">
                  <c:v>1.4478767059372427E-2</c:v>
                </c:pt>
                <c:pt idx="726">
                  <c:v>-2.4694932155509438E-2</c:v>
                </c:pt>
                <c:pt idx="727">
                  <c:v>-5.0445398562745256E-2</c:v>
                </c:pt>
                <c:pt idx="728">
                  <c:v>-4.8954424627788672E-3</c:v>
                </c:pt>
                <c:pt idx="729">
                  <c:v>1.3148579539909104E-2</c:v>
                </c:pt>
                <c:pt idx="730">
                  <c:v>-1.3723846924076155E-2</c:v>
                </c:pt>
                <c:pt idx="731">
                  <c:v>6.020009968451096E-4</c:v>
                </c:pt>
                <c:pt idx="732">
                  <c:v>-7.4108475603453187E-3</c:v>
                </c:pt>
                <c:pt idx="733">
                  <c:v>-4.2864762874619377E-4</c:v>
                </c:pt>
                <c:pt idx="734">
                  <c:v>-1.0590551923923204E-2</c:v>
                </c:pt>
                <c:pt idx="735">
                  <c:v>-6.9325798955291534E-2</c:v>
                </c:pt>
                <c:pt idx="736">
                  <c:v>-1.3635418044132172E-2</c:v>
                </c:pt>
                <c:pt idx="737">
                  <c:v>-1.9438418411257336E-2</c:v>
                </c:pt>
                <c:pt idx="738">
                  <c:v>9.197777568114027E-3</c:v>
                </c:pt>
                <c:pt idx="739">
                  <c:v>-1.1007371223734774E-2</c:v>
                </c:pt>
                <c:pt idx="740">
                  <c:v>1.9715172987510261E-2</c:v>
                </c:pt>
                <c:pt idx="741">
                  <c:v>2.5973194114864276E-2</c:v>
                </c:pt>
                <c:pt idx="742">
                  <c:v>2.7602344177531566E-3</c:v>
                </c:pt>
                <c:pt idx="743">
                  <c:v>-2.0372616238879659E-2</c:v>
                </c:pt>
                <c:pt idx="744">
                  <c:v>7.8426455593855349E-3</c:v>
                </c:pt>
                <c:pt idx="745">
                  <c:v>-6.9990878726938679E-3</c:v>
                </c:pt>
                <c:pt idx="746">
                  <c:v>-6.9521856542068159E-3</c:v>
                </c:pt>
                <c:pt idx="747">
                  <c:v>-1.2468745549245732E-2</c:v>
                </c:pt>
                <c:pt idx="748">
                  <c:v>-2.581554067377566E-3</c:v>
                </c:pt>
                <c:pt idx="749">
                  <c:v>2.2873340938645809E-2</c:v>
                </c:pt>
                <c:pt idx="750">
                  <c:v>-5.5096121284649434E-2</c:v>
                </c:pt>
                <c:pt idx="751">
                  <c:v>-0.10621268796545509</c:v>
                </c:pt>
                <c:pt idx="752">
                  <c:v>-7.5879037686016381E-3</c:v>
                </c:pt>
                <c:pt idx="753">
                  <c:v>2.1785422336075982E-2</c:v>
                </c:pt>
                <c:pt idx="754">
                  <c:v>6.1688237686574887E-3</c:v>
                </c:pt>
                <c:pt idx="755">
                  <c:v>3.8925115743154583E-2</c:v>
                </c:pt>
                <c:pt idx="756">
                  <c:v>-4.3453420986304905E-2</c:v>
                </c:pt>
                <c:pt idx="757">
                  <c:v>1.9571677299115714E-2</c:v>
                </c:pt>
                <c:pt idx="758">
                  <c:v>1.7085484922719989E-2</c:v>
                </c:pt>
                <c:pt idx="759">
                  <c:v>-7.5235037543927253E-3</c:v>
                </c:pt>
                <c:pt idx="760">
                  <c:v>9.9641335457159586E-3</c:v>
                </c:pt>
                <c:pt idx="761">
                  <c:v>1.399052224676905E-2</c:v>
                </c:pt>
                <c:pt idx="762">
                  <c:v>-1.0220026752984734E-2</c:v>
                </c:pt>
                <c:pt idx="763">
                  <c:v>-4.4027422058235205E-2</c:v>
                </c:pt>
                <c:pt idx="764">
                  <c:v>0.12271180036156264</c:v>
                </c:pt>
                <c:pt idx="765">
                  <c:v>5.1978807934103888E-3</c:v>
                </c:pt>
                <c:pt idx="766">
                  <c:v>1.4754333312452411E-2</c:v>
                </c:pt>
                <c:pt idx="767">
                  <c:v>4.6474413124479835E-2</c:v>
                </c:pt>
                <c:pt idx="768">
                  <c:v>2.1191434816700258E-2</c:v>
                </c:pt>
                <c:pt idx="769">
                  <c:v>-1.4450360638604279E-2</c:v>
                </c:pt>
                <c:pt idx="770">
                  <c:v>2.0114831942714122E-2</c:v>
                </c:pt>
                <c:pt idx="771">
                  <c:v>-3.8389020255393334E-2</c:v>
                </c:pt>
                <c:pt idx="772">
                  <c:v>-2.1250776569164093E-2</c:v>
                </c:pt>
                <c:pt idx="773">
                  <c:v>-5.8071389491411406E-3</c:v>
                </c:pt>
                <c:pt idx="774">
                  <c:v>1.3143184842891449E-3</c:v>
                </c:pt>
                <c:pt idx="775">
                  <c:v>4.5156841647930074E-2</c:v>
                </c:pt>
                <c:pt idx="776">
                  <c:v>-3.992314486739334E-3</c:v>
                </c:pt>
                <c:pt idx="777">
                  <c:v>-9.465988119670898E-3</c:v>
                </c:pt>
                <c:pt idx="778">
                  <c:v>-7.2047607637010083E-2</c:v>
                </c:pt>
                <c:pt idx="779">
                  <c:v>-1.2141636463867343E-2</c:v>
                </c:pt>
                <c:pt idx="780">
                  <c:v>-8.0927855418861695E-3</c:v>
                </c:pt>
                <c:pt idx="781">
                  <c:v>-1.7398787743977125E-2</c:v>
                </c:pt>
                <c:pt idx="782">
                  <c:v>-2.7016805961803898E-2</c:v>
                </c:pt>
                <c:pt idx="783">
                  <c:v>2.1402231291414581E-2</c:v>
                </c:pt>
                <c:pt idx="784">
                  <c:v>-6.5266811449951807E-4</c:v>
                </c:pt>
                <c:pt idx="785">
                  <c:v>1.2372462845582329E-2</c:v>
                </c:pt>
                <c:pt idx="786">
                  <c:v>8.9239036898156113E-3</c:v>
                </c:pt>
                <c:pt idx="787">
                  <c:v>-4.9344585065778743E-3</c:v>
                </c:pt>
                <c:pt idx="788">
                  <c:v>9.9144843377297051E-2</c:v>
                </c:pt>
                <c:pt idx="789">
                  <c:v>2.4510268074450201E-2</c:v>
                </c:pt>
                <c:pt idx="790">
                  <c:v>8.6073357362381857E-3</c:v>
                </c:pt>
                <c:pt idx="791">
                  <c:v>-2.5194413090060496E-2</c:v>
                </c:pt>
                <c:pt idx="792">
                  <c:v>-3.490239031527452E-2</c:v>
                </c:pt>
                <c:pt idx="793">
                  <c:v>-6.8753357004616961E-2</c:v>
                </c:pt>
                <c:pt idx="794">
                  <c:v>1.5298812702978989E-3</c:v>
                </c:pt>
                <c:pt idx="795">
                  <c:v>-5.9837714533107801E-3</c:v>
                </c:pt>
                <c:pt idx="796">
                  <c:v>-1.6816095872744788E-3</c:v>
                </c:pt>
                <c:pt idx="797">
                  <c:v>8.0719155776111273E-2</c:v>
                </c:pt>
                <c:pt idx="798">
                  <c:v>-1.1915428887746327E-2</c:v>
                </c:pt>
                <c:pt idx="799">
                  <c:v>-4.4835749409801964E-2</c:v>
                </c:pt>
                <c:pt idx="800">
                  <c:v>-1.9880505986597474E-2</c:v>
                </c:pt>
                <c:pt idx="801">
                  <c:v>-2.5548020572256011E-3</c:v>
                </c:pt>
                <c:pt idx="802">
                  <c:v>1.4977651400700748E-2</c:v>
                </c:pt>
                <c:pt idx="803">
                  <c:v>-7.4911704869568571E-5</c:v>
                </c:pt>
                <c:pt idx="804">
                  <c:v>4.3541856185053775E-2</c:v>
                </c:pt>
                <c:pt idx="805">
                  <c:v>-5.580217485218566E-3</c:v>
                </c:pt>
                <c:pt idx="806">
                  <c:v>2.2391315403801716E-2</c:v>
                </c:pt>
                <c:pt idx="807">
                  <c:v>2.967743210477233E-3</c:v>
                </c:pt>
                <c:pt idx="808">
                  <c:v>-1.8191327041525741E-3</c:v>
                </c:pt>
                <c:pt idx="809">
                  <c:v>-1.8489440329704884E-2</c:v>
                </c:pt>
                <c:pt idx="810">
                  <c:v>4.0451368406804689E-2</c:v>
                </c:pt>
                <c:pt idx="811">
                  <c:v>-5.8121282423978151E-3</c:v>
                </c:pt>
                <c:pt idx="812">
                  <c:v>2.959520859142387E-2</c:v>
                </c:pt>
                <c:pt idx="813">
                  <c:v>1.9421561755971595E-2</c:v>
                </c:pt>
                <c:pt idx="814">
                  <c:v>-6.3225062381887971E-3</c:v>
                </c:pt>
                <c:pt idx="815">
                  <c:v>4.629974920399902E-2</c:v>
                </c:pt>
                <c:pt idx="816">
                  <c:v>2.7480349693410455E-2</c:v>
                </c:pt>
                <c:pt idx="817">
                  <c:v>-2.938617336457412E-3</c:v>
                </c:pt>
                <c:pt idx="818">
                  <c:v>-6.2894050036505838E-3</c:v>
                </c:pt>
                <c:pt idx="819">
                  <c:v>-2.6576454135699324E-3</c:v>
                </c:pt>
                <c:pt idx="820">
                  <c:v>-2.0002306093068994E-2</c:v>
                </c:pt>
                <c:pt idx="821">
                  <c:v>8.9404574220895098E-3</c:v>
                </c:pt>
                <c:pt idx="822">
                  <c:v>6.5193871450695664E-3</c:v>
                </c:pt>
                <c:pt idx="823">
                  <c:v>-1.0108741610876304E-2</c:v>
                </c:pt>
                <c:pt idx="824">
                  <c:v>6.1949206294829679E-3</c:v>
                </c:pt>
                <c:pt idx="825">
                  <c:v>-3.5291479403689083E-2</c:v>
                </c:pt>
                <c:pt idx="826">
                  <c:v>-3.5721346478609049E-2</c:v>
                </c:pt>
                <c:pt idx="827">
                  <c:v>1.734696247484535E-3</c:v>
                </c:pt>
                <c:pt idx="828">
                  <c:v>-2.6011628243970516E-2</c:v>
                </c:pt>
                <c:pt idx="829">
                  <c:v>1.3840880452993781E-2</c:v>
                </c:pt>
                <c:pt idx="830">
                  <c:v>-2.2699247540128517E-2</c:v>
                </c:pt>
                <c:pt idx="831">
                  <c:v>-4.2132557739839357E-2</c:v>
                </c:pt>
                <c:pt idx="832">
                  <c:v>1.8901712820926259E-2</c:v>
                </c:pt>
                <c:pt idx="833">
                  <c:v>2.7849183535971216E-3</c:v>
                </c:pt>
                <c:pt idx="834">
                  <c:v>-2.1609768806319107E-2</c:v>
                </c:pt>
                <c:pt idx="835">
                  <c:v>1.2232901803620442E-3</c:v>
                </c:pt>
                <c:pt idx="836">
                  <c:v>-1.9774458994195601E-3</c:v>
                </c:pt>
                <c:pt idx="837">
                  <c:v>1.1281464621393431E-2</c:v>
                </c:pt>
                <c:pt idx="838">
                  <c:v>1.4882775717614217E-2</c:v>
                </c:pt>
                <c:pt idx="839">
                  <c:v>1.1926237540793161E-2</c:v>
                </c:pt>
                <c:pt idx="840">
                  <c:v>1.9244118972403922E-2</c:v>
                </c:pt>
                <c:pt idx="841">
                  <c:v>-5.0810104119848556E-2</c:v>
                </c:pt>
                <c:pt idx="842">
                  <c:v>-2.0357323155332171E-2</c:v>
                </c:pt>
                <c:pt idx="843">
                  <c:v>-2.0864859976650108E-3</c:v>
                </c:pt>
                <c:pt idx="844">
                  <c:v>1.8116731981318496E-2</c:v>
                </c:pt>
                <c:pt idx="845">
                  <c:v>3.3714611351003615E-3</c:v>
                </c:pt>
                <c:pt idx="846">
                  <c:v>-3.2921040286746542E-2</c:v>
                </c:pt>
                <c:pt idx="847">
                  <c:v>2.3938462232284127E-2</c:v>
                </c:pt>
                <c:pt idx="848">
                  <c:v>-9.8505551550145624E-3</c:v>
                </c:pt>
                <c:pt idx="849">
                  <c:v>-2.8622384913993219E-2</c:v>
                </c:pt>
                <c:pt idx="850">
                  <c:v>-3.9205661628237279E-3</c:v>
                </c:pt>
                <c:pt idx="851">
                  <c:v>1.1855058708181947E-2</c:v>
                </c:pt>
                <c:pt idx="852">
                  <c:v>-1.1045826371539546E-2</c:v>
                </c:pt>
                <c:pt idx="853">
                  <c:v>3.3223586326803944E-2</c:v>
                </c:pt>
                <c:pt idx="854">
                  <c:v>-3.2984492993306065E-3</c:v>
                </c:pt>
                <c:pt idx="855">
                  <c:v>-8.0722327381601081E-2</c:v>
                </c:pt>
                <c:pt idx="856">
                  <c:v>-1.2569885503977814E-2</c:v>
                </c:pt>
                <c:pt idx="857">
                  <c:v>-1.7321862153545416E-2</c:v>
                </c:pt>
                <c:pt idx="858">
                  <c:v>-3.6071417475581194E-2</c:v>
                </c:pt>
                <c:pt idx="859">
                  <c:v>-4.7966207602154608E-2</c:v>
                </c:pt>
                <c:pt idx="860">
                  <c:v>-1.6452895824583778E-2</c:v>
                </c:pt>
                <c:pt idx="861">
                  <c:v>-5.947130276138634E-2</c:v>
                </c:pt>
                <c:pt idx="862">
                  <c:v>2.8444979775389928E-2</c:v>
                </c:pt>
                <c:pt idx="863">
                  <c:v>-2.3702362623057815E-2</c:v>
                </c:pt>
                <c:pt idx="864">
                  <c:v>3.7502494355505837E-2</c:v>
                </c:pt>
                <c:pt idx="865">
                  <c:v>-3.0983124509092641E-3</c:v>
                </c:pt>
                <c:pt idx="866">
                  <c:v>-1.7943741247620392E-2</c:v>
                </c:pt>
                <c:pt idx="867">
                  <c:v>-3.5390013213400483E-3</c:v>
                </c:pt>
                <c:pt idx="868">
                  <c:v>-4.1434605702833083E-3</c:v>
                </c:pt>
                <c:pt idx="869">
                  <c:v>6.6305500183974761E-3</c:v>
                </c:pt>
                <c:pt idx="870">
                  <c:v>-3.598548304880432E-2</c:v>
                </c:pt>
                <c:pt idx="871">
                  <c:v>2.8158270009956386E-2</c:v>
                </c:pt>
                <c:pt idx="872">
                  <c:v>6.3446413317308154E-3</c:v>
                </c:pt>
                <c:pt idx="873">
                  <c:v>-2.6958010922383459E-2</c:v>
                </c:pt>
                <c:pt idx="874">
                  <c:v>1.3658868740599631E-2</c:v>
                </c:pt>
                <c:pt idx="875">
                  <c:v>-1.1013110202810591E-2</c:v>
                </c:pt>
                <c:pt idx="876">
                  <c:v>-1.711328329224843E-2</c:v>
                </c:pt>
                <c:pt idx="877">
                  <c:v>-7.2453795887703239E-3</c:v>
                </c:pt>
                <c:pt idx="878">
                  <c:v>1.3225736054127897E-2</c:v>
                </c:pt>
                <c:pt idx="879">
                  <c:v>7.9654368371079087E-2</c:v>
                </c:pt>
                <c:pt idx="880">
                  <c:v>1.3040554017890792E-2</c:v>
                </c:pt>
                <c:pt idx="881">
                  <c:v>-1.0928030936143052E-2</c:v>
                </c:pt>
                <c:pt idx="882">
                  <c:v>-4.1675370713985867E-2</c:v>
                </c:pt>
                <c:pt idx="883">
                  <c:v>1.1288661930091693E-3</c:v>
                </c:pt>
                <c:pt idx="884">
                  <c:v>-2.3519972356844918E-2</c:v>
                </c:pt>
                <c:pt idx="885">
                  <c:v>7.8279128690704764E-3</c:v>
                </c:pt>
                <c:pt idx="886">
                  <c:v>5.1962595075351406E-2</c:v>
                </c:pt>
                <c:pt idx="887">
                  <c:v>-5.7837146469421879E-3</c:v>
                </c:pt>
                <c:pt idx="888">
                  <c:v>-8.7880018880492003E-3</c:v>
                </c:pt>
                <c:pt idx="889">
                  <c:v>-2.0106307663240994E-2</c:v>
                </c:pt>
                <c:pt idx="890">
                  <c:v>-1.0689304404198694E-2</c:v>
                </c:pt>
                <c:pt idx="891">
                  <c:v>-2.9245484016732458E-2</c:v>
                </c:pt>
                <c:pt idx="892">
                  <c:v>-3.079588757520246E-2</c:v>
                </c:pt>
                <c:pt idx="893">
                  <c:v>-5.8068828673322311E-2</c:v>
                </c:pt>
                <c:pt idx="894">
                  <c:v>-0.14448160002186819</c:v>
                </c:pt>
                <c:pt idx="895">
                  <c:v>-1.4314240930288609E-2</c:v>
                </c:pt>
                <c:pt idx="896">
                  <c:v>1.2802675353045547E-2</c:v>
                </c:pt>
                <c:pt idx="897">
                  <c:v>-7.1968387397053038E-2</c:v>
                </c:pt>
                <c:pt idx="898">
                  <c:v>-2.5851924359737103E-2</c:v>
                </c:pt>
                <c:pt idx="899">
                  <c:v>-1.7078122266894799E-3</c:v>
                </c:pt>
                <c:pt idx="900">
                  <c:v>1.0058394694360942E-2</c:v>
                </c:pt>
                <c:pt idx="901">
                  <c:v>3.5022945993046645E-2</c:v>
                </c:pt>
                <c:pt idx="902">
                  <c:v>-3.6366101222949754E-2</c:v>
                </c:pt>
                <c:pt idx="903">
                  <c:v>1.4393311213038535E-2</c:v>
                </c:pt>
                <c:pt idx="904">
                  <c:v>1.4237351340919484E-2</c:v>
                </c:pt>
                <c:pt idx="905">
                  <c:v>3.1244946166918424E-3</c:v>
                </c:pt>
                <c:pt idx="906">
                  <c:v>1.4321377067443209E-2</c:v>
                </c:pt>
                <c:pt idx="907">
                  <c:v>-1.5588401537004939E-2</c:v>
                </c:pt>
                <c:pt idx="908">
                  <c:v>-1.4547429795058141E-2</c:v>
                </c:pt>
                <c:pt idx="909">
                  <c:v>-3.7493498223567553E-2</c:v>
                </c:pt>
                <c:pt idx="910">
                  <c:v>-1.1937019856904013E-2</c:v>
                </c:pt>
                <c:pt idx="911">
                  <c:v>2.3685471780822382E-2</c:v>
                </c:pt>
                <c:pt idx="912">
                  <c:v>-5.8060801411310675E-2</c:v>
                </c:pt>
                <c:pt idx="913">
                  <c:v>7.2765554087592622E-3</c:v>
                </c:pt>
                <c:pt idx="914">
                  <c:v>3.7259409835835679E-2</c:v>
                </c:pt>
                <c:pt idx="915">
                  <c:v>1.9293514005014268E-2</c:v>
                </c:pt>
                <c:pt idx="916">
                  <c:v>-3.4806867567225216E-3</c:v>
                </c:pt>
                <c:pt idx="917">
                  <c:v>5.7495907569437239E-2</c:v>
                </c:pt>
                <c:pt idx="918">
                  <c:v>2.4390039031909273E-2</c:v>
                </c:pt>
                <c:pt idx="919">
                  <c:v>-1.7094454334424958E-2</c:v>
                </c:pt>
                <c:pt idx="920">
                  <c:v>-1.6473196181096678E-2</c:v>
                </c:pt>
                <c:pt idx="921">
                  <c:v>-3.4283042658992208E-2</c:v>
                </c:pt>
                <c:pt idx="922">
                  <c:v>-3.8652914339955831E-2</c:v>
                </c:pt>
                <c:pt idx="923">
                  <c:v>8.9621480537410581E-3</c:v>
                </c:pt>
                <c:pt idx="924">
                  <c:v>2.5978550122747284E-2</c:v>
                </c:pt>
                <c:pt idx="925">
                  <c:v>1.9914102239449324E-2</c:v>
                </c:pt>
                <c:pt idx="926">
                  <c:v>1.6331517977139897E-2</c:v>
                </c:pt>
                <c:pt idx="927">
                  <c:v>4.5891691046609819E-3</c:v>
                </c:pt>
                <c:pt idx="928">
                  <c:v>5.0118211498125398E-2</c:v>
                </c:pt>
                <c:pt idx="929">
                  <c:v>4.4385805260794595E-2</c:v>
                </c:pt>
                <c:pt idx="930">
                  <c:v>2.2870187931993219E-2</c:v>
                </c:pt>
                <c:pt idx="931">
                  <c:v>-3.4426471131506584E-2</c:v>
                </c:pt>
                <c:pt idx="932">
                  <c:v>1.1789488385987888E-2</c:v>
                </c:pt>
                <c:pt idx="933">
                  <c:v>-2.989662561663271E-2</c:v>
                </c:pt>
                <c:pt idx="934">
                  <c:v>8.3264070021593108E-4</c:v>
                </c:pt>
                <c:pt idx="935">
                  <c:v>-1.6069307681948489E-2</c:v>
                </c:pt>
                <c:pt idx="936">
                  <c:v>-5.7635496212444043E-2</c:v>
                </c:pt>
                <c:pt idx="937">
                  <c:v>7.6273508893832651E-2</c:v>
                </c:pt>
                <c:pt idx="938">
                  <c:v>5.2144401219441146E-2</c:v>
                </c:pt>
                <c:pt idx="939">
                  <c:v>6.594033983074855E-3</c:v>
                </c:pt>
                <c:pt idx="940">
                  <c:v>1.1963681973453521E-2</c:v>
                </c:pt>
                <c:pt idx="941">
                  <c:v>-1.7170134073749482E-2</c:v>
                </c:pt>
                <c:pt idx="942">
                  <c:v>-2.8615568752533137E-2</c:v>
                </c:pt>
                <c:pt idx="943">
                  <c:v>-2.2241793931103847E-3</c:v>
                </c:pt>
                <c:pt idx="944">
                  <c:v>6.1627668945239437E-3</c:v>
                </c:pt>
                <c:pt idx="945">
                  <c:v>-1.5581213801313202E-2</c:v>
                </c:pt>
                <c:pt idx="946">
                  <c:v>1.0330255762438765E-2</c:v>
                </c:pt>
                <c:pt idx="947">
                  <c:v>-4.8245412956845332E-3</c:v>
                </c:pt>
                <c:pt idx="948">
                  <c:v>1.8847753333729707E-3</c:v>
                </c:pt>
                <c:pt idx="949">
                  <c:v>3.6490714832297717E-2</c:v>
                </c:pt>
                <c:pt idx="950">
                  <c:v>-1.3666576187579087E-2</c:v>
                </c:pt>
                <c:pt idx="951">
                  <c:v>1.074770496616979E-2</c:v>
                </c:pt>
                <c:pt idx="952">
                  <c:v>2.8505427842332648E-2</c:v>
                </c:pt>
                <c:pt idx="953">
                  <c:v>-1.6927550605266715E-2</c:v>
                </c:pt>
                <c:pt idx="954">
                  <c:v>1.8932576294797648E-2</c:v>
                </c:pt>
                <c:pt idx="955">
                  <c:v>3.8381153432086291E-3</c:v>
                </c:pt>
                <c:pt idx="956">
                  <c:v>6.4328294575478869E-3</c:v>
                </c:pt>
                <c:pt idx="957">
                  <c:v>-3.5780891191541327E-2</c:v>
                </c:pt>
                <c:pt idx="958">
                  <c:v>7.4255295957381803E-3</c:v>
                </c:pt>
                <c:pt idx="959">
                  <c:v>-3.4443242256763304E-2</c:v>
                </c:pt>
                <c:pt idx="960">
                  <c:v>-1.6268464759887146E-2</c:v>
                </c:pt>
                <c:pt idx="961">
                  <c:v>-7.9994935700891334E-2</c:v>
                </c:pt>
                <c:pt idx="962">
                  <c:v>1.5667107163015708E-2</c:v>
                </c:pt>
                <c:pt idx="963">
                  <c:v>-7.3694750489654509E-3</c:v>
                </c:pt>
                <c:pt idx="964">
                  <c:v>5.642829302408392E-3</c:v>
                </c:pt>
                <c:pt idx="965">
                  <c:v>8.9463970617460961E-3</c:v>
                </c:pt>
                <c:pt idx="966">
                  <c:v>-2.4363943683274915E-3</c:v>
                </c:pt>
                <c:pt idx="967">
                  <c:v>1.820601840661128E-3</c:v>
                </c:pt>
                <c:pt idx="968">
                  <c:v>-6.7907040343989311E-2</c:v>
                </c:pt>
                <c:pt idx="969">
                  <c:v>-9.7479183990801018E-3</c:v>
                </c:pt>
                <c:pt idx="970">
                  <c:v>1.1291897490695068E-2</c:v>
                </c:pt>
                <c:pt idx="971">
                  <c:v>9.6907766017186644E-3</c:v>
                </c:pt>
                <c:pt idx="972">
                  <c:v>-5.8370527629440063E-3</c:v>
                </c:pt>
                <c:pt idx="973">
                  <c:v>-1.2330733836370183E-2</c:v>
                </c:pt>
                <c:pt idx="974">
                  <c:v>1.1077945958401936E-2</c:v>
                </c:pt>
                <c:pt idx="975">
                  <c:v>-1.7789108472623789E-2</c:v>
                </c:pt>
                <c:pt idx="976">
                  <c:v>-2.3421250530958758E-3</c:v>
                </c:pt>
                <c:pt idx="977">
                  <c:v>2.0478768908157511E-3</c:v>
                </c:pt>
                <c:pt idx="978">
                  <c:v>5.680950223846723E-3</c:v>
                </c:pt>
                <c:pt idx="979">
                  <c:v>-3.5119655304981789E-2</c:v>
                </c:pt>
                <c:pt idx="980">
                  <c:v>-9.2048285579665959E-4</c:v>
                </c:pt>
                <c:pt idx="981">
                  <c:v>0.10128745724640768</c:v>
                </c:pt>
                <c:pt idx="982">
                  <c:v>1.7347756590790263E-2</c:v>
                </c:pt>
                <c:pt idx="983">
                  <c:v>1.9408852703909289E-3</c:v>
                </c:pt>
                <c:pt idx="984">
                  <c:v>2.9740169633192429E-2</c:v>
                </c:pt>
                <c:pt idx="985">
                  <c:v>1.0692473928139988E-2</c:v>
                </c:pt>
                <c:pt idx="986">
                  <c:v>-9.7480487002656754E-2</c:v>
                </c:pt>
                <c:pt idx="987">
                  <c:v>-9.635167251189054E-3</c:v>
                </c:pt>
                <c:pt idx="988">
                  <c:v>-2.0116812566238856E-2</c:v>
                </c:pt>
                <c:pt idx="989">
                  <c:v>1.4728004583501644E-2</c:v>
                </c:pt>
                <c:pt idx="990">
                  <c:v>-2.553127943975208E-3</c:v>
                </c:pt>
                <c:pt idx="991">
                  <c:v>-2.4785414102283961E-2</c:v>
                </c:pt>
                <c:pt idx="992">
                  <c:v>6.1919201744598893E-5</c:v>
                </c:pt>
                <c:pt idx="993">
                  <c:v>2.3710320526547576E-3</c:v>
                </c:pt>
                <c:pt idx="994">
                  <c:v>-8.9944927276747588E-3</c:v>
                </c:pt>
                <c:pt idx="995">
                  <c:v>-1.3967293941152656E-3</c:v>
                </c:pt>
                <c:pt idx="996">
                  <c:v>-8.8397489427043709E-3</c:v>
                </c:pt>
                <c:pt idx="997">
                  <c:v>-8.2405518945859891E-3</c:v>
                </c:pt>
                <c:pt idx="998">
                  <c:v>7.4145486844072956E-3</c:v>
                </c:pt>
                <c:pt idx="999">
                  <c:v>5.5435051372241528E-2</c:v>
                </c:pt>
                <c:pt idx="1000">
                  <c:v>-3.0191729433543247E-2</c:v>
                </c:pt>
                <c:pt idx="1001">
                  <c:v>-6.9355799101023605E-3</c:v>
                </c:pt>
                <c:pt idx="1002">
                  <c:v>2.7319630275923695E-2</c:v>
                </c:pt>
                <c:pt idx="1003">
                  <c:v>-3.2791280283842428E-2</c:v>
                </c:pt>
                <c:pt idx="1004">
                  <c:v>-4.1791688512007562E-3</c:v>
                </c:pt>
                <c:pt idx="1005">
                  <c:v>1.4311953990913008E-2</c:v>
                </c:pt>
                <c:pt idx="1006">
                  <c:v>3.5950765771783799E-2</c:v>
                </c:pt>
                <c:pt idx="1007">
                  <c:v>-1.4868245300772819E-3</c:v>
                </c:pt>
                <c:pt idx="1008">
                  <c:v>3.3954403214931962E-3</c:v>
                </c:pt>
                <c:pt idx="1009">
                  <c:v>-1.8124576404653439E-2</c:v>
                </c:pt>
                <c:pt idx="1010">
                  <c:v>-2.1671318098423396E-2</c:v>
                </c:pt>
                <c:pt idx="1011">
                  <c:v>-3.4879076742699005E-3</c:v>
                </c:pt>
                <c:pt idx="1012">
                  <c:v>-1.195025339700761E-3</c:v>
                </c:pt>
                <c:pt idx="1013">
                  <c:v>-1.3309762427166276E-2</c:v>
                </c:pt>
                <c:pt idx="1014">
                  <c:v>-2.6110088385833223E-3</c:v>
                </c:pt>
                <c:pt idx="1015">
                  <c:v>1.294250185518603E-2</c:v>
                </c:pt>
                <c:pt idx="1016">
                  <c:v>2.2444495500951438E-2</c:v>
                </c:pt>
                <c:pt idx="1017">
                  <c:v>-3.37716084379047E-2</c:v>
                </c:pt>
                <c:pt idx="1018">
                  <c:v>9.2625743551855554E-3</c:v>
                </c:pt>
                <c:pt idx="1019">
                  <c:v>1.3051631028211136E-2</c:v>
                </c:pt>
                <c:pt idx="1020">
                  <c:v>1.7667543902997972E-3</c:v>
                </c:pt>
                <c:pt idx="1021">
                  <c:v>-1.7698117629266329E-2</c:v>
                </c:pt>
                <c:pt idx="1022">
                  <c:v>-4.695072958714026E-4</c:v>
                </c:pt>
                <c:pt idx="1023">
                  <c:v>-5.0084538489878726E-3</c:v>
                </c:pt>
                <c:pt idx="1024">
                  <c:v>9.0303771721403489E-4</c:v>
                </c:pt>
                <c:pt idx="1025">
                  <c:v>2.1868817693898108E-2</c:v>
                </c:pt>
                <c:pt idx="1026">
                  <c:v>-4.6330002196672939E-3</c:v>
                </c:pt>
                <c:pt idx="1027">
                  <c:v>4.1376976348562064E-2</c:v>
                </c:pt>
                <c:pt idx="1028">
                  <c:v>2.7202241100166245E-2</c:v>
                </c:pt>
                <c:pt idx="1029">
                  <c:v>-3.9311917208242142E-3</c:v>
                </c:pt>
                <c:pt idx="1030">
                  <c:v>-6.0784835750917155E-3</c:v>
                </c:pt>
                <c:pt idx="1031">
                  <c:v>1.3003102291018011E-2</c:v>
                </c:pt>
                <c:pt idx="1032">
                  <c:v>-4.4497657873098402E-3</c:v>
                </c:pt>
                <c:pt idx="1033">
                  <c:v>-4.9362565349053084E-3</c:v>
                </c:pt>
                <c:pt idx="1034">
                  <c:v>-7.5186712073374521E-3</c:v>
                </c:pt>
                <c:pt idx="1035">
                  <c:v>3.950932067669285E-3</c:v>
                </c:pt>
                <c:pt idx="1036">
                  <c:v>-1.7125221842675415E-2</c:v>
                </c:pt>
                <c:pt idx="1037">
                  <c:v>4.10304998500347E-2</c:v>
                </c:pt>
                <c:pt idx="1038">
                  <c:v>1.169160898663091E-2</c:v>
                </c:pt>
                <c:pt idx="1039">
                  <c:v>-5.1298136628062964E-3</c:v>
                </c:pt>
                <c:pt idx="1040">
                  <c:v>-1.4431079187384307E-2</c:v>
                </c:pt>
                <c:pt idx="1041">
                  <c:v>-1.8307716319479396E-2</c:v>
                </c:pt>
                <c:pt idx="1042">
                  <c:v>-0.10121719248762856</c:v>
                </c:pt>
                <c:pt idx="1043">
                  <c:v>-2.0866434702314331E-2</c:v>
                </c:pt>
                <c:pt idx="1044">
                  <c:v>-2.7725715285925694E-2</c:v>
                </c:pt>
                <c:pt idx="1045">
                  <c:v>-3.4342343199039324E-2</c:v>
                </c:pt>
                <c:pt idx="1046">
                  <c:v>-7.8905093718533506E-3</c:v>
                </c:pt>
                <c:pt idx="1047">
                  <c:v>1.2897440049190492E-2</c:v>
                </c:pt>
                <c:pt idx="1048">
                  <c:v>-3.8061543782245675E-3</c:v>
                </c:pt>
                <c:pt idx="1049">
                  <c:v>-5.7617943022228151E-3</c:v>
                </c:pt>
                <c:pt idx="1050">
                  <c:v>-1.5280286458444483E-2</c:v>
                </c:pt>
                <c:pt idx="1051">
                  <c:v>1.3463900874310155E-2</c:v>
                </c:pt>
                <c:pt idx="1052">
                  <c:v>-8.6606131793225301E-3</c:v>
                </c:pt>
                <c:pt idx="1053">
                  <c:v>-3.6165937168574488E-3</c:v>
                </c:pt>
                <c:pt idx="1054">
                  <c:v>-2.7436981562274306E-2</c:v>
                </c:pt>
                <c:pt idx="1055">
                  <c:v>-1.601584703554862E-3</c:v>
                </c:pt>
                <c:pt idx="1056">
                  <c:v>2.4075727216953714E-2</c:v>
                </c:pt>
                <c:pt idx="1057">
                  <c:v>7.6345900601880101E-3</c:v>
                </c:pt>
                <c:pt idx="1058">
                  <c:v>-1.0129556203367975E-2</c:v>
                </c:pt>
                <c:pt idx="1059">
                  <c:v>4.4853563919280042E-3</c:v>
                </c:pt>
                <c:pt idx="1060">
                  <c:v>-5.4193234042515144E-3</c:v>
                </c:pt>
                <c:pt idx="1061">
                  <c:v>-6.7310651174417434E-3</c:v>
                </c:pt>
                <c:pt idx="1062">
                  <c:v>2.5003125562324774E-3</c:v>
                </c:pt>
                <c:pt idx="1063">
                  <c:v>4.1755233957432233E-2</c:v>
                </c:pt>
                <c:pt idx="1064">
                  <c:v>8.2963296737749618E-5</c:v>
                </c:pt>
                <c:pt idx="1065">
                  <c:v>-7.2856291114837129E-3</c:v>
                </c:pt>
                <c:pt idx="1066">
                  <c:v>1.9823791338189171E-3</c:v>
                </c:pt>
                <c:pt idx="1067">
                  <c:v>1.244817873563979E-3</c:v>
                </c:pt>
                <c:pt idx="1068">
                  <c:v>1.4457847240763076E-2</c:v>
                </c:pt>
                <c:pt idx="1069">
                  <c:v>-1.6688961164194639E-2</c:v>
                </c:pt>
                <c:pt idx="1070">
                  <c:v>-3.1161024876083678E-4</c:v>
                </c:pt>
                <c:pt idx="1071">
                  <c:v>1.1342491807800033E-2</c:v>
                </c:pt>
                <c:pt idx="1072">
                  <c:v>-1.0475532815133206E-3</c:v>
                </c:pt>
                <c:pt idx="1073">
                  <c:v>-3.2429524221568545E-3</c:v>
                </c:pt>
                <c:pt idx="1074">
                  <c:v>2.1501173096142839E-3</c:v>
                </c:pt>
                <c:pt idx="1075">
                  <c:v>-1.8765726522908942E-3</c:v>
                </c:pt>
                <c:pt idx="1076">
                  <c:v>4.132523252189365E-2</c:v>
                </c:pt>
                <c:pt idx="1077">
                  <c:v>2.2137580646107536E-2</c:v>
                </c:pt>
                <c:pt idx="1078">
                  <c:v>-2.653456440361809E-2</c:v>
                </c:pt>
                <c:pt idx="1079">
                  <c:v>-1.844683102141734E-2</c:v>
                </c:pt>
                <c:pt idx="1080">
                  <c:v>-4.1569492273493693E-2</c:v>
                </c:pt>
                <c:pt idx="1081">
                  <c:v>2.0699163808840528E-3</c:v>
                </c:pt>
                <c:pt idx="1082">
                  <c:v>-1.1585537830707657E-3</c:v>
                </c:pt>
                <c:pt idx="1083">
                  <c:v>1.1514254747667197E-2</c:v>
                </c:pt>
                <c:pt idx="1084">
                  <c:v>-4.3292991471951276E-3</c:v>
                </c:pt>
                <c:pt idx="1085">
                  <c:v>-3.6504389861447685E-3</c:v>
                </c:pt>
                <c:pt idx="1086">
                  <c:v>2.6138528946815431E-3</c:v>
                </c:pt>
                <c:pt idx="1087">
                  <c:v>-2.9452381820323625E-3</c:v>
                </c:pt>
                <c:pt idx="1088">
                  <c:v>-2.287352981499381E-4</c:v>
                </c:pt>
                <c:pt idx="1089">
                  <c:v>3.6773840415251485E-3</c:v>
                </c:pt>
                <c:pt idx="1090">
                  <c:v>3.0365463465868588E-3</c:v>
                </c:pt>
                <c:pt idx="1091">
                  <c:v>-1.1848631989722951E-2</c:v>
                </c:pt>
                <c:pt idx="1092">
                  <c:v>-6.3801592417488673E-3</c:v>
                </c:pt>
                <c:pt idx="1093">
                  <c:v>-9.1423997519799935E-4</c:v>
                </c:pt>
                <c:pt idx="1094">
                  <c:v>-4.1730239725393242E-4</c:v>
                </c:pt>
                <c:pt idx="1095">
                  <c:v>-7.0550536657197605E-4</c:v>
                </c:pt>
                <c:pt idx="1096">
                  <c:v>8.2641744439872575E-3</c:v>
                </c:pt>
                <c:pt idx="1097">
                  <c:v>2.9370031760997552E-4</c:v>
                </c:pt>
                <c:pt idx="1098">
                  <c:v>1.252331308651502E-2</c:v>
                </c:pt>
                <c:pt idx="1099">
                  <c:v>-5.6709143463757267E-3</c:v>
                </c:pt>
                <c:pt idx="1100">
                  <c:v>7.6061812076962162E-3</c:v>
                </c:pt>
                <c:pt idx="1101">
                  <c:v>-1.828560672629626E-3</c:v>
                </c:pt>
                <c:pt idx="1102">
                  <c:v>5.6657674484928743E-3</c:v>
                </c:pt>
                <c:pt idx="1103">
                  <c:v>1.8735070726393122E-2</c:v>
                </c:pt>
                <c:pt idx="1104">
                  <c:v>5.6042763432919782E-3</c:v>
                </c:pt>
                <c:pt idx="1105">
                  <c:v>2.5818434478569265E-2</c:v>
                </c:pt>
                <c:pt idx="1106">
                  <c:v>6.0720786496954296E-2</c:v>
                </c:pt>
                <c:pt idx="1107">
                  <c:v>4.9782405430675511E-2</c:v>
                </c:pt>
                <c:pt idx="1108">
                  <c:v>5.8753169713012303E-2</c:v>
                </c:pt>
                <c:pt idx="1109">
                  <c:v>-7.297059654414715E-3</c:v>
                </c:pt>
                <c:pt idx="1110">
                  <c:v>1.9769115845097465E-2</c:v>
                </c:pt>
                <c:pt idx="1111">
                  <c:v>1.5589500035088557E-3</c:v>
                </c:pt>
                <c:pt idx="1112">
                  <c:v>4.9423308540742167E-3</c:v>
                </c:pt>
                <c:pt idx="1113">
                  <c:v>-1.8216724655690797E-2</c:v>
                </c:pt>
                <c:pt idx="1114">
                  <c:v>7.232721541940268E-2</c:v>
                </c:pt>
                <c:pt idx="1115">
                  <c:v>2.7186626731854572E-2</c:v>
                </c:pt>
                <c:pt idx="1116">
                  <c:v>-1.0813661315642384E-2</c:v>
                </c:pt>
                <c:pt idx="1117">
                  <c:v>3.7964022620193428E-3</c:v>
                </c:pt>
                <c:pt idx="1118">
                  <c:v>4.7661393792862005E-4</c:v>
                </c:pt>
                <c:pt idx="1119">
                  <c:v>2.4513158223986909E-2</c:v>
                </c:pt>
                <c:pt idx="1120">
                  <c:v>-2.0088307974203214E-2</c:v>
                </c:pt>
                <c:pt idx="1121">
                  <c:v>7.1650283353929369E-3</c:v>
                </c:pt>
                <c:pt idx="1122">
                  <c:v>-9.7429886758306546E-3</c:v>
                </c:pt>
                <c:pt idx="1123">
                  <c:v>3.2181383770728204E-2</c:v>
                </c:pt>
                <c:pt idx="1124">
                  <c:v>-5.8308648705377502E-3</c:v>
                </c:pt>
                <c:pt idx="1125">
                  <c:v>-2.36760463710214E-2</c:v>
                </c:pt>
                <c:pt idx="1126">
                  <c:v>2.342239910263225E-2</c:v>
                </c:pt>
                <c:pt idx="1127">
                  <c:v>2.0066999686903297E-2</c:v>
                </c:pt>
                <c:pt idx="1128">
                  <c:v>-2.30376250640076E-2</c:v>
                </c:pt>
                <c:pt idx="1129">
                  <c:v>-5.087382867956354E-3</c:v>
                </c:pt>
                <c:pt idx="1130">
                  <c:v>-5.865943487043509E-3</c:v>
                </c:pt>
                <c:pt idx="1131">
                  <c:v>-1.2036025302406293E-2</c:v>
                </c:pt>
                <c:pt idx="1132">
                  <c:v>7.6681177975838153E-3</c:v>
                </c:pt>
                <c:pt idx="1133">
                  <c:v>2.1828430413242251E-3</c:v>
                </c:pt>
                <c:pt idx="1134">
                  <c:v>-1.666383511495766E-2</c:v>
                </c:pt>
                <c:pt idx="1135">
                  <c:v>-4.572440379631449E-2</c:v>
                </c:pt>
                <c:pt idx="1136">
                  <c:v>-1.9991066013362118E-3</c:v>
                </c:pt>
                <c:pt idx="1137">
                  <c:v>9.0426555313845875E-3</c:v>
                </c:pt>
                <c:pt idx="1138">
                  <c:v>-9.1949575951143312E-3</c:v>
                </c:pt>
                <c:pt idx="1139">
                  <c:v>1.7337607622207544E-2</c:v>
                </c:pt>
                <c:pt idx="1140">
                  <c:v>9.2570694189425873E-2</c:v>
                </c:pt>
                <c:pt idx="1141">
                  <c:v>3.5512908846874469E-2</c:v>
                </c:pt>
                <c:pt idx="1142">
                  <c:v>-8.3183156113792699E-3</c:v>
                </c:pt>
                <c:pt idx="1143">
                  <c:v>-6.5161398931403566E-3</c:v>
                </c:pt>
                <c:pt idx="1144">
                  <c:v>1.2080125313776446E-2</c:v>
                </c:pt>
                <c:pt idx="1145">
                  <c:v>-2.5489974489666966E-3</c:v>
                </c:pt>
                <c:pt idx="1146">
                  <c:v>1.9063436256586768E-3</c:v>
                </c:pt>
                <c:pt idx="1147">
                  <c:v>-2.5233254615242652E-2</c:v>
                </c:pt>
                <c:pt idx="1148">
                  <c:v>4.7623860593601335E-3</c:v>
                </c:pt>
                <c:pt idx="1149">
                  <c:v>-1.9423164021114228E-2</c:v>
                </c:pt>
                <c:pt idx="1150">
                  <c:v>-3.7532002863594753E-2</c:v>
                </c:pt>
                <c:pt idx="1151">
                  <c:v>1.9679393026124686E-2</c:v>
                </c:pt>
                <c:pt idx="1152">
                  <c:v>9.2887320287785274E-3</c:v>
                </c:pt>
                <c:pt idx="1153">
                  <c:v>-1.2459822703810559E-2</c:v>
                </c:pt>
                <c:pt idx="1154">
                  <c:v>1.2242357165166464E-2</c:v>
                </c:pt>
                <c:pt idx="1155">
                  <c:v>-5.3950165053698379E-3</c:v>
                </c:pt>
                <c:pt idx="1156">
                  <c:v>-1.1480843908708E-2</c:v>
                </c:pt>
                <c:pt idx="1157">
                  <c:v>-4.5553845068510138E-2</c:v>
                </c:pt>
                <c:pt idx="1158">
                  <c:v>9.4522551017168274E-3</c:v>
                </c:pt>
                <c:pt idx="1159">
                  <c:v>-1.0997232383018101E-3</c:v>
                </c:pt>
                <c:pt idx="1160">
                  <c:v>-3.6908302005860486E-3</c:v>
                </c:pt>
                <c:pt idx="1161">
                  <c:v>-9.9499710810807829E-3</c:v>
                </c:pt>
                <c:pt idx="1162">
                  <c:v>-2.1300161262554559E-2</c:v>
                </c:pt>
                <c:pt idx="1163">
                  <c:v>-6.5714788843737118E-2</c:v>
                </c:pt>
                <c:pt idx="1164">
                  <c:v>1.2923721690050136E-2</c:v>
                </c:pt>
                <c:pt idx="1165">
                  <c:v>6.3951813883035113E-2</c:v>
                </c:pt>
                <c:pt idx="1166">
                  <c:v>0.10886889479091739</c:v>
                </c:pt>
                <c:pt idx="1167">
                  <c:v>7.8922513365726421E-2</c:v>
                </c:pt>
                <c:pt idx="1168">
                  <c:v>-4.7098005862602474E-2</c:v>
                </c:pt>
                <c:pt idx="1169">
                  <c:v>3.1997539168428443E-3</c:v>
                </c:pt>
                <c:pt idx="1170">
                  <c:v>0.10367396832524524</c:v>
                </c:pt>
                <c:pt idx="1171">
                  <c:v>-2.6832715791298891E-3</c:v>
                </c:pt>
                <c:pt idx="1172">
                  <c:v>2.5126049282815918E-2</c:v>
                </c:pt>
                <c:pt idx="1173">
                  <c:v>3.5834250031523697E-3</c:v>
                </c:pt>
                <c:pt idx="1174">
                  <c:v>-1.1180886201704414E-3</c:v>
                </c:pt>
                <c:pt idx="1175">
                  <c:v>1.0805496835102598E-2</c:v>
                </c:pt>
                <c:pt idx="1176">
                  <c:v>-3.0385790900588484E-3</c:v>
                </c:pt>
                <c:pt idx="1177">
                  <c:v>-9.1941463241991261E-3</c:v>
                </c:pt>
                <c:pt idx="1178">
                  <c:v>-2.1472868102514465E-2</c:v>
                </c:pt>
                <c:pt idx="1179">
                  <c:v>1.4120818098943699E-2</c:v>
                </c:pt>
                <c:pt idx="1180">
                  <c:v>-4.3566427550579961E-3</c:v>
                </c:pt>
                <c:pt idx="1181">
                  <c:v>-2.0361242420591411E-2</c:v>
                </c:pt>
                <c:pt idx="1182">
                  <c:v>4.1529984534377028E-2</c:v>
                </c:pt>
                <c:pt idx="1183">
                  <c:v>1.9953109146140773E-2</c:v>
                </c:pt>
                <c:pt idx="1184">
                  <c:v>-1.8601173636068048E-2</c:v>
                </c:pt>
                <c:pt idx="1185">
                  <c:v>6.1288099647370505E-3</c:v>
                </c:pt>
                <c:pt idx="1186">
                  <c:v>-9.4987782277342354E-3</c:v>
                </c:pt>
                <c:pt idx="1187">
                  <c:v>-3.0933221511911997E-3</c:v>
                </c:pt>
                <c:pt idx="1188">
                  <c:v>-7.8570101748451078E-4</c:v>
                </c:pt>
                <c:pt idx="1189">
                  <c:v>9.7043453242967991E-3</c:v>
                </c:pt>
                <c:pt idx="1190">
                  <c:v>-1.7675368123753095E-2</c:v>
                </c:pt>
                <c:pt idx="1191">
                  <c:v>-2.7026411645033766E-3</c:v>
                </c:pt>
                <c:pt idx="1192">
                  <c:v>1.6579436295091519E-3</c:v>
                </c:pt>
                <c:pt idx="1193">
                  <c:v>1.1834333834817891E-2</c:v>
                </c:pt>
                <c:pt idx="1194">
                  <c:v>4.4084458353659789E-2</c:v>
                </c:pt>
                <c:pt idx="1195">
                  <c:v>2.3860158718886748E-2</c:v>
                </c:pt>
                <c:pt idx="1196">
                  <c:v>-3.8192475477902716E-4</c:v>
                </c:pt>
                <c:pt idx="1197">
                  <c:v>2.3990163271003849E-3</c:v>
                </c:pt>
                <c:pt idx="1198">
                  <c:v>1.4818358216770232E-2</c:v>
                </c:pt>
                <c:pt idx="1199">
                  <c:v>-1.4183833949986556E-2</c:v>
                </c:pt>
                <c:pt idx="1200">
                  <c:v>3.3999876072409428E-4</c:v>
                </c:pt>
                <c:pt idx="1201">
                  <c:v>-7.1855124776655172E-3</c:v>
                </c:pt>
                <c:pt idx="1202">
                  <c:v>4.1458609154677471E-3</c:v>
                </c:pt>
                <c:pt idx="1203">
                  <c:v>-1.463191676795399E-3</c:v>
                </c:pt>
                <c:pt idx="1204">
                  <c:v>-4.4078207400455496E-2</c:v>
                </c:pt>
                <c:pt idx="1205">
                  <c:v>-2.4067925554528566E-2</c:v>
                </c:pt>
                <c:pt idx="1206">
                  <c:v>-1.7532448521690582E-2</c:v>
                </c:pt>
                <c:pt idx="1207">
                  <c:v>-1.2354038524781982E-3</c:v>
                </c:pt>
                <c:pt idx="1208">
                  <c:v>5.3280457876911979E-3</c:v>
                </c:pt>
                <c:pt idx="1209">
                  <c:v>1.3902431611485706E-2</c:v>
                </c:pt>
                <c:pt idx="1210">
                  <c:v>5.6765338804747975E-2</c:v>
                </c:pt>
                <c:pt idx="1211">
                  <c:v>-3.1202560011533266E-3</c:v>
                </c:pt>
                <c:pt idx="1212">
                  <c:v>-1.0626007842129094E-2</c:v>
                </c:pt>
                <c:pt idx="1213">
                  <c:v>-4.383416845516591E-3</c:v>
                </c:pt>
                <c:pt idx="1214">
                  <c:v>1.5647907800912238E-2</c:v>
                </c:pt>
                <c:pt idx="1215">
                  <c:v>-1.8661583258213162E-2</c:v>
                </c:pt>
                <c:pt idx="1216">
                  <c:v>-1.7435023143609781E-2</c:v>
                </c:pt>
                <c:pt idx="1217">
                  <c:v>7.4110524485692993E-3</c:v>
                </c:pt>
                <c:pt idx="1218">
                  <c:v>9.9497140542294596E-3</c:v>
                </c:pt>
                <c:pt idx="1219">
                  <c:v>1.1123571821785496E-2</c:v>
                </c:pt>
                <c:pt idx="1220">
                  <c:v>4.5572686073006886E-3</c:v>
                </c:pt>
                <c:pt idx="1221">
                  <c:v>-2.3382767994009419E-2</c:v>
                </c:pt>
                <c:pt idx="1222">
                  <c:v>-1.6008961717745039E-2</c:v>
                </c:pt>
                <c:pt idx="1223">
                  <c:v>-2.8805186645798838E-2</c:v>
                </c:pt>
                <c:pt idx="1224">
                  <c:v>1.7730958315823456E-2</c:v>
                </c:pt>
                <c:pt idx="1225">
                  <c:v>-2.4314365439146578E-2</c:v>
                </c:pt>
                <c:pt idx="1226">
                  <c:v>-2.0240372769830595E-2</c:v>
                </c:pt>
                <c:pt idx="1227">
                  <c:v>-1.4367502595210517E-3</c:v>
                </c:pt>
                <c:pt idx="1228">
                  <c:v>5.011232775854876E-3</c:v>
                </c:pt>
                <c:pt idx="1229">
                  <c:v>1.7568491320778357E-2</c:v>
                </c:pt>
                <c:pt idx="1230">
                  <c:v>-1.1742125200084075E-2</c:v>
                </c:pt>
                <c:pt idx="1231">
                  <c:v>6.0679771748196037E-3</c:v>
                </c:pt>
                <c:pt idx="1232">
                  <c:v>-4.7714876296499134E-5</c:v>
                </c:pt>
                <c:pt idx="1233">
                  <c:v>-1.3755288954680995E-2</c:v>
                </c:pt>
                <c:pt idx="1234">
                  <c:v>2.4025135351444433E-3</c:v>
                </c:pt>
                <c:pt idx="1235">
                  <c:v>3.7736460819590189E-3</c:v>
                </c:pt>
                <c:pt idx="1236">
                  <c:v>-7.5413092696619902E-3</c:v>
                </c:pt>
                <c:pt idx="1237">
                  <c:v>1.4464918227535217E-2</c:v>
                </c:pt>
                <c:pt idx="1238">
                  <c:v>-7.5292765703948508E-3</c:v>
                </c:pt>
                <c:pt idx="1239">
                  <c:v>-2.4876563096360708E-2</c:v>
                </c:pt>
                <c:pt idx="1240">
                  <c:v>1.3611118540783868E-2</c:v>
                </c:pt>
                <c:pt idx="1241">
                  <c:v>-1.8653471351924623E-3</c:v>
                </c:pt>
                <c:pt idx="1242">
                  <c:v>4.826310966539353E-2</c:v>
                </c:pt>
                <c:pt idx="1243">
                  <c:v>9.319243406447051E-3</c:v>
                </c:pt>
                <c:pt idx="1244">
                  <c:v>-1.3559454454465053E-2</c:v>
                </c:pt>
                <c:pt idx="1245">
                  <c:v>-8.1214231970022886E-3</c:v>
                </c:pt>
                <c:pt idx="1246">
                  <c:v>-1.7399871160023783E-2</c:v>
                </c:pt>
                <c:pt idx="1247">
                  <c:v>-1.3163395218861258E-3</c:v>
                </c:pt>
                <c:pt idx="1248">
                  <c:v>1.0926530172397141E-3</c:v>
                </c:pt>
                <c:pt idx="1249">
                  <c:v>2.6508465317298443E-3</c:v>
                </c:pt>
                <c:pt idx="1250">
                  <c:v>-9.5324240818596868E-3</c:v>
                </c:pt>
                <c:pt idx="1251">
                  <c:v>5.7024582841599773E-3</c:v>
                </c:pt>
                <c:pt idx="1252">
                  <c:v>1.4220219473084681E-3</c:v>
                </c:pt>
                <c:pt idx="1253">
                  <c:v>-2.0284183571678233E-2</c:v>
                </c:pt>
                <c:pt idx="1254">
                  <c:v>1.3189974871785732E-4</c:v>
                </c:pt>
                <c:pt idx="1255">
                  <c:v>-9.9296577634246843E-3</c:v>
                </c:pt>
                <c:pt idx="1256">
                  <c:v>-1.3307673440123766E-2</c:v>
                </c:pt>
                <c:pt idx="1257">
                  <c:v>-2.5329052036420431E-3</c:v>
                </c:pt>
                <c:pt idx="1258">
                  <c:v>8.3764000765290617E-3</c:v>
                </c:pt>
                <c:pt idx="1259">
                  <c:v>-9.6505409869476182E-3</c:v>
                </c:pt>
                <c:pt idx="1260">
                  <c:v>-1.293697715642198E-2</c:v>
                </c:pt>
                <c:pt idx="1261">
                  <c:v>2.8684939424667464E-2</c:v>
                </c:pt>
                <c:pt idx="1262">
                  <c:v>1.1895966162988485E-2</c:v>
                </c:pt>
                <c:pt idx="1263">
                  <c:v>-4.1369301071431316E-3</c:v>
                </c:pt>
                <c:pt idx="1264">
                  <c:v>1.1908138929288129E-2</c:v>
                </c:pt>
                <c:pt idx="1265">
                  <c:v>5.2023802990502813E-2</c:v>
                </c:pt>
                <c:pt idx="1266">
                  <c:v>8.0612188070784879E-2</c:v>
                </c:pt>
                <c:pt idx="1267">
                  <c:v>-5.9925494331509177E-3</c:v>
                </c:pt>
                <c:pt idx="1268">
                  <c:v>3.0144039167365428E-2</c:v>
                </c:pt>
                <c:pt idx="1269">
                  <c:v>-1.93027292416105E-2</c:v>
                </c:pt>
                <c:pt idx="1270">
                  <c:v>8.2093091239809537E-3</c:v>
                </c:pt>
                <c:pt idx="1271">
                  <c:v>-1.2967247792668366E-2</c:v>
                </c:pt>
                <c:pt idx="1272">
                  <c:v>1.0772184439590472E-2</c:v>
                </c:pt>
                <c:pt idx="1273">
                  <c:v>-8.8745310774892231E-3</c:v>
                </c:pt>
                <c:pt idx="1274">
                  <c:v>2.6876316488256219E-3</c:v>
                </c:pt>
                <c:pt idx="1275">
                  <c:v>1.407053921144933E-2</c:v>
                </c:pt>
                <c:pt idx="1276">
                  <c:v>-1.8393063820896925E-2</c:v>
                </c:pt>
                <c:pt idx="1277">
                  <c:v>4.2227659182051472E-3</c:v>
                </c:pt>
                <c:pt idx="1278">
                  <c:v>1.8493458603771773E-2</c:v>
                </c:pt>
                <c:pt idx="1279">
                  <c:v>-3.9129037416099649E-4</c:v>
                </c:pt>
                <c:pt idx="1280">
                  <c:v>-1.4323129939141135E-2</c:v>
                </c:pt>
                <c:pt idx="1281">
                  <c:v>1.6604381341028991E-2</c:v>
                </c:pt>
                <c:pt idx="1282">
                  <c:v>-3.1006593493429945E-2</c:v>
                </c:pt>
                <c:pt idx="1283">
                  <c:v>-1.2620491495472675E-3</c:v>
                </c:pt>
                <c:pt idx="1284">
                  <c:v>5.126351223212497E-4</c:v>
                </c:pt>
                <c:pt idx="1285">
                  <c:v>1.9283896136803778E-2</c:v>
                </c:pt>
                <c:pt idx="1286">
                  <c:v>-7.4258936109420116E-3</c:v>
                </c:pt>
                <c:pt idx="1287">
                  <c:v>3.5782545169729938E-3</c:v>
                </c:pt>
                <c:pt idx="1288">
                  <c:v>2.7615499423900566E-2</c:v>
                </c:pt>
                <c:pt idx="1289">
                  <c:v>-5.7175117721826032E-3</c:v>
                </c:pt>
                <c:pt idx="1290">
                  <c:v>-3.6715197739431937E-2</c:v>
                </c:pt>
                <c:pt idx="1291">
                  <c:v>1.9981967492750542E-3</c:v>
                </c:pt>
                <c:pt idx="1292">
                  <c:v>-3.3432956291002303E-3</c:v>
                </c:pt>
                <c:pt idx="1293">
                  <c:v>-3.4227682677067388E-3</c:v>
                </c:pt>
                <c:pt idx="1294">
                  <c:v>-1.200098072530673E-3</c:v>
                </c:pt>
                <c:pt idx="1295">
                  <c:v>7.1618676841716175E-3</c:v>
                </c:pt>
                <c:pt idx="1296">
                  <c:v>-1.2144415992790094E-2</c:v>
                </c:pt>
                <c:pt idx="1297">
                  <c:v>-1.644844726990664E-3</c:v>
                </c:pt>
                <c:pt idx="1298">
                  <c:v>1.0343908700122625E-2</c:v>
                </c:pt>
                <c:pt idx="1299">
                  <c:v>-6.8000308972277664E-3</c:v>
                </c:pt>
                <c:pt idx="1300">
                  <c:v>-2.5191122833769522E-2</c:v>
                </c:pt>
                <c:pt idx="1301">
                  <c:v>1.1300704431601357E-2</c:v>
                </c:pt>
                <c:pt idx="1302">
                  <c:v>-3.5645557807634535E-3</c:v>
                </c:pt>
                <c:pt idx="1303">
                  <c:v>-1.5455537416577245E-3</c:v>
                </c:pt>
                <c:pt idx="1304">
                  <c:v>-3.8261515475903601E-3</c:v>
                </c:pt>
                <c:pt idx="1305">
                  <c:v>1.5270182561852716E-3</c:v>
                </c:pt>
                <c:pt idx="1306">
                  <c:v>1.8541507809408703E-3</c:v>
                </c:pt>
                <c:pt idx="1307">
                  <c:v>4.4954272757847056E-3</c:v>
                </c:pt>
                <c:pt idx="1308">
                  <c:v>1.2165684978757441E-2</c:v>
                </c:pt>
                <c:pt idx="1309">
                  <c:v>-1.9722104589242277E-2</c:v>
                </c:pt>
                <c:pt idx="1310">
                  <c:v>-3.0131055464545408E-3</c:v>
                </c:pt>
                <c:pt idx="1311">
                  <c:v>-5.7182512523174453E-3</c:v>
                </c:pt>
                <c:pt idx="1312">
                  <c:v>1.9861327579449558E-3</c:v>
                </c:pt>
                <c:pt idx="1313">
                  <c:v>2.6311697900749712E-3</c:v>
                </c:pt>
                <c:pt idx="1314">
                  <c:v>2.904282132216084E-2</c:v>
                </c:pt>
                <c:pt idx="1315">
                  <c:v>-1.8395428692818665E-3</c:v>
                </c:pt>
                <c:pt idx="1316">
                  <c:v>-1.2026950318290092E-2</c:v>
                </c:pt>
                <c:pt idx="1317">
                  <c:v>-5.6529864059056533E-3</c:v>
                </c:pt>
                <c:pt idx="1318">
                  <c:v>-2.2584786884845523E-3</c:v>
                </c:pt>
                <c:pt idx="1319">
                  <c:v>-2.9787662818593044E-4</c:v>
                </c:pt>
                <c:pt idx="1320">
                  <c:v>7.4498133643923371E-3</c:v>
                </c:pt>
                <c:pt idx="1321">
                  <c:v>-7.8067023445034583E-3</c:v>
                </c:pt>
                <c:pt idx="1322">
                  <c:v>-6.6832392440079524E-3</c:v>
                </c:pt>
                <c:pt idx="1323">
                  <c:v>-1.6713361358123444E-2</c:v>
                </c:pt>
                <c:pt idx="1324">
                  <c:v>-6.8971762111536092E-2</c:v>
                </c:pt>
                <c:pt idx="1325">
                  <c:v>-1.9823978512729361E-2</c:v>
                </c:pt>
                <c:pt idx="1326">
                  <c:v>5.359334421707379E-4</c:v>
                </c:pt>
                <c:pt idx="1327">
                  <c:v>-2.4924497465102528E-3</c:v>
                </c:pt>
                <c:pt idx="1328">
                  <c:v>-2.5879842118079139E-3</c:v>
                </c:pt>
                <c:pt idx="1329">
                  <c:v>2.4640650798479345E-2</c:v>
                </c:pt>
                <c:pt idx="1330">
                  <c:v>-8.2668577687437933E-3</c:v>
                </c:pt>
                <c:pt idx="1331">
                  <c:v>-1.2001518264358788E-2</c:v>
                </c:pt>
                <c:pt idx="1332">
                  <c:v>-5.3430302402019177E-3</c:v>
                </c:pt>
                <c:pt idx="1333">
                  <c:v>2.7703558891903346E-3</c:v>
                </c:pt>
                <c:pt idx="1334">
                  <c:v>5.685893367336995E-4</c:v>
                </c:pt>
                <c:pt idx="1335">
                  <c:v>6.9525157810357133E-2</c:v>
                </c:pt>
                <c:pt idx="1336">
                  <c:v>-9.4613828323230845E-3</c:v>
                </c:pt>
                <c:pt idx="1337">
                  <c:v>-1.0739551809721972E-2</c:v>
                </c:pt>
                <c:pt idx="1338">
                  <c:v>-4.7760538113650539E-2</c:v>
                </c:pt>
                <c:pt idx="1339">
                  <c:v>-7.1127734497276112E-3</c:v>
                </c:pt>
                <c:pt idx="1340">
                  <c:v>4.2889093844558955E-3</c:v>
                </c:pt>
                <c:pt idx="1341">
                  <c:v>-2.2680810384203157E-4</c:v>
                </c:pt>
                <c:pt idx="1342">
                  <c:v>-8.1289422126138693E-3</c:v>
                </c:pt>
                <c:pt idx="1343">
                  <c:v>2.4203170406341926E-3</c:v>
                </c:pt>
                <c:pt idx="1344">
                  <c:v>1.9405353922631052E-2</c:v>
                </c:pt>
                <c:pt idx="1345">
                  <c:v>-8.6158675118169932E-4</c:v>
                </c:pt>
                <c:pt idx="1346">
                  <c:v>-1.7750725683628444E-2</c:v>
                </c:pt>
                <c:pt idx="1347">
                  <c:v>2.2729272370002381E-3</c:v>
                </c:pt>
                <c:pt idx="1348">
                  <c:v>-3.0751614584897087E-3</c:v>
                </c:pt>
                <c:pt idx="1349">
                  <c:v>2.0144635081248558E-2</c:v>
                </c:pt>
                <c:pt idx="1350">
                  <c:v>-1.5128140575103733E-3</c:v>
                </c:pt>
                <c:pt idx="1351">
                  <c:v>1.3514625361951587E-2</c:v>
                </c:pt>
                <c:pt idx="1352">
                  <c:v>2.9561371644650312E-3</c:v>
                </c:pt>
                <c:pt idx="1353">
                  <c:v>-3.2808837050561316E-3</c:v>
                </c:pt>
                <c:pt idx="1354">
                  <c:v>-4.183087348986125E-3</c:v>
                </c:pt>
                <c:pt idx="1355">
                  <c:v>2.9522613773486788E-2</c:v>
                </c:pt>
                <c:pt idx="1356">
                  <c:v>2.3861400197331124E-3</c:v>
                </c:pt>
                <c:pt idx="1357">
                  <c:v>-4.1983053834736602E-3</c:v>
                </c:pt>
                <c:pt idx="1358">
                  <c:v>-7.5876396330112096E-3</c:v>
                </c:pt>
                <c:pt idx="1359">
                  <c:v>-1.4948246574029997E-2</c:v>
                </c:pt>
                <c:pt idx="1360">
                  <c:v>-3.7362578990544895E-3</c:v>
                </c:pt>
                <c:pt idx="1361">
                  <c:v>2.8528785048483377E-3</c:v>
                </c:pt>
                <c:pt idx="1362">
                  <c:v>-1.0811071885484634E-2</c:v>
                </c:pt>
                <c:pt idx="1363">
                  <c:v>-1.2668442595339272E-3</c:v>
                </c:pt>
                <c:pt idx="1364">
                  <c:v>1.5994157620693394E-2</c:v>
                </c:pt>
                <c:pt idx="1365">
                  <c:v>1.5906125436148267E-2</c:v>
                </c:pt>
                <c:pt idx="1366">
                  <c:v>-2.0818829915660806E-4</c:v>
                </c:pt>
                <c:pt idx="1367">
                  <c:v>-5.4525843310641283E-3</c:v>
                </c:pt>
                <c:pt idx="1368">
                  <c:v>3.3716852000788812E-2</c:v>
                </c:pt>
                <c:pt idx="1369">
                  <c:v>1.7327703535413061E-2</c:v>
                </c:pt>
                <c:pt idx="1370">
                  <c:v>-2.8633058007364813E-2</c:v>
                </c:pt>
                <c:pt idx="1371">
                  <c:v>5.6500381549282729E-3</c:v>
                </c:pt>
                <c:pt idx="1372">
                  <c:v>9.0446275192910576E-3</c:v>
                </c:pt>
                <c:pt idx="1373">
                  <c:v>5.4689016776832133E-3</c:v>
                </c:pt>
                <c:pt idx="1374">
                  <c:v>-7.4813188463973513E-3</c:v>
                </c:pt>
                <c:pt idx="1375">
                  <c:v>2.8978564500865924E-3</c:v>
                </c:pt>
                <c:pt idx="1376">
                  <c:v>-4.2726478991450389E-3</c:v>
                </c:pt>
                <c:pt idx="1377">
                  <c:v>-9.5514022366438803E-3</c:v>
                </c:pt>
                <c:pt idx="1378">
                  <c:v>-8.6636410390594429E-3</c:v>
                </c:pt>
                <c:pt idx="1379">
                  <c:v>-1.9621955970103109E-2</c:v>
                </c:pt>
                <c:pt idx="1380">
                  <c:v>4.7243223130092344E-3</c:v>
                </c:pt>
                <c:pt idx="1381">
                  <c:v>-3.248823271775763E-3</c:v>
                </c:pt>
                <c:pt idx="1382">
                  <c:v>1.1247383477856194E-2</c:v>
                </c:pt>
                <c:pt idx="1383">
                  <c:v>7.4083920243097526E-2</c:v>
                </c:pt>
                <c:pt idx="1384">
                  <c:v>-2.3736384386861362E-2</c:v>
                </c:pt>
                <c:pt idx="1385">
                  <c:v>6.9092468088708097E-3</c:v>
                </c:pt>
                <c:pt idx="1386">
                  <c:v>2.4734285289593791E-3</c:v>
                </c:pt>
                <c:pt idx="1387">
                  <c:v>4.0119160541079585E-2</c:v>
                </c:pt>
                <c:pt idx="1388">
                  <c:v>6.0522973649474064E-3</c:v>
                </c:pt>
                <c:pt idx="1389">
                  <c:v>-1.418638358789439E-3</c:v>
                </c:pt>
                <c:pt idx="1390">
                  <c:v>0.12933552194686262</c:v>
                </c:pt>
                <c:pt idx="1391">
                  <c:v>2.7118700791851386E-2</c:v>
                </c:pt>
                <c:pt idx="1392">
                  <c:v>3.1243068846220899E-3</c:v>
                </c:pt>
                <c:pt idx="1393">
                  <c:v>-8.4234022589864226E-3</c:v>
                </c:pt>
                <c:pt idx="1394">
                  <c:v>-1.596637303222008E-2</c:v>
                </c:pt>
                <c:pt idx="1395">
                  <c:v>4.2330267192290591E-3</c:v>
                </c:pt>
                <c:pt idx="1396">
                  <c:v>9.5053905267700051E-3</c:v>
                </c:pt>
                <c:pt idx="1397">
                  <c:v>3.1537999559291229E-3</c:v>
                </c:pt>
                <c:pt idx="1398">
                  <c:v>-4.6335618385393174E-3</c:v>
                </c:pt>
                <c:pt idx="1399">
                  <c:v>2.459110739169822E-2</c:v>
                </c:pt>
                <c:pt idx="1400">
                  <c:v>1.0285093906032671E-2</c:v>
                </c:pt>
                <c:pt idx="1401">
                  <c:v>-2.6572678994234551E-2</c:v>
                </c:pt>
                <c:pt idx="1402">
                  <c:v>7.9955979549500046E-3</c:v>
                </c:pt>
                <c:pt idx="1403">
                  <c:v>2.9120808895578862E-3</c:v>
                </c:pt>
                <c:pt idx="1404">
                  <c:v>-9.8184618234014296E-4</c:v>
                </c:pt>
                <c:pt idx="1405">
                  <c:v>1.6349192490381602E-2</c:v>
                </c:pt>
                <c:pt idx="1406">
                  <c:v>1.2905439139155074E-3</c:v>
                </c:pt>
                <c:pt idx="1407">
                  <c:v>5.5619639007592585E-2</c:v>
                </c:pt>
                <c:pt idx="1408">
                  <c:v>-1.1902550342937974E-2</c:v>
                </c:pt>
                <c:pt idx="1409">
                  <c:v>-1.3013746554280364E-3</c:v>
                </c:pt>
                <c:pt idx="1410">
                  <c:v>-5.0871356490175355E-3</c:v>
                </c:pt>
                <c:pt idx="1411">
                  <c:v>3.5400156694945879E-3</c:v>
                </c:pt>
                <c:pt idx="1412">
                  <c:v>-1.6187902005905162E-2</c:v>
                </c:pt>
                <c:pt idx="1413">
                  <c:v>3.0770956302911934E-2</c:v>
                </c:pt>
                <c:pt idx="1414">
                  <c:v>1.6321718502630264E-4</c:v>
                </c:pt>
                <c:pt idx="1415">
                  <c:v>-3.1652100985903195E-2</c:v>
                </c:pt>
                <c:pt idx="1416">
                  <c:v>3.7099978784430419E-3</c:v>
                </c:pt>
                <c:pt idx="1417">
                  <c:v>1.8287439723119431E-2</c:v>
                </c:pt>
                <c:pt idx="1418">
                  <c:v>6.2728886664315375E-3</c:v>
                </c:pt>
                <c:pt idx="1419">
                  <c:v>-3.0019527806242241E-3</c:v>
                </c:pt>
                <c:pt idx="1420">
                  <c:v>5.2574009573367071E-3</c:v>
                </c:pt>
                <c:pt idx="1421">
                  <c:v>-4.3621785442932003E-3</c:v>
                </c:pt>
                <c:pt idx="1422">
                  <c:v>1.9763767957671288E-2</c:v>
                </c:pt>
                <c:pt idx="1423">
                  <c:v>-1.3309156816620659E-2</c:v>
                </c:pt>
                <c:pt idx="1424">
                  <c:v>-1.4101597520865597E-3</c:v>
                </c:pt>
                <c:pt idx="1425">
                  <c:v>-7.0520287772066707E-3</c:v>
                </c:pt>
                <c:pt idx="1426">
                  <c:v>1.9327804052308377E-2</c:v>
                </c:pt>
                <c:pt idx="1427">
                  <c:v>1.8885030712997729E-3</c:v>
                </c:pt>
                <c:pt idx="1428">
                  <c:v>-5.2688704265740722E-3</c:v>
                </c:pt>
                <c:pt idx="1429">
                  <c:v>2.1370891418138718E-2</c:v>
                </c:pt>
                <c:pt idx="1430">
                  <c:v>1.7803024761089165E-2</c:v>
                </c:pt>
                <c:pt idx="1431">
                  <c:v>1.1495812391085696E-2</c:v>
                </c:pt>
                <c:pt idx="1432">
                  <c:v>5.6790149928169831E-2</c:v>
                </c:pt>
                <c:pt idx="1433">
                  <c:v>4.7838087344711074E-2</c:v>
                </c:pt>
                <c:pt idx="1434">
                  <c:v>-3.2422216513310334E-3</c:v>
                </c:pt>
                <c:pt idx="1435">
                  <c:v>-5.0607646398836068E-3</c:v>
                </c:pt>
                <c:pt idx="1436">
                  <c:v>1.2896985988496219E-2</c:v>
                </c:pt>
                <c:pt idx="1437">
                  <c:v>-6.0440655300880025E-3</c:v>
                </c:pt>
                <c:pt idx="1438">
                  <c:v>-7.0216370244153394E-3</c:v>
                </c:pt>
                <c:pt idx="1439">
                  <c:v>-5.1908807464585011E-3</c:v>
                </c:pt>
                <c:pt idx="1440">
                  <c:v>-4.0143437580043274E-2</c:v>
                </c:pt>
                <c:pt idx="1441">
                  <c:v>3.1116901600058693E-2</c:v>
                </c:pt>
                <c:pt idx="1442">
                  <c:v>7.6117017227717533E-5</c:v>
                </c:pt>
                <c:pt idx="1443">
                  <c:v>-6.4327822573204286E-3</c:v>
                </c:pt>
                <c:pt idx="1444">
                  <c:v>-8.8394052836797236E-3</c:v>
                </c:pt>
                <c:pt idx="1445">
                  <c:v>-6.5462235847665116E-3</c:v>
                </c:pt>
                <c:pt idx="1446">
                  <c:v>6.9917788016000074E-3</c:v>
                </c:pt>
                <c:pt idx="1447">
                  <c:v>1.4040979075953981E-2</c:v>
                </c:pt>
                <c:pt idx="1448">
                  <c:v>2.2284105199316628E-2</c:v>
                </c:pt>
                <c:pt idx="1449">
                  <c:v>-1.6700557091740168E-3</c:v>
                </c:pt>
                <c:pt idx="1450">
                  <c:v>3.4515668797069554E-3</c:v>
                </c:pt>
                <c:pt idx="1451">
                  <c:v>-8.6298955850489766E-3</c:v>
                </c:pt>
                <c:pt idx="1452">
                  <c:v>-1.089235938509822E-3</c:v>
                </c:pt>
                <c:pt idx="1453">
                  <c:v>-4.6045928007451492E-3</c:v>
                </c:pt>
                <c:pt idx="1454">
                  <c:v>-3.419735024851542E-3</c:v>
                </c:pt>
                <c:pt idx="1455">
                  <c:v>1.1143728394109262E-3</c:v>
                </c:pt>
                <c:pt idx="1456">
                  <c:v>2.4158365547543642E-3</c:v>
                </c:pt>
                <c:pt idx="1457">
                  <c:v>-1.592155322097881E-2</c:v>
                </c:pt>
                <c:pt idx="1458">
                  <c:v>-1.0776882718645605E-2</c:v>
                </c:pt>
                <c:pt idx="1459">
                  <c:v>5.7354931323717381E-3</c:v>
                </c:pt>
                <c:pt idx="1460">
                  <c:v>3.0547363174388307E-2</c:v>
                </c:pt>
                <c:pt idx="1461">
                  <c:v>3.9077531110875911E-2</c:v>
                </c:pt>
                <c:pt idx="1462">
                  <c:v>-8.0979431015126887E-3</c:v>
                </c:pt>
                <c:pt idx="1463">
                  <c:v>-1.7820800242770895E-2</c:v>
                </c:pt>
                <c:pt idx="1464">
                  <c:v>-9.7401630599659207E-3</c:v>
                </c:pt>
                <c:pt idx="1465">
                  <c:v>-1.1187101100600752E-3</c:v>
                </c:pt>
                <c:pt idx="1466">
                  <c:v>5.9483888987853315E-3</c:v>
                </c:pt>
                <c:pt idx="1467">
                  <c:v>6.2039253575886077E-2</c:v>
                </c:pt>
                <c:pt idx="1468">
                  <c:v>1.3608889655366826E-2</c:v>
                </c:pt>
                <c:pt idx="1469">
                  <c:v>-4.4393703740011085E-3</c:v>
                </c:pt>
                <c:pt idx="1470">
                  <c:v>2.5693691242364442E-2</c:v>
                </c:pt>
                <c:pt idx="1471">
                  <c:v>-4.9892567144766829E-2</c:v>
                </c:pt>
                <c:pt idx="1472">
                  <c:v>-6.8214139291064152E-2</c:v>
                </c:pt>
                <c:pt idx="1473">
                  <c:v>-4.5294713905731842E-3</c:v>
                </c:pt>
                <c:pt idx="1474">
                  <c:v>7.3312277692897509E-3</c:v>
                </c:pt>
                <c:pt idx="1475">
                  <c:v>3.5787559182860139E-3</c:v>
                </c:pt>
                <c:pt idx="1476">
                  <c:v>-7.7433605444958645E-3</c:v>
                </c:pt>
                <c:pt idx="1477">
                  <c:v>-6.2751227192739192E-3</c:v>
                </c:pt>
                <c:pt idx="1478">
                  <c:v>-1.7032415367433641E-2</c:v>
                </c:pt>
                <c:pt idx="1479">
                  <c:v>-7.7900232802297405E-3</c:v>
                </c:pt>
                <c:pt idx="1480">
                  <c:v>1.6604001492698221E-4</c:v>
                </c:pt>
                <c:pt idx="1481">
                  <c:v>-4.2661616703288585E-3</c:v>
                </c:pt>
                <c:pt idx="1482">
                  <c:v>-3.6440527729753147E-2</c:v>
                </c:pt>
                <c:pt idx="1483">
                  <c:v>9.2447272216673558E-3</c:v>
                </c:pt>
                <c:pt idx="1484">
                  <c:v>-6.412253586202241E-3</c:v>
                </c:pt>
                <c:pt idx="1485">
                  <c:v>4.7845390804475058E-2</c:v>
                </c:pt>
                <c:pt idx="1486">
                  <c:v>-3.5967140534138789E-4</c:v>
                </c:pt>
                <c:pt idx="1487">
                  <c:v>1.5268306407132832E-2</c:v>
                </c:pt>
                <c:pt idx="1488">
                  <c:v>1.0491621410751915E-2</c:v>
                </c:pt>
                <c:pt idx="1489">
                  <c:v>1.1726155738503968E-2</c:v>
                </c:pt>
                <c:pt idx="1490">
                  <c:v>-1.1262554768511274E-3</c:v>
                </c:pt>
                <c:pt idx="1491">
                  <c:v>-1.1480320544577333E-2</c:v>
                </c:pt>
                <c:pt idx="1492">
                  <c:v>4.2733935805200698E-3</c:v>
                </c:pt>
                <c:pt idx="1493">
                  <c:v>-1.5765322829872945E-3</c:v>
                </c:pt>
                <c:pt idx="1494">
                  <c:v>-5.7196288584083002E-3</c:v>
                </c:pt>
                <c:pt idx="1495">
                  <c:v>8.960057975344703E-3</c:v>
                </c:pt>
                <c:pt idx="1496">
                  <c:v>-3.0730512989884744E-3</c:v>
                </c:pt>
                <c:pt idx="1497">
                  <c:v>2.2451503750988561E-2</c:v>
                </c:pt>
                <c:pt idx="1498">
                  <c:v>2.7427207241020882E-2</c:v>
                </c:pt>
                <c:pt idx="1499">
                  <c:v>5.5456592354254694E-2</c:v>
                </c:pt>
                <c:pt idx="1500">
                  <c:v>8.4657466944732513E-5</c:v>
                </c:pt>
                <c:pt idx="1501">
                  <c:v>9.4519236208863919E-3</c:v>
                </c:pt>
                <c:pt idx="1502">
                  <c:v>3.5466855507853112E-2</c:v>
                </c:pt>
                <c:pt idx="1503">
                  <c:v>-1.0156005315188534E-3</c:v>
                </c:pt>
                <c:pt idx="1504">
                  <c:v>3.4678858295617836E-2</c:v>
                </c:pt>
                <c:pt idx="1505">
                  <c:v>1.5882650422101897E-2</c:v>
                </c:pt>
                <c:pt idx="1506">
                  <c:v>-5.743492215330959E-3</c:v>
                </c:pt>
                <c:pt idx="1507">
                  <c:v>-6.0772349743481559E-3</c:v>
                </c:pt>
                <c:pt idx="1508">
                  <c:v>3.6309365380942202E-3</c:v>
                </c:pt>
                <c:pt idx="1509">
                  <c:v>2.6458569735470323E-3</c:v>
                </c:pt>
                <c:pt idx="1510">
                  <c:v>7.8329688238121409E-3</c:v>
                </c:pt>
                <c:pt idx="1511">
                  <c:v>-1.0328626780083823E-2</c:v>
                </c:pt>
                <c:pt idx="1512">
                  <c:v>-6.0208208751339649E-3</c:v>
                </c:pt>
                <c:pt idx="1513">
                  <c:v>-1.0091191883530158E-2</c:v>
                </c:pt>
                <c:pt idx="1514">
                  <c:v>3.160487402806261E-3</c:v>
                </c:pt>
                <c:pt idx="1515">
                  <c:v>5.199139367362245E-3</c:v>
                </c:pt>
                <c:pt idx="1516">
                  <c:v>5.7132536138438515E-2</c:v>
                </c:pt>
                <c:pt idx="1517">
                  <c:v>4.7379790050963606E-2</c:v>
                </c:pt>
                <c:pt idx="1518">
                  <c:v>0.10778725430487117</c:v>
                </c:pt>
                <c:pt idx="1519">
                  <c:v>-3.5879667241400007E-3</c:v>
                </c:pt>
                <c:pt idx="1520">
                  <c:v>-8.4209226084315594E-3</c:v>
                </c:pt>
                <c:pt idx="1521">
                  <c:v>-8.8175289182662129E-3</c:v>
                </c:pt>
                <c:pt idx="1522">
                  <c:v>1.2847809896144745E-2</c:v>
                </c:pt>
                <c:pt idx="1523">
                  <c:v>8.199498848732216E-2</c:v>
                </c:pt>
                <c:pt idx="1524">
                  <c:v>7.6732837286510704E-3</c:v>
                </c:pt>
                <c:pt idx="1525">
                  <c:v>-1.9080463374179547E-2</c:v>
                </c:pt>
                <c:pt idx="1526">
                  <c:v>4.1625889977598973E-3</c:v>
                </c:pt>
                <c:pt idx="1527">
                  <c:v>2.3528836139504648E-2</c:v>
                </c:pt>
                <c:pt idx="1528">
                  <c:v>-1.165106697297299E-2</c:v>
                </c:pt>
                <c:pt idx="1529">
                  <c:v>1.7715400650651549E-2</c:v>
                </c:pt>
                <c:pt idx="1530">
                  <c:v>4.0797767012763865E-2</c:v>
                </c:pt>
                <c:pt idx="1531">
                  <c:v>-2.9535935778216551E-3</c:v>
                </c:pt>
                <c:pt idx="1532">
                  <c:v>1.5373422836789464E-2</c:v>
                </c:pt>
                <c:pt idx="1533">
                  <c:v>2.8081278386950307E-4</c:v>
                </c:pt>
                <c:pt idx="1534">
                  <c:v>-1.7972677130287697E-2</c:v>
                </c:pt>
                <c:pt idx="1535">
                  <c:v>-3.2831142133345176E-2</c:v>
                </c:pt>
                <c:pt idx="1536">
                  <c:v>-1.5161743809314471E-2</c:v>
                </c:pt>
                <c:pt idx="1537">
                  <c:v>7.1220117497931064E-4</c:v>
                </c:pt>
                <c:pt idx="1538">
                  <c:v>-1.1955738853314518E-2</c:v>
                </c:pt>
                <c:pt idx="1539">
                  <c:v>-1.6721968454853093E-3</c:v>
                </c:pt>
                <c:pt idx="1540">
                  <c:v>1.611892999018298E-3</c:v>
                </c:pt>
                <c:pt idx="1541">
                  <c:v>-2.1467502088358341E-2</c:v>
                </c:pt>
                <c:pt idx="1542">
                  <c:v>-9.7547651208165446E-3</c:v>
                </c:pt>
                <c:pt idx="1543">
                  <c:v>2.4218384832746506E-2</c:v>
                </c:pt>
                <c:pt idx="1544">
                  <c:v>4.9601667525674353E-2</c:v>
                </c:pt>
                <c:pt idx="1545">
                  <c:v>7.8875002731569159E-3</c:v>
                </c:pt>
                <c:pt idx="1546">
                  <c:v>2.1902544726554846E-3</c:v>
                </c:pt>
                <c:pt idx="1547">
                  <c:v>-1.619490497653795E-3</c:v>
                </c:pt>
                <c:pt idx="1548">
                  <c:v>-8.8915190222392023E-3</c:v>
                </c:pt>
                <c:pt idx="1549">
                  <c:v>-9.0011912158934598E-3</c:v>
                </c:pt>
                <c:pt idx="1550">
                  <c:v>1.5513447853857358E-2</c:v>
                </c:pt>
                <c:pt idx="1551">
                  <c:v>-8.2625827782541563E-4</c:v>
                </c:pt>
                <c:pt idx="1552">
                  <c:v>-2.2820079683778732E-2</c:v>
                </c:pt>
                <c:pt idx="1553">
                  <c:v>-4.1359597852483811E-2</c:v>
                </c:pt>
                <c:pt idx="1554">
                  <c:v>3.415899333472109E-2</c:v>
                </c:pt>
                <c:pt idx="1555">
                  <c:v>-6.4698812626701081E-3</c:v>
                </c:pt>
                <c:pt idx="1556">
                  <c:v>1.3891789610714841E-2</c:v>
                </c:pt>
                <c:pt idx="1557">
                  <c:v>9.7128856120809511E-3</c:v>
                </c:pt>
                <c:pt idx="1558">
                  <c:v>3.5337242483276451E-2</c:v>
                </c:pt>
                <c:pt idx="1559">
                  <c:v>-1.3885061643854437E-2</c:v>
                </c:pt>
                <c:pt idx="1560">
                  <c:v>-8.8719953392915954E-3</c:v>
                </c:pt>
                <c:pt idx="1561">
                  <c:v>2.3866680866994664E-3</c:v>
                </c:pt>
                <c:pt idx="1562">
                  <c:v>-1.0436812022713482E-3</c:v>
                </c:pt>
                <c:pt idx="1563">
                  <c:v>-4.613194948397184E-2</c:v>
                </c:pt>
                <c:pt idx="1564">
                  <c:v>-3.1703011691840796E-2</c:v>
                </c:pt>
                <c:pt idx="1565">
                  <c:v>1.4890224431133733E-2</c:v>
                </c:pt>
                <c:pt idx="1566">
                  <c:v>-3.6527635321998528E-2</c:v>
                </c:pt>
                <c:pt idx="1567">
                  <c:v>2.0224142616920046E-3</c:v>
                </c:pt>
                <c:pt idx="1568">
                  <c:v>-5.5845703769980453E-3</c:v>
                </c:pt>
                <c:pt idx="1569">
                  <c:v>2.0838280647076553E-2</c:v>
                </c:pt>
                <c:pt idx="1570">
                  <c:v>-5.088354138435778E-4</c:v>
                </c:pt>
                <c:pt idx="1571">
                  <c:v>4.3979212052762118E-3</c:v>
                </c:pt>
                <c:pt idx="1572">
                  <c:v>2.3481407473696075E-2</c:v>
                </c:pt>
                <c:pt idx="1573">
                  <c:v>-8.9461109201570193E-5</c:v>
                </c:pt>
                <c:pt idx="1574">
                  <c:v>-1.5425606506802763E-3</c:v>
                </c:pt>
                <c:pt idx="1575">
                  <c:v>-2.9616939812495396E-2</c:v>
                </c:pt>
                <c:pt idx="1576">
                  <c:v>-5.4036338896300178E-3</c:v>
                </c:pt>
                <c:pt idx="1577">
                  <c:v>-1.2995214598463907E-2</c:v>
                </c:pt>
                <c:pt idx="1578">
                  <c:v>6.400737004289129E-3</c:v>
                </c:pt>
                <c:pt idx="1579">
                  <c:v>-3.5768257028806669E-3</c:v>
                </c:pt>
                <c:pt idx="1580">
                  <c:v>9.1147125864131807E-3</c:v>
                </c:pt>
                <c:pt idx="1581">
                  <c:v>-6.0196411607507085E-2</c:v>
                </c:pt>
                <c:pt idx="1582">
                  <c:v>-2.0026799609230008E-2</c:v>
                </c:pt>
                <c:pt idx="1583">
                  <c:v>6.0975685533731387E-2</c:v>
                </c:pt>
                <c:pt idx="1584">
                  <c:v>2.0479131164008131E-2</c:v>
                </c:pt>
                <c:pt idx="1585">
                  <c:v>1.4875179560795641E-4</c:v>
                </c:pt>
                <c:pt idx="1586">
                  <c:v>1.4661581838540608E-2</c:v>
                </c:pt>
                <c:pt idx="1587">
                  <c:v>-1.6852027145070492E-2</c:v>
                </c:pt>
                <c:pt idx="1588">
                  <c:v>-2.136524184562634E-2</c:v>
                </c:pt>
                <c:pt idx="1589">
                  <c:v>6.3846379795885625E-3</c:v>
                </c:pt>
                <c:pt idx="1590">
                  <c:v>1.8007929613745768E-3</c:v>
                </c:pt>
                <c:pt idx="1591">
                  <c:v>-3.264829875858654E-2</c:v>
                </c:pt>
                <c:pt idx="1592">
                  <c:v>6.0599140343458469E-3</c:v>
                </c:pt>
                <c:pt idx="1593">
                  <c:v>2.5402665857565246E-2</c:v>
                </c:pt>
                <c:pt idx="1594">
                  <c:v>-4.4201313186688629E-3</c:v>
                </c:pt>
                <c:pt idx="1595">
                  <c:v>5.2923396849191416E-2</c:v>
                </c:pt>
                <c:pt idx="1596">
                  <c:v>3.1363157101973365E-3</c:v>
                </c:pt>
                <c:pt idx="1597">
                  <c:v>1.2038159578439201E-2</c:v>
                </c:pt>
                <c:pt idx="1598">
                  <c:v>-3.4911010306535635E-4</c:v>
                </c:pt>
                <c:pt idx="1599">
                  <c:v>3.2934375696181224E-3</c:v>
                </c:pt>
                <c:pt idx="1600">
                  <c:v>5.7075983112595645E-2</c:v>
                </c:pt>
                <c:pt idx="1601">
                  <c:v>3.9547109397248606E-3</c:v>
                </c:pt>
                <c:pt idx="1602">
                  <c:v>-1.58793372766944E-2</c:v>
                </c:pt>
                <c:pt idx="1603">
                  <c:v>-7.9878220911425643E-3</c:v>
                </c:pt>
                <c:pt idx="1604">
                  <c:v>-1.2157028318138436E-2</c:v>
                </c:pt>
                <c:pt idx="1605">
                  <c:v>5.200001156326621E-3</c:v>
                </c:pt>
                <c:pt idx="1606">
                  <c:v>-1.1550900748817266E-3</c:v>
                </c:pt>
                <c:pt idx="1607">
                  <c:v>1.7228916894110637E-2</c:v>
                </c:pt>
                <c:pt idx="1608">
                  <c:v>-1.6857007886407271E-2</c:v>
                </c:pt>
                <c:pt idx="1609">
                  <c:v>-7.9503737529273213E-3</c:v>
                </c:pt>
                <c:pt idx="1610">
                  <c:v>8.0555877196724288E-3</c:v>
                </c:pt>
                <c:pt idx="1611">
                  <c:v>-8.3227116321481949E-3</c:v>
                </c:pt>
                <c:pt idx="1612">
                  <c:v>-1.4939976935699354E-2</c:v>
                </c:pt>
                <c:pt idx="1613">
                  <c:v>8.3144392247734324E-3</c:v>
                </c:pt>
                <c:pt idx="1614">
                  <c:v>2.6064846755038975E-2</c:v>
                </c:pt>
                <c:pt idx="1615">
                  <c:v>1.1495176173391434E-2</c:v>
                </c:pt>
                <c:pt idx="1616">
                  <c:v>9.5298453788538028E-3</c:v>
                </c:pt>
                <c:pt idx="1617">
                  <c:v>-1.3056361611423733E-3</c:v>
                </c:pt>
                <c:pt idx="1618">
                  <c:v>5.0946018643848179E-3</c:v>
                </c:pt>
                <c:pt idx="1619">
                  <c:v>-3.3150831000931982E-2</c:v>
                </c:pt>
                <c:pt idx="1620">
                  <c:v>3.8499772140099483E-3</c:v>
                </c:pt>
                <c:pt idx="1621">
                  <c:v>4.4363560148501487E-3</c:v>
                </c:pt>
                <c:pt idx="1622">
                  <c:v>-8.2633979475483857E-3</c:v>
                </c:pt>
                <c:pt idx="1623">
                  <c:v>5.7458841763119578E-3</c:v>
                </c:pt>
                <c:pt idx="1624">
                  <c:v>-2.2670035627301688E-2</c:v>
                </c:pt>
                <c:pt idx="1625">
                  <c:v>-1.5359187900503559E-2</c:v>
                </c:pt>
                <c:pt idx="1626">
                  <c:v>-1.3390677473808602E-2</c:v>
                </c:pt>
                <c:pt idx="1627">
                  <c:v>7.8762698229340265E-3</c:v>
                </c:pt>
                <c:pt idx="1628">
                  <c:v>4.2307390196560041E-3</c:v>
                </c:pt>
                <c:pt idx="1629">
                  <c:v>-1.0905756709087269E-2</c:v>
                </c:pt>
                <c:pt idx="1630">
                  <c:v>-1.3269421531339453E-2</c:v>
                </c:pt>
                <c:pt idx="1631">
                  <c:v>1.1884299678952274E-2</c:v>
                </c:pt>
                <c:pt idx="1632">
                  <c:v>-2.0418159620646782E-2</c:v>
                </c:pt>
                <c:pt idx="1633">
                  <c:v>-8.4541075797063599E-3</c:v>
                </c:pt>
                <c:pt idx="1634">
                  <c:v>2.3362182347181113E-4</c:v>
                </c:pt>
                <c:pt idx="1635">
                  <c:v>-1.8676391247938802E-2</c:v>
                </c:pt>
                <c:pt idx="1636">
                  <c:v>-1.7133897098064114E-2</c:v>
                </c:pt>
                <c:pt idx="1637">
                  <c:v>2.0314581955405979E-3</c:v>
                </c:pt>
                <c:pt idx="1638">
                  <c:v>-3.0709979444361785E-4</c:v>
                </c:pt>
                <c:pt idx="1639">
                  <c:v>-2.2159685446040173E-3</c:v>
                </c:pt>
                <c:pt idx="1640">
                  <c:v>-1.5920986863566085E-2</c:v>
                </c:pt>
                <c:pt idx="1641">
                  <c:v>2.9081849371017782E-2</c:v>
                </c:pt>
                <c:pt idx="1642">
                  <c:v>1.3559908620560999E-2</c:v>
                </c:pt>
                <c:pt idx="1643">
                  <c:v>-9.4161979216918906E-3</c:v>
                </c:pt>
                <c:pt idx="1644">
                  <c:v>-1.5134780775190045E-2</c:v>
                </c:pt>
                <c:pt idx="1645">
                  <c:v>-2.9222986261738214E-2</c:v>
                </c:pt>
                <c:pt idx="1646">
                  <c:v>-5.0123937993296015E-2</c:v>
                </c:pt>
                <c:pt idx="1647">
                  <c:v>1.676975722443513E-2</c:v>
                </c:pt>
                <c:pt idx="1648">
                  <c:v>-4.0669124394607974E-4</c:v>
                </c:pt>
                <c:pt idx="1649">
                  <c:v>-7.9553762987722588E-3</c:v>
                </c:pt>
                <c:pt idx="1650">
                  <c:v>3.7634279554971677E-3</c:v>
                </c:pt>
                <c:pt idx="1651">
                  <c:v>2.0472781491713592E-2</c:v>
                </c:pt>
                <c:pt idx="1652">
                  <c:v>-5.9240078256243551E-4</c:v>
                </c:pt>
                <c:pt idx="1653">
                  <c:v>-1.2867979773563342E-2</c:v>
                </c:pt>
                <c:pt idx="1654">
                  <c:v>1.9959514668157648E-2</c:v>
                </c:pt>
                <c:pt idx="1655">
                  <c:v>2.7510391956572854E-2</c:v>
                </c:pt>
                <c:pt idx="1656">
                  <c:v>5.689447730581583E-2</c:v>
                </c:pt>
                <c:pt idx="1657">
                  <c:v>6.8720198915848E-3</c:v>
                </c:pt>
                <c:pt idx="1658">
                  <c:v>1.1610698016281732E-2</c:v>
                </c:pt>
                <c:pt idx="1659">
                  <c:v>-1.4141071130513298E-2</c:v>
                </c:pt>
                <c:pt idx="1660">
                  <c:v>3.4707734569385383E-2</c:v>
                </c:pt>
                <c:pt idx="1661">
                  <c:v>2.795923979376429E-3</c:v>
                </c:pt>
                <c:pt idx="1662">
                  <c:v>1.1100542315440878E-2</c:v>
                </c:pt>
                <c:pt idx="1663">
                  <c:v>2.07978117925444E-3</c:v>
                </c:pt>
                <c:pt idx="1664">
                  <c:v>-1.0727472140445294E-2</c:v>
                </c:pt>
                <c:pt idx="1665">
                  <c:v>-9.4541627698412397E-3</c:v>
                </c:pt>
                <c:pt idx="1666">
                  <c:v>-1.5091866257046577E-2</c:v>
                </c:pt>
                <c:pt idx="1667">
                  <c:v>3.2676312342306779E-2</c:v>
                </c:pt>
                <c:pt idx="1668">
                  <c:v>1.7389579243648555E-2</c:v>
                </c:pt>
                <c:pt idx="1669">
                  <c:v>-1.6074133676226555E-2</c:v>
                </c:pt>
                <c:pt idx="1670">
                  <c:v>2.4568229792316345E-2</c:v>
                </c:pt>
                <c:pt idx="1671">
                  <c:v>-4.2316447165450626E-2</c:v>
                </c:pt>
                <c:pt idx="1672">
                  <c:v>-3.1062265900340964E-3</c:v>
                </c:pt>
                <c:pt idx="1673">
                  <c:v>-1.8627746801247968E-2</c:v>
                </c:pt>
                <c:pt idx="1674">
                  <c:v>-1.5228273808018961E-4</c:v>
                </c:pt>
                <c:pt idx="1675">
                  <c:v>-5.085476744273007E-2</c:v>
                </c:pt>
                <c:pt idx="1676">
                  <c:v>-1.7939276807779552E-2</c:v>
                </c:pt>
                <c:pt idx="1677">
                  <c:v>-4.5777046690632768E-2</c:v>
                </c:pt>
                <c:pt idx="1678">
                  <c:v>-2.2863140296098091E-2</c:v>
                </c:pt>
                <c:pt idx="1679">
                  <c:v>1.2440142153988667E-2</c:v>
                </c:pt>
                <c:pt idx="1680">
                  <c:v>8.2975866129175221E-2</c:v>
                </c:pt>
                <c:pt idx="1681">
                  <c:v>-1.2805444523966982E-2</c:v>
                </c:pt>
                <c:pt idx="1682">
                  <c:v>-7.526127633507824E-3</c:v>
                </c:pt>
                <c:pt idx="1683">
                  <c:v>6.1506741076053899E-3</c:v>
                </c:pt>
                <c:pt idx="1684">
                  <c:v>-1.7631075973581309E-2</c:v>
                </c:pt>
                <c:pt idx="1685">
                  <c:v>1.7163976585286501E-2</c:v>
                </c:pt>
                <c:pt idx="1686">
                  <c:v>-7.7421364557244939E-4</c:v>
                </c:pt>
                <c:pt idx="1687">
                  <c:v>-2.6869693190443474E-2</c:v>
                </c:pt>
                <c:pt idx="1688">
                  <c:v>-3.5446442932775478E-5</c:v>
                </c:pt>
                <c:pt idx="1689">
                  <c:v>-2.2815276353273964E-3</c:v>
                </c:pt>
                <c:pt idx="1690">
                  <c:v>9.0884912460991295E-3</c:v>
                </c:pt>
                <c:pt idx="1691">
                  <c:v>-1.0787998727169935E-2</c:v>
                </c:pt>
                <c:pt idx="1692">
                  <c:v>2.9435363165980864E-2</c:v>
                </c:pt>
                <c:pt idx="1693">
                  <c:v>8.1093079191780285E-3</c:v>
                </c:pt>
                <c:pt idx="1694">
                  <c:v>-7.0171107493400674E-3</c:v>
                </c:pt>
                <c:pt idx="1695">
                  <c:v>5.6565032199707266E-2</c:v>
                </c:pt>
                <c:pt idx="1696">
                  <c:v>-6.6985477716199901E-3</c:v>
                </c:pt>
                <c:pt idx="1697">
                  <c:v>6.522971590090596E-3</c:v>
                </c:pt>
                <c:pt idx="1698">
                  <c:v>-7.1431270498471845E-3</c:v>
                </c:pt>
                <c:pt idx="1699">
                  <c:v>-1.8397486811836013E-2</c:v>
                </c:pt>
                <c:pt idx="1700">
                  <c:v>-4.7914303741638901E-2</c:v>
                </c:pt>
                <c:pt idx="1701">
                  <c:v>1.5707090854692352E-2</c:v>
                </c:pt>
                <c:pt idx="1702">
                  <c:v>-2.1993399443631462E-2</c:v>
                </c:pt>
                <c:pt idx="1703">
                  <c:v>-6.3589490624804245E-3</c:v>
                </c:pt>
                <c:pt idx="1704">
                  <c:v>-5.806881734988327E-3</c:v>
                </c:pt>
                <c:pt idx="1705">
                  <c:v>5.2942029358638149E-3</c:v>
                </c:pt>
                <c:pt idx="1706">
                  <c:v>6.9633527613481155E-3</c:v>
                </c:pt>
                <c:pt idx="1707">
                  <c:v>-2.1317850210829277E-2</c:v>
                </c:pt>
                <c:pt idx="1708">
                  <c:v>-3.5045330856782247E-3</c:v>
                </c:pt>
                <c:pt idx="1709">
                  <c:v>-2.382569231386886E-2</c:v>
                </c:pt>
                <c:pt idx="1710">
                  <c:v>-3.6667937985422672E-2</c:v>
                </c:pt>
                <c:pt idx="1711">
                  <c:v>7.6343691109091224E-3</c:v>
                </c:pt>
                <c:pt idx="1712">
                  <c:v>4.782895488504383E-2</c:v>
                </c:pt>
                <c:pt idx="1713">
                  <c:v>1.9841026411098347E-3</c:v>
                </c:pt>
                <c:pt idx="1714">
                  <c:v>-4.1786805889328473E-4</c:v>
                </c:pt>
                <c:pt idx="1715">
                  <c:v>9.5577028387224764E-3</c:v>
                </c:pt>
                <c:pt idx="1716">
                  <c:v>3.5535776999054088E-2</c:v>
                </c:pt>
                <c:pt idx="1717">
                  <c:v>-6.2877606016923941E-5</c:v>
                </c:pt>
                <c:pt idx="1718">
                  <c:v>-3.5395221331537517E-3</c:v>
                </c:pt>
                <c:pt idx="1719">
                  <c:v>-1.9605258014656249E-2</c:v>
                </c:pt>
                <c:pt idx="1720">
                  <c:v>3.4937684104395239E-2</c:v>
                </c:pt>
                <c:pt idx="1721">
                  <c:v>3.0876596617139744E-3</c:v>
                </c:pt>
                <c:pt idx="1722">
                  <c:v>3.8581174610417636E-2</c:v>
                </c:pt>
                <c:pt idx="1723">
                  <c:v>3.6671935658960536E-3</c:v>
                </c:pt>
                <c:pt idx="1724">
                  <c:v>-8.3453076125191272E-3</c:v>
                </c:pt>
                <c:pt idx="1725">
                  <c:v>5.4890308332523272E-3</c:v>
                </c:pt>
                <c:pt idx="1726">
                  <c:v>1.2163981156781462E-2</c:v>
                </c:pt>
                <c:pt idx="1727">
                  <c:v>-8.9457863381772914E-4</c:v>
                </c:pt>
                <c:pt idx="1728">
                  <c:v>1.2822988109240914E-3</c:v>
                </c:pt>
                <c:pt idx="1729">
                  <c:v>1.4629514944730845E-2</c:v>
                </c:pt>
                <c:pt idx="1730">
                  <c:v>1.1657972654247525E-2</c:v>
                </c:pt>
                <c:pt idx="1731">
                  <c:v>-2.8741662334353275E-3</c:v>
                </c:pt>
                <c:pt idx="1732">
                  <c:v>-2.087922381258813E-3</c:v>
                </c:pt>
                <c:pt idx="1733">
                  <c:v>-7.5392115303093915E-3</c:v>
                </c:pt>
                <c:pt idx="1734">
                  <c:v>-2.1784323829415843E-2</c:v>
                </c:pt>
                <c:pt idx="1735">
                  <c:v>-2.9609064782957654E-2</c:v>
                </c:pt>
                <c:pt idx="1736">
                  <c:v>-1.2265042683865579E-2</c:v>
                </c:pt>
                <c:pt idx="1737">
                  <c:v>1.5965270099394718E-2</c:v>
                </c:pt>
                <c:pt idx="1738">
                  <c:v>-1.8252766059528103E-3</c:v>
                </c:pt>
                <c:pt idx="1739">
                  <c:v>9.3639877846380393E-3</c:v>
                </c:pt>
                <c:pt idx="1740">
                  <c:v>2.4175785051010142E-2</c:v>
                </c:pt>
                <c:pt idx="1741">
                  <c:v>-2.0268160489067918E-2</c:v>
                </c:pt>
                <c:pt idx="1742">
                  <c:v>-9.4981723439427988E-3</c:v>
                </c:pt>
                <c:pt idx="1743">
                  <c:v>-1.9676822896759712E-2</c:v>
                </c:pt>
                <c:pt idx="1744">
                  <c:v>3.2146319038721352E-2</c:v>
                </c:pt>
                <c:pt idx="1745">
                  <c:v>2.6845015986101256E-3</c:v>
                </c:pt>
                <c:pt idx="1746">
                  <c:v>-2.5304048963090235E-3</c:v>
                </c:pt>
                <c:pt idx="1747">
                  <c:v>4.9620171710105021E-2</c:v>
                </c:pt>
                <c:pt idx="1748">
                  <c:v>2.0176492365914147E-2</c:v>
                </c:pt>
                <c:pt idx="1749">
                  <c:v>7.5895819937398081E-3</c:v>
                </c:pt>
                <c:pt idx="1750">
                  <c:v>-5.1312163617738479E-3</c:v>
                </c:pt>
                <c:pt idx="1751">
                  <c:v>1.5312129318783708E-2</c:v>
                </c:pt>
                <c:pt idx="1752">
                  <c:v>-4.6981040395139544E-3</c:v>
                </c:pt>
                <c:pt idx="1753">
                  <c:v>9.8465923436176963E-3</c:v>
                </c:pt>
                <c:pt idx="1754">
                  <c:v>1.4169917245490595E-3</c:v>
                </c:pt>
                <c:pt idx="1755">
                  <c:v>-2.3515257999529894E-2</c:v>
                </c:pt>
                <c:pt idx="1756">
                  <c:v>-5.5541466225661291E-3</c:v>
                </c:pt>
                <c:pt idx="1757">
                  <c:v>1.9273997957431226E-2</c:v>
                </c:pt>
                <c:pt idx="1758">
                  <c:v>-3.4364566275072535E-4</c:v>
                </c:pt>
                <c:pt idx="1759">
                  <c:v>-1.9185397740972426E-2</c:v>
                </c:pt>
                <c:pt idx="1760">
                  <c:v>1.3912341766373558E-2</c:v>
                </c:pt>
                <c:pt idx="1761">
                  <c:v>2.6799407733982244E-2</c:v>
                </c:pt>
                <c:pt idx="1762">
                  <c:v>4.8539300849270092E-2</c:v>
                </c:pt>
                <c:pt idx="1763">
                  <c:v>-9.0973129765594459E-3</c:v>
                </c:pt>
                <c:pt idx="1764">
                  <c:v>-3.3038760364410462E-3</c:v>
                </c:pt>
                <c:pt idx="1765">
                  <c:v>-1.5209598763184038E-2</c:v>
                </c:pt>
                <c:pt idx="1766">
                  <c:v>-2.2714577718108836E-2</c:v>
                </c:pt>
                <c:pt idx="1767">
                  <c:v>-7.4738150364190847E-3</c:v>
                </c:pt>
                <c:pt idx="1768">
                  <c:v>-3.9438610976734944E-4</c:v>
                </c:pt>
                <c:pt idx="1769">
                  <c:v>1.5709710744397587E-2</c:v>
                </c:pt>
                <c:pt idx="1770">
                  <c:v>8.0389075481478139E-2</c:v>
                </c:pt>
                <c:pt idx="1771">
                  <c:v>8.5943182437898703E-3</c:v>
                </c:pt>
                <c:pt idx="1772">
                  <c:v>4.7377291733004612E-3</c:v>
                </c:pt>
                <c:pt idx="1773">
                  <c:v>-2.874127008559481E-3</c:v>
                </c:pt>
                <c:pt idx="1774">
                  <c:v>5.6432658226037311E-2</c:v>
                </c:pt>
                <c:pt idx="1775">
                  <c:v>0.10083465791360394</c:v>
                </c:pt>
                <c:pt idx="1776">
                  <c:v>4.2026556283680534E-3</c:v>
                </c:pt>
                <c:pt idx="1777">
                  <c:v>3.8348342760369351E-2</c:v>
                </c:pt>
                <c:pt idx="1778">
                  <c:v>-1.722761119438131E-2</c:v>
                </c:pt>
                <c:pt idx="1779">
                  <c:v>1.1367610766546928E-3</c:v>
                </c:pt>
                <c:pt idx="1780">
                  <c:v>-6.2784957596116159E-5</c:v>
                </c:pt>
                <c:pt idx="1781">
                  <c:v>-3.1391179642094673E-3</c:v>
                </c:pt>
                <c:pt idx="1782">
                  <c:v>1.1853841730146225E-2</c:v>
                </c:pt>
                <c:pt idx="1783">
                  <c:v>1.4102580728828971E-2</c:v>
                </c:pt>
                <c:pt idx="1784">
                  <c:v>1.047583179928932E-2</c:v>
                </c:pt>
                <c:pt idx="1785">
                  <c:v>4.1867978008005888E-2</c:v>
                </c:pt>
                <c:pt idx="1786">
                  <c:v>7.1732043808535794E-3</c:v>
                </c:pt>
                <c:pt idx="1787">
                  <c:v>-6.2673294034927456E-3</c:v>
                </c:pt>
                <c:pt idx="1788">
                  <c:v>-3.6386372157228282E-3</c:v>
                </c:pt>
                <c:pt idx="1789">
                  <c:v>2.3496891239885914E-3</c:v>
                </c:pt>
                <c:pt idx="1790">
                  <c:v>-3.8798788495487034E-2</c:v>
                </c:pt>
                <c:pt idx="1791">
                  <c:v>2.415667259018792E-2</c:v>
                </c:pt>
                <c:pt idx="1792">
                  <c:v>-6.6682625534894716E-3</c:v>
                </c:pt>
                <c:pt idx="1793">
                  <c:v>2.0760144830127326E-2</c:v>
                </c:pt>
                <c:pt idx="1794">
                  <c:v>-1.25268072864279E-2</c:v>
                </c:pt>
                <c:pt idx="1795">
                  <c:v>4.497281000539209E-3</c:v>
                </c:pt>
                <c:pt idx="1796">
                  <c:v>2.9001416010450247E-3</c:v>
                </c:pt>
                <c:pt idx="1797">
                  <c:v>-1.8491159412869763E-2</c:v>
                </c:pt>
                <c:pt idx="1798">
                  <c:v>2.8439672021787585E-2</c:v>
                </c:pt>
                <c:pt idx="1799">
                  <c:v>4.5556113720746659E-2</c:v>
                </c:pt>
                <c:pt idx="1800">
                  <c:v>-1.5683583935680877E-2</c:v>
                </c:pt>
                <c:pt idx="1801">
                  <c:v>-1.4068190966120497E-2</c:v>
                </c:pt>
                <c:pt idx="1802">
                  <c:v>7.8364599514079737E-3</c:v>
                </c:pt>
                <c:pt idx="1803">
                  <c:v>-2.440349750531048E-3</c:v>
                </c:pt>
                <c:pt idx="1804">
                  <c:v>-2.8127525552650304E-2</c:v>
                </c:pt>
                <c:pt idx="1805">
                  <c:v>3.7675069771101015E-2</c:v>
                </c:pt>
                <c:pt idx="1806">
                  <c:v>6.5995580653081263E-3</c:v>
                </c:pt>
                <c:pt idx="1807">
                  <c:v>-6.6245841341697805E-3</c:v>
                </c:pt>
                <c:pt idx="1808">
                  <c:v>7.5723349505981263E-3</c:v>
                </c:pt>
                <c:pt idx="1809">
                  <c:v>2.2731481932760821E-2</c:v>
                </c:pt>
                <c:pt idx="1810">
                  <c:v>2.7134701346727536E-2</c:v>
                </c:pt>
                <c:pt idx="1811">
                  <c:v>4.3704995917155367E-3</c:v>
                </c:pt>
                <c:pt idx="1812">
                  <c:v>-1.658367131994937E-2</c:v>
                </c:pt>
                <c:pt idx="1813">
                  <c:v>-3.5436473638720829E-2</c:v>
                </c:pt>
                <c:pt idx="1814">
                  <c:v>-4.3551796010596881E-2</c:v>
                </c:pt>
                <c:pt idx="1815">
                  <c:v>1.3135479521733388E-2</c:v>
                </c:pt>
                <c:pt idx="1816">
                  <c:v>-2.0929866974046602E-2</c:v>
                </c:pt>
                <c:pt idx="1817">
                  <c:v>-1.000256241681885E-2</c:v>
                </c:pt>
                <c:pt idx="1818">
                  <c:v>2.9515612330999069E-2</c:v>
                </c:pt>
                <c:pt idx="1819">
                  <c:v>1.5712125734073279E-3</c:v>
                </c:pt>
                <c:pt idx="1820">
                  <c:v>5.0688885313166137E-3</c:v>
                </c:pt>
                <c:pt idx="1821">
                  <c:v>-2.7417142060093363E-2</c:v>
                </c:pt>
                <c:pt idx="1822">
                  <c:v>-1.8579122872067019E-2</c:v>
                </c:pt>
                <c:pt idx="1823">
                  <c:v>-1.2793248049905843E-3</c:v>
                </c:pt>
                <c:pt idx="1824">
                  <c:v>-3.3677250290563331E-3</c:v>
                </c:pt>
                <c:pt idx="1825">
                  <c:v>1.1214499914587705E-2</c:v>
                </c:pt>
                <c:pt idx="1826">
                  <c:v>-9.8061771156704846E-3</c:v>
                </c:pt>
                <c:pt idx="1827">
                  <c:v>2.888767393472438E-2</c:v>
                </c:pt>
                <c:pt idx="1828">
                  <c:v>1.1487213269469731E-2</c:v>
                </c:pt>
                <c:pt idx="1829">
                  <c:v>-2.1895074042926777E-3</c:v>
                </c:pt>
                <c:pt idx="1830">
                  <c:v>2.9950979453741974E-4</c:v>
                </c:pt>
                <c:pt idx="1831">
                  <c:v>3.7287677014296451E-2</c:v>
                </c:pt>
                <c:pt idx="1832">
                  <c:v>3.9047247169074583E-5</c:v>
                </c:pt>
                <c:pt idx="1833">
                  <c:v>-5.0518624809652121E-2</c:v>
                </c:pt>
                <c:pt idx="1834">
                  <c:v>-1.981902291868496E-2</c:v>
                </c:pt>
                <c:pt idx="1835">
                  <c:v>4.1678859754838678E-3</c:v>
                </c:pt>
                <c:pt idx="1836">
                  <c:v>-7.6154499136031079E-3</c:v>
                </c:pt>
                <c:pt idx="1837">
                  <c:v>3.2090583246799308E-3</c:v>
                </c:pt>
                <c:pt idx="1838">
                  <c:v>4.6783229380508978E-3</c:v>
                </c:pt>
                <c:pt idx="1839">
                  <c:v>1.6249794538386514E-2</c:v>
                </c:pt>
                <c:pt idx="1840">
                  <c:v>3.4135578444092395E-2</c:v>
                </c:pt>
                <c:pt idx="1841">
                  <c:v>-2.1860529819749995E-4</c:v>
                </c:pt>
                <c:pt idx="1842">
                  <c:v>5.1800906416474515E-2</c:v>
                </c:pt>
                <c:pt idx="1843">
                  <c:v>-8.2114374267679632E-3</c:v>
                </c:pt>
                <c:pt idx="1844">
                  <c:v>1.329090406730247E-2</c:v>
                </c:pt>
                <c:pt idx="1845">
                  <c:v>2.5621979427195969E-2</c:v>
                </c:pt>
                <c:pt idx="1846">
                  <c:v>-1.7840280897331293E-2</c:v>
                </c:pt>
                <c:pt idx="1847">
                  <c:v>-8.8114773225803442E-3</c:v>
                </c:pt>
                <c:pt idx="1848">
                  <c:v>2.5614705854655377E-3</c:v>
                </c:pt>
                <c:pt idx="1849">
                  <c:v>4.5744451019622207E-3</c:v>
                </c:pt>
                <c:pt idx="1850">
                  <c:v>-1.6045180835546246E-2</c:v>
                </c:pt>
                <c:pt idx="1851">
                  <c:v>1.5299528660483502E-3</c:v>
                </c:pt>
                <c:pt idx="1852">
                  <c:v>-2.0570626132665356E-2</c:v>
                </c:pt>
                <c:pt idx="1853">
                  <c:v>3.2065875514652458E-3</c:v>
                </c:pt>
                <c:pt idx="1854">
                  <c:v>1.0525705898257947E-2</c:v>
                </c:pt>
                <c:pt idx="1855">
                  <c:v>1.4926514152475966E-2</c:v>
                </c:pt>
                <c:pt idx="1856">
                  <c:v>-3.775610123531184E-3</c:v>
                </c:pt>
                <c:pt idx="1857">
                  <c:v>-2.8797716597200564E-2</c:v>
                </c:pt>
                <c:pt idx="1858">
                  <c:v>-1.3370961463604515E-2</c:v>
                </c:pt>
                <c:pt idx="1859">
                  <c:v>8.9065551456808632E-3</c:v>
                </c:pt>
                <c:pt idx="1860">
                  <c:v>-6.6087262560001565E-3</c:v>
                </c:pt>
                <c:pt idx="1861">
                  <c:v>-2.6934053713599696E-2</c:v>
                </c:pt>
                <c:pt idx="1862">
                  <c:v>2.3479878615824293E-3</c:v>
                </c:pt>
                <c:pt idx="1863">
                  <c:v>9.2291958161732583E-3</c:v>
                </c:pt>
                <c:pt idx="1864">
                  <c:v>-3.1744498765283916E-2</c:v>
                </c:pt>
                <c:pt idx="1865">
                  <c:v>4.4422269907571131E-3</c:v>
                </c:pt>
                <c:pt idx="1866">
                  <c:v>9.6394828678703481E-3</c:v>
                </c:pt>
                <c:pt idx="1867">
                  <c:v>2.1236919740469503E-3</c:v>
                </c:pt>
                <c:pt idx="1868">
                  <c:v>-3.8630692228232709E-3</c:v>
                </c:pt>
                <c:pt idx="1869">
                  <c:v>1.842028042275836E-4</c:v>
                </c:pt>
                <c:pt idx="1870">
                  <c:v>5.7809244890256808E-3</c:v>
                </c:pt>
                <c:pt idx="1871">
                  <c:v>-6.7347290950556631E-3</c:v>
                </c:pt>
                <c:pt idx="1872">
                  <c:v>-2.6786146292108073E-3</c:v>
                </c:pt>
                <c:pt idx="1873">
                  <c:v>-7.9163860952866684E-3</c:v>
                </c:pt>
                <c:pt idx="1874">
                  <c:v>-2.9842474323464245E-3</c:v>
                </c:pt>
                <c:pt idx="1875">
                  <c:v>1.9160862461286433E-3</c:v>
                </c:pt>
                <c:pt idx="1876">
                  <c:v>1.9209940586545585E-2</c:v>
                </c:pt>
                <c:pt idx="1877">
                  <c:v>7.5907279403621963E-3</c:v>
                </c:pt>
                <c:pt idx="1878">
                  <c:v>-2.5745127720951697E-2</c:v>
                </c:pt>
                <c:pt idx="1879">
                  <c:v>-2.3125911364058065E-3</c:v>
                </c:pt>
                <c:pt idx="1880">
                  <c:v>-1.5882050272328014E-3</c:v>
                </c:pt>
                <c:pt idx="1881">
                  <c:v>-4.1245956200065007E-2</c:v>
                </c:pt>
                <c:pt idx="1882">
                  <c:v>-3.3701484277382045E-2</c:v>
                </c:pt>
                <c:pt idx="1883">
                  <c:v>-2.6597997325681078E-2</c:v>
                </c:pt>
                <c:pt idx="1884">
                  <c:v>-2.4504990999836388E-2</c:v>
                </c:pt>
                <c:pt idx="1885">
                  <c:v>1.9475262757367939E-2</c:v>
                </c:pt>
                <c:pt idx="1886">
                  <c:v>9.5521889980543492E-2</c:v>
                </c:pt>
                <c:pt idx="1887">
                  <c:v>-8.9866869912483063E-3</c:v>
                </c:pt>
                <c:pt idx="1888">
                  <c:v>-5.4360865260242523E-2</c:v>
                </c:pt>
                <c:pt idx="1889">
                  <c:v>2.2594533975145163E-2</c:v>
                </c:pt>
                <c:pt idx="1890">
                  <c:v>2.0714874322512792E-2</c:v>
                </c:pt>
                <c:pt idx="1891">
                  <c:v>-1.9402286267857151E-2</c:v>
                </c:pt>
                <c:pt idx="1892">
                  <c:v>-4.4782909280327375E-2</c:v>
                </c:pt>
                <c:pt idx="1893">
                  <c:v>-4.7981833212247076E-3</c:v>
                </c:pt>
                <c:pt idx="1894">
                  <c:v>-3.1022768113744312E-2</c:v>
                </c:pt>
                <c:pt idx="1895">
                  <c:v>-4.5019841224837095E-3</c:v>
                </c:pt>
                <c:pt idx="1896">
                  <c:v>8.1539371623037902E-3</c:v>
                </c:pt>
                <c:pt idx="1897">
                  <c:v>1.399066377147179E-3</c:v>
                </c:pt>
                <c:pt idx="1898">
                  <c:v>1.1149098855810341E-2</c:v>
                </c:pt>
                <c:pt idx="1899">
                  <c:v>-5.5725244015999631E-3</c:v>
                </c:pt>
                <c:pt idx="1900">
                  <c:v>1.0350585017143714E-3</c:v>
                </c:pt>
                <c:pt idx="1901">
                  <c:v>-8.9745272117581197E-4</c:v>
                </c:pt>
                <c:pt idx="1902">
                  <c:v>-8.4416253985322084E-3</c:v>
                </c:pt>
                <c:pt idx="1903">
                  <c:v>3.5055293630937519E-2</c:v>
                </c:pt>
                <c:pt idx="1904">
                  <c:v>5.9687922759242883E-3</c:v>
                </c:pt>
                <c:pt idx="1905">
                  <c:v>-2.9984810764919798E-2</c:v>
                </c:pt>
                <c:pt idx="1906">
                  <c:v>-3.0811561795314516E-3</c:v>
                </c:pt>
                <c:pt idx="1907">
                  <c:v>1.5095527121965588E-2</c:v>
                </c:pt>
                <c:pt idx="1908">
                  <c:v>3.3212884894530378E-2</c:v>
                </c:pt>
                <c:pt idx="1909">
                  <c:v>-2.3194625046360448E-3</c:v>
                </c:pt>
                <c:pt idx="1910">
                  <c:v>-2.2981727339052901E-3</c:v>
                </c:pt>
                <c:pt idx="1911">
                  <c:v>-6.1034439696816727E-3</c:v>
                </c:pt>
                <c:pt idx="1912">
                  <c:v>-2.4990120476598649E-3</c:v>
                </c:pt>
                <c:pt idx="1913">
                  <c:v>-3.3307280081675703E-2</c:v>
                </c:pt>
                <c:pt idx="1914">
                  <c:v>-1.2397853654176099E-2</c:v>
                </c:pt>
                <c:pt idx="1915">
                  <c:v>2.6940443445781621E-3</c:v>
                </c:pt>
                <c:pt idx="1916">
                  <c:v>1.9915701492537342E-2</c:v>
                </c:pt>
                <c:pt idx="1917">
                  <c:v>2.9034533026668547E-2</c:v>
                </c:pt>
                <c:pt idx="1918">
                  <c:v>-4.6830525514741435E-2</c:v>
                </c:pt>
                <c:pt idx="1919">
                  <c:v>1.0677391363507866E-2</c:v>
                </c:pt>
                <c:pt idx="1920">
                  <c:v>-5.3919474724147265E-3</c:v>
                </c:pt>
                <c:pt idx="1921">
                  <c:v>-6.1142464292796381E-3</c:v>
                </c:pt>
                <c:pt idx="1922">
                  <c:v>-4.1558090603210626E-2</c:v>
                </c:pt>
                <c:pt idx="1923">
                  <c:v>6.6292599108895428E-3</c:v>
                </c:pt>
                <c:pt idx="1924">
                  <c:v>3.3662180051781752E-2</c:v>
                </c:pt>
                <c:pt idx="1925">
                  <c:v>-1.0284333982458293E-2</c:v>
                </c:pt>
                <c:pt idx="1926">
                  <c:v>1.7970422418945701E-2</c:v>
                </c:pt>
                <c:pt idx="1927">
                  <c:v>2.0017559492173004E-2</c:v>
                </c:pt>
                <c:pt idx="1928">
                  <c:v>-7.1223585054897316E-5</c:v>
                </c:pt>
                <c:pt idx="1929">
                  <c:v>-2.8071785430838661E-4</c:v>
                </c:pt>
                <c:pt idx="1930">
                  <c:v>7.6660525211064354E-3</c:v>
                </c:pt>
                <c:pt idx="1931">
                  <c:v>-1.2503383444768658E-2</c:v>
                </c:pt>
                <c:pt idx="1932">
                  <c:v>1.1014502604211531E-3</c:v>
                </c:pt>
                <c:pt idx="1933">
                  <c:v>-3.7184991057856395E-3</c:v>
                </c:pt>
                <c:pt idx="1934">
                  <c:v>4.7087697134788921E-3</c:v>
                </c:pt>
                <c:pt idx="1935">
                  <c:v>-2.2206749055432491E-3</c:v>
                </c:pt>
                <c:pt idx="1936">
                  <c:v>3.5610931298175191E-2</c:v>
                </c:pt>
                <c:pt idx="1937">
                  <c:v>6.0781489224350602E-2</c:v>
                </c:pt>
                <c:pt idx="1938">
                  <c:v>6.9857751663732403E-3</c:v>
                </c:pt>
                <c:pt idx="1939">
                  <c:v>-4.1830267288425595E-3</c:v>
                </c:pt>
                <c:pt idx="1940">
                  <c:v>1.6485014203789842E-2</c:v>
                </c:pt>
                <c:pt idx="1941">
                  <c:v>-3.9610246810681433E-3</c:v>
                </c:pt>
                <c:pt idx="1942">
                  <c:v>-4.319042521865943E-4</c:v>
                </c:pt>
                <c:pt idx="1943">
                  <c:v>4.1417644951243313E-3</c:v>
                </c:pt>
                <c:pt idx="1944">
                  <c:v>-7.6241058270272812E-4</c:v>
                </c:pt>
                <c:pt idx="1945">
                  <c:v>-2.7589055408831398E-3</c:v>
                </c:pt>
                <c:pt idx="1946">
                  <c:v>2.3451325434552101E-2</c:v>
                </c:pt>
                <c:pt idx="1947">
                  <c:v>3.5478339569770703E-3</c:v>
                </c:pt>
                <c:pt idx="1948">
                  <c:v>-8.8021685384340204E-3</c:v>
                </c:pt>
                <c:pt idx="1949">
                  <c:v>-6.3014306271386667E-3</c:v>
                </c:pt>
                <c:pt idx="1950">
                  <c:v>-1.1365626230093972E-2</c:v>
                </c:pt>
                <c:pt idx="1951">
                  <c:v>1.7847444105399644E-2</c:v>
                </c:pt>
                <c:pt idx="1952">
                  <c:v>7.1693192521745793E-3</c:v>
                </c:pt>
                <c:pt idx="1953">
                  <c:v>6.2998193938092209E-2</c:v>
                </c:pt>
                <c:pt idx="1954">
                  <c:v>3.7983225682059192E-3</c:v>
                </c:pt>
                <c:pt idx="1955">
                  <c:v>7.8848296262148971E-3</c:v>
                </c:pt>
                <c:pt idx="1956">
                  <c:v>-7.5277526323312216E-4</c:v>
                </c:pt>
                <c:pt idx="1957">
                  <c:v>6.7991532050426257E-3</c:v>
                </c:pt>
                <c:pt idx="1958">
                  <c:v>-5.9860388903096263E-3</c:v>
                </c:pt>
                <c:pt idx="1959">
                  <c:v>-6.7176765414923723E-3</c:v>
                </c:pt>
                <c:pt idx="1960">
                  <c:v>-1.4101801577099441E-3</c:v>
                </c:pt>
                <c:pt idx="1961">
                  <c:v>3.3911330995725058E-3</c:v>
                </c:pt>
                <c:pt idx="1962">
                  <c:v>-7.4486825980392161E-3</c:v>
                </c:pt>
                <c:pt idx="1963">
                  <c:v>2.6275682453940387E-2</c:v>
                </c:pt>
                <c:pt idx="1964">
                  <c:v>4.285955974960994E-3</c:v>
                </c:pt>
                <c:pt idx="1965">
                  <c:v>3.762283575105288E-3</c:v>
                </c:pt>
                <c:pt idx="1966">
                  <c:v>2.5062469697534777E-2</c:v>
                </c:pt>
                <c:pt idx="1967">
                  <c:v>1.8046207022012005E-2</c:v>
                </c:pt>
                <c:pt idx="1968">
                  <c:v>-1.5903648904613845E-3</c:v>
                </c:pt>
                <c:pt idx="1969">
                  <c:v>-2.0913500259517118E-2</c:v>
                </c:pt>
                <c:pt idx="1970">
                  <c:v>-2.2210238645815243E-3</c:v>
                </c:pt>
                <c:pt idx="1971">
                  <c:v>1.0076397413113973E-2</c:v>
                </c:pt>
                <c:pt idx="1972">
                  <c:v>3.5913155460432044E-3</c:v>
                </c:pt>
                <c:pt idx="1973">
                  <c:v>-1.3166217852560048E-2</c:v>
                </c:pt>
                <c:pt idx="1974">
                  <c:v>-2.911954580834211E-3</c:v>
                </c:pt>
                <c:pt idx="1975">
                  <c:v>-2.3988171223378364E-2</c:v>
                </c:pt>
                <c:pt idx="1976">
                  <c:v>-1.293813220418725E-2</c:v>
                </c:pt>
                <c:pt idx="1977">
                  <c:v>8.7130600571973301E-3</c:v>
                </c:pt>
                <c:pt idx="1978">
                  <c:v>8.9780180316404259E-4</c:v>
                </c:pt>
                <c:pt idx="1979">
                  <c:v>7.5536545524931779E-3</c:v>
                </c:pt>
                <c:pt idx="1980">
                  <c:v>-7.0846882643450879E-3</c:v>
                </c:pt>
                <c:pt idx="1981">
                  <c:v>-6.4179400300133074E-4</c:v>
                </c:pt>
                <c:pt idx="1982">
                  <c:v>-6.4126174623412189E-3</c:v>
                </c:pt>
                <c:pt idx="1983">
                  <c:v>7.0053038800068435E-3</c:v>
                </c:pt>
                <c:pt idx="1984">
                  <c:v>4.6062505309458863E-3</c:v>
                </c:pt>
                <c:pt idx="1985">
                  <c:v>3.6793791282615028E-2</c:v>
                </c:pt>
                <c:pt idx="1986">
                  <c:v>-3.5343054183620758E-4</c:v>
                </c:pt>
                <c:pt idx="1987">
                  <c:v>1.9037603800268341E-4</c:v>
                </c:pt>
                <c:pt idx="1988">
                  <c:v>-1.4257357539722104E-2</c:v>
                </c:pt>
                <c:pt idx="1989">
                  <c:v>-2.466070837471036E-2</c:v>
                </c:pt>
                <c:pt idx="1990">
                  <c:v>-5.0907856779229598E-4</c:v>
                </c:pt>
                <c:pt idx="1991">
                  <c:v>4.2444821731748726E-4</c:v>
                </c:pt>
                <c:pt idx="1992">
                  <c:v>2.5635223683590252E-2</c:v>
                </c:pt>
                <c:pt idx="1993">
                  <c:v>-1.0396749521988527E-2</c:v>
                </c:pt>
                <c:pt idx="1994">
                  <c:v>-1.9674323985397528E-2</c:v>
                </c:pt>
                <c:pt idx="1995">
                  <c:v>-3.2311555408158429E-3</c:v>
                </c:pt>
                <c:pt idx="1996">
                  <c:v>1.1816263284978231E-2</c:v>
                </c:pt>
                <c:pt idx="1997">
                  <c:v>-2.2952544697802457E-2</c:v>
                </c:pt>
                <c:pt idx="1998">
                  <c:v>-8.0196934438525307E-3</c:v>
                </c:pt>
                <c:pt idx="1999">
                  <c:v>2.7239240015509886E-2</c:v>
                </c:pt>
                <c:pt idx="2000">
                  <c:v>2.3308483533075399E-3</c:v>
                </c:pt>
              </c:numCache>
            </c:numRef>
          </c:val>
          <c:extLst>
            <c:ext xmlns:c16="http://schemas.microsoft.com/office/drawing/2014/chart" uri="{C3380CC4-5D6E-409C-BE32-E72D297353CC}">
              <c16:uniqueId val="{00000000-0D43-4104-9686-2E5102FEC72B}"/>
            </c:ext>
          </c:extLst>
        </c:ser>
        <c:dLbls>
          <c:showLegendKey val="0"/>
          <c:showVal val="0"/>
          <c:showCatName val="0"/>
          <c:showSerName val="0"/>
          <c:showPercent val="0"/>
          <c:showBubbleSize val="0"/>
        </c:dLbls>
        <c:gapWidth val="150"/>
        <c:axId val="1356578143"/>
        <c:axId val="1356573823"/>
      </c:barChart>
      <c:dateAx>
        <c:axId val="135657814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73823"/>
        <c:crosses val="autoZero"/>
        <c:auto val="1"/>
        <c:lblOffset val="100"/>
        <c:baseTimeUnit val="days"/>
      </c:dateAx>
      <c:valAx>
        <c:axId val="1356573823"/>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781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tx>
            <c:strRef>
              <c:f>Diario!$I$1</c:f>
              <c:strCache>
                <c:ptCount val="1"/>
                <c:pt idx="0">
                  <c:v>Volatilidad Diaria</c:v>
                </c:pt>
              </c:strCache>
            </c:strRef>
          </c:tx>
          <c:spPr>
            <a:ln w="19050" cap="rnd">
              <a:solidFill>
                <a:schemeClr val="accent1"/>
              </a:solidFill>
              <a:round/>
            </a:ln>
            <a:effectLst/>
          </c:spPr>
          <c:marker>
            <c:symbol val="none"/>
          </c:marker>
          <c:cat>
            <c:numRef>
              <c:f>Diario!$A$2:$A$2001</c:f>
              <c:numCache>
                <c:formatCode>m/d/yyyy</c:formatCode>
                <c:ptCount val="2000"/>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pt idx="238">
                  <c:v>44069</c:v>
                </c:pt>
                <c:pt idx="239">
                  <c:v>44070</c:v>
                </c:pt>
                <c:pt idx="240">
                  <c:v>44071</c:v>
                </c:pt>
                <c:pt idx="241">
                  <c:v>44072</c:v>
                </c:pt>
                <c:pt idx="242">
                  <c:v>44073</c:v>
                </c:pt>
                <c:pt idx="243">
                  <c:v>44074</c:v>
                </c:pt>
                <c:pt idx="244">
                  <c:v>44075</c:v>
                </c:pt>
                <c:pt idx="245">
                  <c:v>44076</c:v>
                </c:pt>
                <c:pt idx="246">
                  <c:v>44077</c:v>
                </c:pt>
                <c:pt idx="247">
                  <c:v>44078</c:v>
                </c:pt>
                <c:pt idx="248">
                  <c:v>44079</c:v>
                </c:pt>
                <c:pt idx="249">
                  <c:v>44080</c:v>
                </c:pt>
                <c:pt idx="250">
                  <c:v>44081</c:v>
                </c:pt>
                <c:pt idx="251">
                  <c:v>44082</c:v>
                </c:pt>
                <c:pt idx="252">
                  <c:v>44083</c:v>
                </c:pt>
                <c:pt idx="253">
                  <c:v>44084</c:v>
                </c:pt>
                <c:pt idx="254">
                  <c:v>44085</c:v>
                </c:pt>
                <c:pt idx="255">
                  <c:v>44086</c:v>
                </c:pt>
                <c:pt idx="256">
                  <c:v>44087</c:v>
                </c:pt>
                <c:pt idx="257">
                  <c:v>44088</c:v>
                </c:pt>
                <c:pt idx="258">
                  <c:v>44089</c:v>
                </c:pt>
                <c:pt idx="259">
                  <c:v>44090</c:v>
                </c:pt>
                <c:pt idx="260">
                  <c:v>44091</c:v>
                </c:pt>
                <c:pt idx="261">
                  <c:v>44092</c:v>
                </c:pt>
                <c:pt idx="262">
                  <c:v>44093</c:v>
                </c:pt>
                <c:pt idx="263">
                  <c:v>44094</c:v>
                </c:pt>
                <c:pt idx="264">
                  <c:v>44095</c:v>
                </c:pt>
                <c:pt idx="265">
                  <c:v>44096</c:v>
                </c:pt>
                <c:pt idx="266">
                  <c:v>44097</c:v>
                </c:pt>
                <c:pt idx="267">
                  <c:v>44098</c:v>
                </c:pt>
                <c:pt idx="268">
                  <c:v>44099</c:v>
                </c:pt>
                <c:pt idx="269">
                  <c:v>44100</c:v>
                </c:pt>
                <c:pt idx="270">
                  <c:v>44101</c:v>
                </c:pt>
                <c:pt idx="271">
                  <c:v>44102</c:v>
                </c:pt>
                <c:pt idx="272">
                  <c:v>44103</c:v>
                </c:pt>
                <c:pt idx="273">
                  <c:v>44104</c:v>
                </c:pt>
                <c:pt idx="274">
                  <c:v>44105</c:v>
                </c:pt>
                <c:pt idx="275">
                  <c:v>44106</c:v>
                </c:pt>
                <c:pt idx="276">
                  <c:v>44107</c:v>
                </c:pt>
                <c:pt idx="277">
                  <c:v>44108</c:v>
                </c:pt>
                <c:pt idx="278">
                  <c:v>44109</c:v>
                </c:pt>
                <c:pt idx="279">
                  <c:v>44110</c:v>
                </c:pt>
                <c:pt idx="280">
                  <c:v>44111</c:v>
                </c:pt>
                <c:pt idx="281">
                  <c:v>44112</c:v>
                </c:pt>
                <c:pt idx="282">
                  <c:v>44113</c:v>
                </c:pt>
                <c:pt idx="283">
                  <c:v>44114</c:v>
                </c:pt>
                <c:pt idx="284">
                  <c:v>44115</c:v>
                </c:pt>
                <c:pt idx="285">
                  <c:v>44116</c:v>
                </c:pt>
                <c:pt idx="286">
                  <c:v>44117</c:v>
                </c:pt>
                <c:pt idx="287">
                  <c:v>44118</c:v>
                </c:pt>
                <c:pt idx="288">
                  <c:v>44119</c:v>
                </c:pt>
                <c:pt idx="289">
                  <c:v>44120</c:v>
                </c:pt>
                <c:pt idx="290">
                  <c:v>44121</c:v>
                </c:pt>
                <c:pt idx="291">
                  <c:v>44122</c:v>
                </c:pt>
                <c:pt idx="292">
                  <c:v>44123</c:v>
                </c:pt>
                <c:pt idx="293">
                  <c:v>44124</c:v>
                </c:pt>
                <c:pt idx="294">
                  <c:v>44125</c:v>
                </c:pt>
                <c:pt idx="295">
                  <c:v>44126</c:v>
                </c:pt>
                <c:pt idx="296">
                  <c:v>44127</c:v>
                </c:pt>
                <c:pt idx="297">
                  <c:v>44128</c:v>
                </c:pt>
                <c:pt idx="298">
                  <c:v>44129</c:v>
                </c:pt>
                <c:pt idx="299">
                  <c:v>44130</c:v>
                </c:pt>
                <c:pt idx="300">
                  <c:v>44131</c:v>
                </c:pt>
                <c:pt idx="301">
                  <c:v>44132</c:v>
                </c:pt>
                <c:pt idx="302">
                  <c:v>44133</c:v>
                </c:pt>
                <c:pt idx="303">
                  <c:v>44134</c:v>
                </c:pt>
                <c:pt idx="304">
                  <c:v>44135</c:v>
                </c:pt>
                <c:pt idx="305">
                  <c:v>44136</c:v>
                </c:pt>
                <c:pt idx="306">
                  <c:v>44137</c:v>
                </c:pt>
                <c:pt idx="307">
                  <c:v>44138</c:v>
                </c:pt>
                <c:pt idx="308">
                  <c:v>44139</c:v>
                </c:pt>
                <c:pt idx="309">
                  <c:v>44140</c:v>
                </c:pt>
                <c:pt idx="310">
                  <c:v>44141</c:v>
                </c:pt>
                <c:pt idx="311">
                  <c:v>44142</c:v>
                </c:pt>
                <c:pt idx="312">
                  <c:v>44143</c:v>
                </c:pt>
                <c:pt idx="313">
                  <c:v>44144</c:v>
                </c:pt>
                <c:pt idx="314">
                  <c:v>44145</c:v>
                </c:pt>
                <c:pt idx="315">
                  <c:v>44146</c:v>
                </c:pt>
                <c:pt idx="316">
                  <c:v>44147</c:v>
                </c:pt>
                <c:pt idx="317">
                  <c:v>44148</c:v>
                </c:pt>
                <c:pt idx="318">
                  <c:v>44149</c:v>
                </c:pt>
                <c:pt idx="319">
                  <c:v>44150</c:v>
                </c:pt>
                <c:pt idx="320">
                  <c:v>44151</c:v>
                </c:pt>
                <c:pt idx="321">
                  <c:v>44152</c:v>
                </c:pt>
                <c:pt idx="322">
                  <c:v>44153</c:v>
                </c:pt>
                <c:pt idx="323">
                  <c:v>44154</c:v>
                </c:pt>
                <c:pt idx="324">
                  <c:v>44155</c:v>
                </c:pt>
                <c:pt idx="325">
                  <c:v>44156</c:v>
                </c:pt>
                <c:pt idx="326">
                  <c:v>44157</c:v>
                </c:pt>
                <c:pt idx="327">
                  <c:v>44158</c:v>
                </c:pt>
                <c:pt idx="328">
                  <c:v>44159</c:v>
                </c:pt>
                <c:pt idx="329">
                  <c:v>44160</c:v>
                </c:pt>
                <c:pt idx="330">
                  <c:v>44161</c:v>
                </c:pt>
                <c:pt idx="331">
                  <c:v>44162</c:v>
                </c:pt>
                <c:pt idx="332">
                  <c:v>44163</c:v>
                </c:pt>
                <c:pt idx="333">
                  <c:v>44164</c:v>
                </c:pt>
                <c:pt idx="334">
                  <c:v>44165</c:v>
                </c:pt>
                <c:pt idx="335">
                  <c:v>44166</c:v>
                </c:pt>
                <c:pt idx="336">
                  <c:v>44167</c:v>
                </c:pt>
                <c:pt idx="337">
                  <c:v>44168</c:v>
                </c:pt>
                <c:pt idx="338">
                  <c:v>44169</c:v>
                </c:pt>
                <c:pt idx="339">
                  <c:v>44170</c:v>
                </c:pt>
                <c:pt idx="340">
                  <c:v>44171</c:v>
                </c:pt>
                <c:pt idx="341">
                  <c:v>44172</c:v>
                </c:pt>
                <c:pt idx="342">
                  <c:v>44173</c:v>
                </c:pt>
                <c:pt idx="343">
                  <c:v>44174</c:v>
                </c:pt>
                <c:pt idx="344">
                  <c:v>44175</c:v>
                </c:pt>
                <c:pt idx="345">
                  <c:v>44176</c:v>
                </c:pt>
                <c:pt idx="346">
                  <c:v>44177</c:v>
                </c:pt>
                <c:pt idx="347">
                  <c:v>44178</c:v>
                </c:pt>
                <c:pt idx="348">
                  <c:v>44179</c:v>
                </c:pt>
                <c:pt idx="349">
                  <c:v>44180</c:v>
                </c:pt>
                <c:pt idx="350">
                  <c:v>44181</c:v>
                </c:pt>
                <c:pt idx="351">
                  <c:v>44182</c:v>
                </c:pt>
                <c:pt idx="352">
                  <c:v>44183</c:v>
                </c:pt>
                <c:pt idx="353">
                  <c:v>44184</c:v>
                </c:pt>
                <c:pt idx="354">
                  <c:v>44185</c:v>
                </c:pt>
                <c:pt idx="355">
                  <c:v>44186</c:v>
                </c:pt>
                <c:pt idx="356">
                  <c:v>44187</c:v>
                </c:pt>
                <c:pt idx="357">
                  <c:v>44188</c:v>
                </c:pt>
                <c:pt idx="358">
                  <c:v>44189</c:v>
                </c:pt>
                <c:pt idx="359">
                  <c:v>44190</c:v>
                </c:pt>
                <c:pt idx="360">
                  <c:v>44191</c:v>
                </c:pt>
                <c:pt idx="361">
                  <c:v>44192</c:v>
                </c:pt>
                <c:pt idx="362">
                  <c:v>44193</c:v>
                </c:pt>
                <c:pt idx="363">
                  <c:v>44194</c:v>
                </c:pt>
                <c:pt idx="364">
                  <c:v>44195</c:v>
                </c:pt>
                <c:pt idx="365">
                  <c:v>44196</c:v>
                </c:pt>
                <c:pt idx="366">
                  <c:v>44197</c:v>
                </c:pt>
                <c:pt idx="367">
                  <c:v>44198</c:v>
                </c:pt>
                <c:pt idx="368">
                  <c:v>44199</c:v>
                </c:pt>
                <c:pt idx="369">
                  <c:v>44200</c:v>
                </c:pt>
                <c:pt idx="370">
                  <c:v>44201</c:v>
                </c:pt>
                <c:pt idx="371">
                  <c:v>44202</c:v>
                </c:pt>
                <c:pt idx="372">
                  <c:v>44203</c:v>
                </c:pt>
                <c:pt idx="373">
                  <c:v>44204</c:v>
                </c:pt>
                <c:pt idx="374">
                  <c:v>44205</c:v>
                </c:pt>
                <c:pt idx="375">
                  <c:v>44206</c:v>
                </c:pt>
                <c:pt idx="376">
                  <c:v>44207</c:v>
                </c:pt>
                <c:pt idx="377">
                  <c:v>44208</c:v>
                </c:pt>
                <c:pt idx="378">
                  <c:v>44209</c:v>
                </c:pt>
                <c:pt idx="379">
                  <c:v>44210</c:v>
                </c:pt>
                <c:pt idx="380">
                  <c:v>44211</c:v>
                </c:pt>
                <c:pt idx="381">
                  <c:v>44212</c:v>
                </c:pt>
                <c:pt idx="382">
                  <c:v>44213</c:v>
                </c:pt>
                <c:pt idx="383">
                  <c:v>44214</c:v>
                </c:pt>
                <c:pt idx="384">
                  <c:v>44215</c:v>
                </c:pt>
                <c:pt idx="385">
                  <c:v>44216</c:v>
                </c:pt>
                <c:pt idx="386">
                  <c:v>44217</c:v>
                </c:pt>
                <c:pt idx="387">
                  <c:v>44218</c:v>
                </c:pt>
                <c:pt idx="388">
                  <c:v>44219</c:v>
                </c:pt>
                <c:pt idx="389">
                  <c:v>44220</c:v>
                </c:pt>
                <c:pt idx="390">
                  <c:v>44221</c:v>
                </c:pt>
                <c:pt idx="391">
                  <c:v>44222</c:v>
                </c:pt>
                <c:pt idx="392">
                  <c:v>44223</c:v>
                </c:pt>
                <c:pt idx="393">
                  <c:v>44224</c:v>
                </c:pt>
                <c:pt idx="394">
                  <c:v>44225</c:v>
                </c:pt>
                <c:pt idx="395">
                  <c:v>44226</c:v>
                </c:pt>
                <c:pt idx="396">
                  <c:v>44227</c:v>
                </c:pt>
                <c:pt idx="397">
                  <c:v>44228</c:v>
                </c:pt>
                <c:pt idx="398">
                  <c:v>44229</c:v>
                </c:pt>
                <c:pt idx="399">
                  <c:v>44230</c:v>
                </c:pt>
                <c:pt idx="400">
                  <c:v>44231</c:v>
                </c:pt>
                <c:pt idx="401">
                  <c:v>44232</c:v>
                </c:pt>
                <c:pt idx="402">
                  <c:v>44233</c:v>
                </c:pt>
                <c:pt idx="403">
                  <c:v>44234</c:v>
                </c:pt>
                <c:pt idx="404">
                  <c:v>44235</c:v>
                </c:pt>
                <c:pt idx="405">
                  <c:v>44236</c:v>
                </c:pt>
                <c:pt idx="406">
                  <c:v>44237</c:v>
                </c:pt>
                <c:pt idx="407">
                  <c:v>44238</c:v>
                </c:pt>
                <c:pt idx="408">
                  <c:v>44239</c:v>
                </c:pt>
                <c:pt idx="409">
                  <c:v>44240</c:v>
                </c:pt>
                <c:pt idx="410">
                  <c:v>44241</c:v>
                </c:pt>
                <c:pt idx="411">
                  <c:v>44242</c:v>
                </c:pt>
                <c:pt idx="412">
                  <c:v>44243</c:v>
                </c:pt>
                <c:pt idx="413">
                  <c:v>44244</c:v>
                </c:pt>
                <c:pt idx="414">
                  <c:v>44245</c:v>
                </c:pt>
                <c:pt idx="415">
                  <c:v>44246</c:v>
                </c:pt>
                <c:pt idx="416">
                  <c:v>44247</c:v>
                </c:pt>
                <c:pt idx="417">
                  <c:v>44248</c:v>
                </c:pt>
                <c:pt idx="418">
                  <c:v>44249</c:v>
                </c:pt>
                <c:pt idx="419">
                  <c:v>44250</c:v>
                </c:pt>
                <c:pt idx="420">
                  <c:v>44251</c:v>
                </c:pt>
                <c:pt idx="421">
                  <c:v>44252</c:v>
                </c:pt>
                <c:pt idx="422">
                  <c:v>44253</c:v>
                </c:pt>
                <c:pt idx="423">
                  <c:v>44254</c:v>
                </c:pt>
                <c:pt idx="424">
                  <c:v>44255</c:v>
                </c:pt>
                <c:pt idx="425">
                  <c:v>44256</c:v>
                </c:pt>
                <c:pt idx="426">
                  <c:v>44257</c:v>
                </c:pt>
                <c:pt idx="427">
                  <c:v>44258</c:v>
                </c:pt>
                <c:pt idx="428">
                  <c:v>44259</c:v>
                </c:pt>
                <c:pt idx="429">
                  <c:v>44260</c:v>
                </c:pt>
                <c:pt idx="430">
                  <c:v>44261</c:v>
                </c:pt>
                <c:pt idx="431">
                  <c:v>44262</c:v>
                </c:pt>
                <c:pt idx="432">
                  <c:v>44263</c:v>
                </c:pt>
                <c:pt idx="433">
                  <c:v>44264</c:v>
                </c:pt>
                <c:pt idx="434">
                  <c:v>44265</c:v>
                </c:pt>
                <c:pt idx="435">
                  <c:v>44266</c:v>
                </c:pt>
                <c:pt idx="436">
                  <c:v>44267</c:v>
                </c:pt>
                <c:pt idx="437">
                  <c:v>44268</c:v>
                </c:pt>
                <c:pt idx="438">
                  <c:v>44269</c:v>
                </c:pt>
                <c:pt idx="439">
                  <c:v>44270</c:v>
                </c:pt>
                <c:pt idx="440">
                  <c:v>44271</c:v>
                </c:pt>
                <c:pt idx="441">
                  <c:v>44272</c:v>
                </c:pt>
                <c:pt idx="442">
                  <c:v>44273</c:v>
                </c:pt>
                <c:pt idx="443">
                  <c:v>44274</c:v>
                </c:pt>
                <c:pt idx="444">
                  <c:v>44275</c:v>
                </c:pt>
                <c:pt idx="445">
                  <c:v>44276</c:v>
                </c:pt>
                <c:pt idx="446">
                  <c:v>44277</c:v>
                </c:pt>
                <c:pt idx="447">
                  <c:v>44278</c:v>
                </c:pt>
                <c:pt idx="448">
                  <c:v>44279</c:v>
                </c:pt>
                <c:pt idx="449">
                  <c:v>44280</c:v>
                </c:pt>
                <c:pt idx="450">
                  <c:v>44281</c:v>
                </c:pt>
                <c:pt idx="451">
                  <c:v>44282</c:v>
                </c:pt>
                <c:pt idx="452">
                  <c:v>44283</c:v>
                </c:pt>
                <c:pt idx="453">
                  <c:v>44284</c:v>
                </c:pt>
                <c:pt idx="454">
                  <c:v>44285</c:v>
                </c:pt>
                <c:pt idx="455">
                  <c:v>44286</c:v>
                </c:pt>
                <c:pt idx="456">
                  <c:v>44287</c:v>
                </c:pt>
                <c:pt idx="457">
                  <c:v>44288</c:v>
                </c:pt>
                <c:pt idx="458">
                  <c:v>44289</c:v>
                </c:pt>
                <c:pt idx="459">
                  <c:v>44290</c:v>
                </c:pt>
                <c:pt idx="460">
                  <c:v>44291</c:v>
                </c:pt>
                <c:pt idx="461">
                  <c:v>44292</c:v>
                </c:pt>
                <c:pt idx="462">
                  <c:v>44293</c:v>
                </c:pt>
                <c:pt idx="463">
                  <c:v>44294</c:v>
                </c:pt>
                <c:pt idx="464">
                  <c:v>44295</c:v>
                </c:pt>
                <c:pt idx="465">
                  <c:v>44296</c:v>
                </c:pt>
                <c:pt idx="466">
                  <c:v>44297</c:v>
                </c:pt>
                <c:pt idx="467">
                  <c:v>44298</c:v>
                </c:pt>
                <c:pt idx="468">
                  <c:v>44299</c:v>
                </c:pt>
                <c:pt idx="469">
                  <c:v>44300</c:v>
                </c:pt>
                <c:pt idx="470">
                  <c:v>44301</c:v>
                </c:pt>
                <c:pt idx="471">
                  <c:v>44302</c:v>
                </c:pt>
                <c:pt idx="472">
                  <c:v>44303</c:v>
                </c:pt>
                <c:pt idx="473">
                  <c:v>44304</c:v>
                </c:pt>
                <c:pt idx="474">
                  <c:v>44305</c:v>
                </c:pt>
                <c:pt idx="475">
                  <c:v>44306</c:v>
                </c:pt>
                <c:pt idx="476">
                  <c:v>44307</c:v>
                </c:pt>
                <c:pt idx="477">
                  <c:v>44308</c:v>
                </c:pt>
                <c:pt idx="478">
                  <c:v>44309</c:v>
                </c:pt>
                <c:pt idx="479">
                  <c:v>44310</c:v>
                </c:pt>
                <c:pt idx="480">
                  <c:v>44311</c:v>
                </c:pt>
                <c:pt idx="481">
                  <c:v>44312</c:v>
                </c:pt>
                <c:pt idx="482">
                  <c:v>44313</c:v>
                </c:pt>
                <c:pt idx="483">
                  <c:v>44314</c:v>
                </c:pt>
                <c:pt idx="484">
                  <c:v>44315</c:v>
                </c:pt>
                <c:pt idx="485">
                  <c:v>44316</c:v>
                </c:pt>
                <c:pt idx="486">
                  <c:v>44317</c:v>
                </c:pt>
                <c:pt idx="487">
                  <c:v>44318</c:v>
                </c:pt>
                <c:pt idx="488">
                  <c:v>44319</c:v>
                </c:pt>
                <c:pt idx="489">
                  <c:v>44320</c:v>
                </c:pt>
                <c:pt idx="490">
                  <c:v>44321</c:v>
                </c:pt>
                <c:pt idx="491">
                  <c:v>44322</c:v>
                </c:pt>
                <c:pt idx="492">
                  <c:v>44323</c:v>
                </c:pt>
                <c:pt idx="493">
                  <c:v>44324</c:v>
                </c:pt>
                <c:pt idx="494">
                  <c:v>44325</c:v>
                </c:pt>
                <c:pt idx="495">
                  <c:v>44326</c:v>
                </c:pt>
                <c:pt idx="496">
                  <c:v>44327</c:v>
                </c:pt>
                <c:pt idx="497">
                  <c:v>44328</c:v>
                </c:pt>
                <c:pt idx="498">
                  <c:v>44329</c:v>
                </c:pt>
                <c:pt idx="499">
                  <c:v>44330</c:v>
                </c:pt>
                <c:pt idx="500">
                  <c:v>44331</c:v>
                </c:pt>
                <c:pt idx="501">
                  <c:v>44332</c:v>
                </c:pt>
                <c:pt idx="502">
                  <c:v>44333</c:v>
                </c:pt>
                <c:pt idx="503">
                  <c:v>44334</c:v>
                </c:pt>
                <c:pt idx="504">
                  <c:v>44335</c:v>
                </c:pt>
                <c:pt idx="505">
                  <c:v>44336</c:v>
                </c:pt>
                <c:pt idx="506">
                  <c:v>44337</c:v>
                </c:pt>
                <c:pt idx="507">
                  <c:v>44338</c:v>
                </c:pt>
                <c:pt idx="508">
                  <c:v>44339</c:v>
                </c:pt>
                <c:pt idx="509">
                  <c:v>44340</c:v>
                </c:pt>
                <c:pt idx="510">
                  <c:v>44341</c:v>
                </c:pt>
                <c:pt idx="511">
                  <c:v>44342</c:v>
                </c:pt>
                <c:pt idx="512">
                  <c:v>44343</c:v>
                </c:pt>
                <c:pt idx="513">
                  <c:v>44344</c:v>
                </c:pt>
                <c:pt idx="514">
                  <c:v>44345</c:v>
                </c:pt>
                <c:pt idx="515">
                  <c:v>44346</c:v>
                </c:pt>
                <c:pt idx="516">
                  <c:v>44347</c:v>
                </c:pt>
                <c:pt idx="517">
                  <c:v>44348</c:v>
                </c:pt>
                <c:pt idx="518">
                  <c:v>44349</c:v>
                </c:pt>
                <c:pt idx="519">
                  <c:v>44350</c:v>
                </c:pt>
                <c:pt idx="520">
                  <c:v>44351</c:v>
                </c:pt>
                <c:pt idx="521">
                  <c:v>44352</c:v>
                </c:pt>
                <c:pt idx="522">
                  <c:v>44353</c:v>
                </c:pt>
                <c:pt idx="523">
                  <c:v>44354</c:v>
                </c:pt>
                <c:pt idx="524">
                  <c:v>44355</c:v>
                </c:pt>
                <c:pt idx="525">
                  <c:v>44356</c:v>
                </c:pt>
                <c:pt idx="526">
                  <c:v>44357</c:v>
                </c:pt>
                <c:pt idx="527">
                  <c:v>44358</c:v>
                </c:pt>
                <c:pt idx="528">
                  <c:v>44359</c:v>
                </c:pt>
                <c:pt idx="529">
                  <c:v>44360</c:v>
                </c:pt>
                <c:pt idx="530">
                  <c:v>44361</c:v>
                </c:pt>
                <c:pt idx="531">
                  <c:v>44362</c:v>
                </c:pt>
                <c:pt idx="532">
                  <c:v>44363</c:v>
                </c:pt>
                <c:pt idx="533">
                  <c:v>44364</c:v>
                </c:pt>
                <c:pt idx="534">
                  <c:v>44365</c:v>
                </c:pt>
                <c:pt idx="535">
                  <c:v>44366</c:v>
                </c:pt>
                <c:pt idx="536">
                  <c:v>44367</c:v>
                </c:pt>
                <c:pt idx="537">
                  <c:v>44368</c:v>
                </c:pt>
                <c:pt idx="538">
                  <c:v>44369</c:v>
                </c:pt>
                <c:pt idx="539">
                  <c:v>44370</c:v>
                </c:pt>
                <c:pt idx="540">
                  <c:v>44371</c:v>
                </c:pt>
                <c:pt idx="541">
                  <c:v>44372</c:v>
                </c:pt>
                <c:pt idx="542">
                  <c:v>44373</c:v>
                </c:pt>
                <c:pt idx="543">
                  <c:v>44374</c:v>
                </c:pt>
                <c:pt idx="544">
                  <c:v>44375</c:v>
                </c:pt>
                <c:pt idx="545">
                  <c:v>44376</c:v>
                </c:pt>
                <c:pt idx="546">
                  <c:v>44377</c:v>
                </c:pt>
                <c:pt idx="547">
                  <c:v>44378</c:v>
                </c:pt>
                <c:pt idx="548">
                  <c:v>44379</c:v>
                </c:pt>
                <c:pt idx="549">
                  <c:v>44380</c:v>
                </c:pt>
                <c:pt idx="550">
                  <c:v>44381</c:v>
                </c:pt>
                <c:pt idx="551">
                  <c:v>44382</c:v>
                </c:pt>
                <c:pt idx="552">
                  <c:v>44383</c:v>
                </c:pt>
                <c:pt idx="553">
                  <c:v>44384</c:v>
                </c:pt>
                <c:pt idx="554">
                  <c:v>44385</c:v>
                </c:pt>
                <c:pt idx="555">
                  <c:v>44386</c:v>
                </c:pt>
                <c:pt idx="556">
                  <c:v>44387</c:v>
                </c:pt>
                <c:pt idx="557">
                  <c:v>44388</c:v>
                </c:pt>
                <c:pt idx="558">
                  <c:v>44389</c:v>
                </c:pt>
                <c:pt idx="559">
                  <c:v>44390</c:v>
                </c:pt>
                <c:pt idx="560">
                  <c:v>44391</c:v>
                </c:pt>
                <c:pt idx="561">
                  <c:v>44392</c:v>
                </c:pt>
                <c:pt idx="562">
                  <c:v>44393</c:v>
                </c:pt>
                <c:pt idx="563">
                  <c:v>44394</c:v>
                </c:pt>
                <c:pt idx="564">
                  <c:v>44395</c:v>
                </c:pt>
                <c:pt idx="565">
                  <c:v>44396</c:v>
                </c:pt>
                <c:pt idx="566">
                  <c:v>44397</c:v>
                </c:pt>
                <c:pt idx="567">
                  <c:v>44398</c:v>
                </c:pt>
                <c:pt idx="568">
                  <c:v>44399</c:v>
                </c:pt>
                <c:pt idx="569">
                  <c:v>44400</c:v>
                </c:pt>
                <c:pt idx="570">
                  <c:v>44401</c:v>
                </c:pt>
                <c:pt idx="571">
                  <c:v>44402</c:v>
                </c:pt>
                <c:pt idx="572">
                  <c:v>44403</c:v>
                </c:pt>
                <c:pt idx="573">
                  <c:v>44404</c:v>
                </c:pt>
                <c:pt idx="574">
                  <c:v>44405</c:v>
                </c:pt>
                <c:pt idx="575">
                  <c:v>44406</c:v>
                </c:pt>
                <c:pt idx="576">
                  <c:v>44407</c:v>
                </c:pt>
                <c:pt idx="577">
                  <c:v>44408</c:v>
                </c:pt>
                <c:pt idx="578">
                  <c:v>44409</c:v>
                </c:pt>
                <c:pt idx="579">
                  <c:v>44410</c:v>
                </c:pt>
                <c:pt idx="580">
                  <c:v>44411</c:v>
                </c:pt>
                <c:pt idx="581">
                  <c:v>44412</c:v>
                </c:pt>
                <c:pt idx="582">
                  <c:v>44413</c:v>
                </c:pt>
                <c:pt idx="583">
                  <c:v>44414</c:v>
                </c:pt>
                <c:pt idx="584">
                  <c:v>44415</c:v>
                </c:pt>
                <c:pt idx="585">
                  <c:v>44416</c:v>
                </c:pt>
                <c:pt idx="586">
                  <c:v>44417</c:v>
                </c:pt>
                <c:pt idx="587">
                  <c:v>44418</c:v>
                </c:pt>
                <c:pt idx="588">
                  <c:v>44419</c:v>
                </c:pt>
                <c:pt idx="589">
                  <c:v>44420</c:v>
                </c:pt>
                <c:pt idx="590">
                  <c:v>44421</c:v>
                </c:pt>
                <c:pt idx="591">
                  <c:v>44422</c:v>
                </c:pt>
                <c:pt idx="592">
                  <c:v>44423</c:v>
                </c:pt>
                <c:pt idx="593">
                  <c:v>44424</c:v>
                </c:pt>
                <c:pt idx="594">
                  <c:v>44425</c:v>
                </c:pt>
                <c:pt idx="595">
                  <c:v>44426</c:v>
                </c:pt>
                <c:pt idx="596">
                  <c:v>44427</c:v>
                </c:pt>
                <c:pt idx="597">
                  <c:v>44428</c:v>
                </c:pt>
                <c:pt idx="598">
                  <c:v>44429</c:v>
                </c:pt>
                <c:pt idx="599">
                  <c:v>44430</c:v>
                </c:pt>
                <c:pt idx="600">
                  <c:v>44431</c:v>
                </c:pt>
                <c:pt idx="601">
                  <c:v>44432</c:v>
                </c:pt>
                <c:pt idx="602">
                  <c:v>44433</c:v>
                </c:pt>
                <c:pt idx="603">
                  <c:v>44434</c:v>
                </c:pt>
                <c:pt idx="604">
                  <c:v>44435</c:v>
                </c:pt>
                <c:pt idx="605">
                  <c:v>44436</c:v>
                </c:pt>
                <c:pt idx="606">
                  <c:v>44437</c:v>
                </c:pt>
                <c:pt idx="607">
                  <c:v>44438</c:v>
                </c:pt>
                <c:pt idx="608">
                  <c:v>44439</c:v>
                </c:pt>
                <c:pt idx="609">
                  <c:v>44440</c:v>
                </c:pt>
                <c:pt idx="610">
                  <c:v>44441</c:v>
                </c:pt>
                <c:pt idx="611">
                  <c:v>44442</c:v>
                </c:pt>
                <c:pt idx="612">
                  <c:v>44443</c:v>
                </c:pt>
                <c:pt idx="613">
                  <c:v>44444</c:v>
                </c:pt>
                <c:pt idx="614">
                  <c:v>44445</c:v>
                </c:pt>
                <c:pt idx="615">
                  <c:v>44446</c:v>
                </c:pt>
                <c:pt idx="616">
                  <c:v>44447</c:v>
                </c:pt>
                <c:pt idx="617">
                  <c:v>44448</c:v>
                </c:pt>
                <c:pt idx="618">
                  <c:v>44449</c:v>
                </c:pt>
                <c:pt idx="619">
                  <c:v>44450</c:v>
                </c:pt>
                <c:pt idx="620">
                  <c:v>44451</c:v>
                </c:pt>
                <c:pt idx="621">
                  <c:v>44452</c:v>
                </c:pt>
                <c:pt idx="622">
                  <c:v>44453</c:v>
                </c:pt>
                <c:pt idx="623">
                  <c:v>44454</c:v>
                </c:pt>
                <c:pt idx="624">
                  <c:v>44455</c:v>
                </c:pt>
                <c:pt idx="625">
                  <c:v>44456</c:v>
                </c:pt>
                <c:pt idx="626">
                  <c:v>44457</c:v>
                </c:pt>
                <c:pt idx="627">
                  <c:v>44458</c:v>
                </c:pt>
                <c:pt idx="628">
                  <c:v>44459</c:v>
                </c:pt>
                <c:pt idx="629">
                  <c:v>44460</c:v>
                </c:pt>
                <c:pt idx="630">
                  <c:v>44461</c:v>
                </c:pt>
                <c:pt idx="631">
                  <c:v>44462</c:v>
                </c:pt>
                <c:pt idx="632">
                  <c:v>44463</c:v>
                </c:pt>
                <c:pt idx="633">
                  <c:v>44464</c:v>
                </c:pt>
                <c:pt idx="634">
                  <c:v>44465</c:v>
                </c:pt>
                <c:pt idx="635">
                  <c:v>44466</c:v>
                </c:pt>
                <c:pt idx="636">
                  <c:v>44467</c:v>
                </c:pt>
                <c:pt idx="637">
                  <c:v>44468</c:v>
                </c:pt>
                <c:pt idx="638">
                  <c:v>44469</c:v>
                </c:pt>
                <c:pt idx="639">
                  <c:v>44470</c:v>
                </c:pt>
                <c:pt idx="640">
                  <c:v>44471</c:v>
                </c:pt>
                <c:pt idx="641">
                  <c:v>44472</c:v>
                </c:pt>
                <c:pt idx="642">
                  <c:v>44473</c:v>
                </c:pt>
                <c:pt idx="643">
                  <c:v>44474</c:v>
                </c:pt>
                <c:pt idx="644">
                  <c:v>44475</c:v>
                </c:pt>
                <c:pt idx="645">
                  <c:v>44476</c:v>
                </c:pt>
                <c:pt idx="646">
                  <c:v>44477</c:v>
                </c:pt>
                <c:pt idx="647">
                  <c:v>44478</c:v>
                </c:pt>
                <c:pt idx="648">
                  <c:v>44479</c:v>
                </c:pt>
                <c:pt idx="649">
                  <c:v>44480</c:v>
                </c:pt>
                <c:pt idx="650">
                  <c:v>44481</c:v>
                </c:pt>
                <c:pt idx="651">
                  <c:v>44482</c:v>
                </c:pt>
                <c:pt idx="652">
                  <c:v>44483</c:v>
                </c:pt>
                <c:pt idx="653">
                  <c:v>44484</c:v>
                </c:pt>
                <c:pt idx="654">
                  <c:v>44485</c:v>
                </c:pt>
                <c:pt idx="655">
                  <c:v>44486</c:v>
                </c:pt>
                <c:pt idx="656">
                  <c:v>44487</c:v>
                </c:pt>
                <c:pt idx="657">
                  <c:v>44488</c:v>
                </c:pt>
                <c:pt idx="658">
                  <c:v>44489</c:v>
                </c:pt>
                <c:pt idx="659">
                  <c:v>44490</c:v>
                </c:pt>
                <c:pt idx="660">
                  <c:v>44491</c:v>
                </c:pt>
                <c:pt idx="661">
                  <c:v>44492</c:v>
                </c:pt>
                <c:pt idx="662">
                  <c:v>44493</c:v>
                </c:pt>
                <c:pt idx="663">
                  <c:v>44494</c:v>
                </c:pt>
                <c:pt idx="664">
                  <c:v>44495</c:v>
                </c:pt>
                <c:pt idx="665">
                  <c:v>44496</c:v>
                </c:pt>
                <c:pt idx="666">
                  <c:v>44497</c:v>
                </c:pt>
                <c:pt idx="667">
                  <c:v>44498</c:v>
                </c:pt>
                <c:pt idx="668">
                  <c:v>44499</c:v>
                </c:pt>
                <c:pt idx="669">
                  <c:v>44500</c:v>
                </c:pt>
                <c:pt idx="670">
                  <c:v>44501</c:v>
                </c:pt>
                <c:pt idx="671">
                  <c:v>44502</c:v>
                </c:pt>
                <c:pt idx="672">
                  <c:v>44503</c:v>
                </c:pt>
                <c:pt idx="673">
                  <c:v>44504</c:v>
                </c:pt>
                <c:pt idx="674">
                  <c:v>44505</c:v>
                </c:pt>
                <c:pt idx="675">
                  <c:v>44506</c:v>
                </c:pt>
                <c:pt idx="676">
                  <c:v>44507</c:v>
                </c:pt>
                <c:pt idx="677">
                  <c:v>44508</c:v>
                </c:pt>
                <c:pt idx="678">
                  <c:v>44509</c:v>
                </c:pt>
                <c:pt idx="679">
                  <c:v>44510</c:v>
                </c:pt>
                <c:pt idx="680">
                  <c:v>44511</c:v>
                </c:pt>
                <c:pt idx="681">
                  <c:v>44512</c:v>
                </c:pt>
                <c:pt idx="682">
                  <c:v>44513</c:v>
                </c:pt>
                <c:pt idx="683">
                  <c:v>44514</c:v>
                </c:pt>
                <c:pt idx="684">
                  <c:v>44515</c:v>
                </c:pt>
                <c:pt idx="685">
                  <c:v>44516</c:v>
                </c:pt>
                <c:pt idx="686">
                  <c:v>44517</c:v>
                </c:pt>
                <c:pt idx="687">
                  <c:v>44518</c:v>
                </c:pt>
                <c:pt idx="688">
                  <c:v>44519</c:v>
                </c:pt>
                <c:pt idx="689">
                  <c:v>44520</c:v>
                </c:pt>
                <c:pt idx="690">
                  <c:v>44521</c:v>
                </c:pt>
                <c:pt idx="691">
                  <c:v>44522</c:v>
                </c:pt>
                <c:pt idx="692">
                  <c:v>44523</c:v>
                </c:pt>
                <c:pt idx="693">
                  <c:v>44524</c:v>
                </c:pt>
                <c:pt idx="694">
                  <c:v>44525</c:v>
                </c:pt>
                <c:pt idx="695">
                  <c:v>44526</c:v>
                </c:pt>
                <c:pt idx="696">
                  <c:v>44527</c:v>
                </c:pt>
                <c:pt idx="697">
                  <c:v>44528</c:v>
                </c:pt>
                <c:pt idx="698">
                  <c:v>44529</c:v>
                </c:pt>
                <c:pt idx="699">
                  <c:v>44530</c:v>
                </c:pt>
                <c:pt idx="700">
                  <c:v>44531</c:v>
                </c:pt>
                <c:pt idx="701">
                  <c:v>44532</c:v>
                </c:pt>
                <c:pt idx="702">
                  <c:v>44533</c:v>
                </c:pt>
                <c:pt idx="703">
                  <c:v>44534</c:v>
                </c:pt>
                <c:pt idx="704">
                  <c:v>44535</c:v>
                </c:pt>
                <c:pt idx="705">
                  <c:v>44536</c:v>
                </c:pt>
                <c:pt idx="706">
                  <c:v>44537</c:v>
                </c:pt>
                <c:pt idx="707">
                  <c:v>44538</c:v>
                </c:pt>
                <c:pt idx="708">
                  <c:v>44539</c:v>
                </c:pt>
                <c:pt idx="709">
                  <c:v>44540</c:v>
                </c:pt>
                <c:pt idx="710">
                  <c:v>44541</c:v>
                </c:pt>
                <c:pt idx="711">
                  <c:v>44542</c:v>
                </c:pt>
                <c:pt idx="712">
                  <c:v>44543</c:v>
                </c:pt>
                <c:pt idx="713">
                  <c:v>44544</c:v>
                </c:pt>
                <c:pt idx="714">
                  <c:v>44545</c:v>
                </c:pt>
                <c:pt idx="715">
                  <c:v>44546</c:v>
                </c:pt>
                <c:pt idx="716">
                  <c:v>44547</c:v>
                </c:pt>
                <c:pt idx="717">
                  <c:v>44548</c:v>
                </c:pt>
                <c:pt idx="718">
                  <c:v>44549</c:v>
                </c:pt>
                <c:pt idx="719">
                  <c:v>44550</c:v>
                </c:pt>
                <c:pt idx="720">
                  <c:v>44551</c:v>
                </c:pt>
                <c:pt idx="721">
                  <c:v>44552</c:v>
                </c:pt>
                <c:pt idx="722">
                  <c:v>44553</c:v>
                </c:pt>
                <c:pt idx="723">
                  <c:v>44554</c:v>
                </c:pt>
                <c:pt idx="724">
                  <c:v>44555</c:v>
                </c:pt>
                <c:pt idx="725">
                  <c:v>44556</c:v>
                </c:pt>
                <c:pt idx="726">
                  <c:v>44557</c:v>
                </c:pt>
                <c:pt idx="727">
                  <c:v>44558</c:v>
                </c:pt>
                <c:pt idx="728">
                  <c:v>44559</c:v>
                </c:pt>
                <c:pt idx="729">
                  <c:v>44560</c:v>
                </c:pt>
                <c:pt idx="730">
                  <c:v>44561</c:v>
                </c:pt>
                <c:pt idx="731">
                  <c:v>44562</c:v>
                </c:pt>
                <c:pt idx="732">
                  <c:v>44563</c:v>
                </c:pt>
                <c:pt idx="733">
                  <c:v>44564</c:v>
                </c:pt>
                <c:pt idx="734">
                  <c:v>44565</c:v>
                </c:pt>
                <c:pt idx="735">
                  <c:v>44566</c:v>
                </c:pt>
                <c:pt idx="736">
                  <c:v>44567</c:v>
                </c:pt>
                <c:pt idx="737">
                  <c:v>44568</c:v>
                </c:pt>
                <c:pt idx="738">
                  <c:v>44569</c:v>
                </c:pt>
                <c:pt idx="739">
                  <c:v>44570</c:v>
                </c:pt>
                <c:pt idx="740">
                  <c:v>44571</c:v>
                </c:pt>
                <c:pt idx="741">
                  <c:v>44572</c:v>
                </c:pt>
                <c:pt idx="742">
                  <c:v>44573</c:v>
                </c:pt>
                <c:pt idx="743">
                  <c:v>44574</c:v>
                </c:pt>
                <c:pt idx="744">
                  <c:v>44575</c:v>
                </c:pt>
                <c:pt idx="745">
                  <c:v>44576</c:v>
                </c:pt>
                <c:pt idx="746">
                  <c:v>44577</c:v>
                </c:pt>
                <c:pt idx="747">
                  <c:v>44578</c:v>
                </c:pt>
                <c:pt idx="748">
                  <c:v>44579</c:v>
                </c:pt>
                <c:pt idx="749">
                  <c:v>44580</c:v>
                </c:pt>
                <c:pt idx="750">
                  <c:v>44581</c:v>
                </c:pt>
                <c:pt idx="751">
                  <c:v>44582</c:v>
                </c:pt>
                <c:pt idx="752">
                  <c:v>44583</c:v>
                </c:pt>
                <c:pt idx="753">
                  <c:v>44584</c:v>
                </c:pt>
                <c:pt idx="754">
                  <c:v>44585</c:v>
                </c:pt>
                <c:pt idx="755">
                  <c:v>44586</c:v>
                </c:pt>
                <c:pt idx="756">
                  <c:v>44587</c:v>
                </c:pt>
                <c:pt idx="757">
                  <c:v>44588</c:v>
                </c:pt>
                <c:pt idx="758">
                  <c:v>44589</c:v>
                </c:pt>
                <c:pt idx="759">
                  <c:v>44590</c:v>
                </c:pt>
                <c:pt idx="760">
                  <c:v>44591</c:v>
                </c:pt>
                <c:pt idx="761">
                  <c:v>44592</c:v>
                </c:pt>
                <c:pt idx="762">
                  <c:v>44593</c:v>
                </c:pt>
                <c:pt idx="763">
                  <c:v>44594</c:v>
                </c:pt>
                <c:pt idx="764">
                  <c:v>44595</c:v>
                </c:pt>
                <c:pt idx="765">
                  <c:v>44596</c:v>
                </c:pt>
                <c:pt idx="766">
                  <c:v>44597</c:v>
                </c:pt>
                <c:pt idx="767">
                  <c:v>44598</c:v>
                </c:pt>
                <c:pt idx="768">
                  <c:v>44599</c:v>
                </c:pt>
                <c:pt idx="769">
                  <c:v>44600</c:v>
                </c:pt>
                <c:pt idx="770">
                  <c:v>44601</c:v>
                </c:pt>
                <c:pt idx="771">
                  <c:v>44602</c:v>
                </c:pt>
                <c:pt idx="772">
                  <c:v>44603</c:v>
                </c:pt>
                <c:pt idx="773">
                  <c:v>44604</c:v>
                </c:pt>
                <c:pt idx="774">
                  <c:v>44605</c:v>
                </c:pt>
                <c:pt idx="775">
                  <c:v>44606</c:v>
                </c:pt>
                <c:pt idx="776">
                  <c:v>44607</c:v>
                </c:pt>
                <c:pt idx="777">
                  <c:v>44608</c:v>
                </c:pt>
                <c:pt idx="778">
                  <c:v>44609</c:v>
                </c:pt>
                <c:pt idx="779">
                  <c:v>44610</c:v>
                </c:pt>
                <c:pt idx="780">
                  <c:v>44611</c:v>
                </c:pt>
                <c:pt idx="781">
                  <c:v>44612</c:v>
                </c:pt>
                <c:pt idx="782">
                  <c:v>44613</c:v>
                </c:pt>
                <c:pt idx="783">
                  <c:v>44614</c:v>
                </c:pt>
                <c:pt idx="784">
                  <c:v>44615</c:v>
                </c:pt>
                <c:pt idx="785">
                  <c:v>44616</c:v>
                </c:pt>
                <c:pt idx="786">
                  <c:v>44617</c:v>
                </c:pt>
                <c:pt idx="787">
                  <c:v>44618</c:v>
                </c:pt>
                <c:pt idx="788">
                  <c:v>44619</c:v>
                </c:pt>
                <c:pt idx="789">
                  <c:v>44620</c:v>
                </c:pt>
                <c:pt idx="790">
                  <c:v>44621</c:v>
                </c:pt>
                <c:pt idx="791">
                  <c:v>44622</c:v>
                </c:pt>
                <c:pt idx="792">
                  <c:v>44623</c:v>
                </c:pt>
                <c:pt idx="793">
                  <c:v>44624</c:v>
                </c:pt>
                <c:pt idx="794">
                  <c:v>44625</c:v>
                </c:pt>
                <c:pt idx="795">
                  <c:v>44626</c:v>
                </c:pt>
                <c:pt idx="796">
                  <c:v>44627</c:v>
                </c:pt>
                <c:pt idx="797">
                  <c:v>44628</c:v>
                </c:pt>
                <c:pt idx="798">
                  <c:v>44629</c:v>
                </c:pt>
                <c:pt idx="799">
                  <c:v>44630</c:v>
                </c:pt>
                <c:pt idx="800">
                  <c:v>44631</c:v>
                </c:pt>
                <c:pt idx="801">
                  <c:v>44632</c:v>
                </c:pt>
                <c:pt idx="802">
                  <c:v>44633</c:v>
                </c:pt>
                <c:pt idx="803">
                  <c:v>44634</c:v>
                </c:pt>
                <c:pt idx="804">
                  <c:v>44635</c:v>
                </c:pt>
                <c:pt idx="805">
                  <c:v>44636</c:v>
                </c:pt>
                <c:pt idx="806">
                  <c:v>44637</c:v>
                </c:pt>
                <c:pt idx="807">
                  <c:v>44638</c:v>
                </c:pt>
                <c:pt idx="808">
                  <c:v>44639</c:v>
                </c:pt>
                <c:pt idx="809">
                  <c:v>44640</c:v>
                </c:pt>
                <c:pt idx="810">
                  <c:v>44641</c:v>
                </c:pt>
                <c:pt idx="811">
                  <c:v>44642</c:v>
                </c:pt>
                <c:pt idx="812">
                  <c:v>44643</c:v>
                </c:pt>
                <c:pt idx="813">
                  <c:v>44644</c:v>
                </c:pt>
                <c:pt idx="814">
                  <c:v>44645</c:v>
                </c:pt>
                <c:pt idx="815">
                  <c:v>44646</c:v>
                </c:pt>
                <c:pt idx="816">
                  <c:v>44647</c:v>
                </c:pt>
                <c:pt idx="817">
                  <c:v>44648</c:v>
                </c:pt>
                <c:pt idx="818">
                  <c:v>44649</c:v>
                </c:pt>
                <c:pt idx="819">
                  <c:v>44650</c:v>
                </c:pt>
                <c:pt idx="820">
                  <c:v>44651</c:v>
                </c:pt>
                <c:pt idx="821">
                  <c:v>44652</c:v>
                </c:pt>
                <c:pt idx="822">
                  <c:v>44653</c:v>
                </c:pt>
                <c:pt idx="823">
                  <c:v>44654</c:v>
                </c:pt>
                <c:pt idx="824">
                  <c:v>44655</c:v>
                </c:pt>
                <c:pt idx="825">
                  <c:v>44656</c:v>
                </c:pt>
                <c:pt idx="826">
                  <c:v>44657</c:v>
                </c:pt>
                <c:pt idx="827">
                  <c:v>44658</c:v>
                </c:pt>
                <c:pt idx="828">
                  <c:v>44659</c:v>
                </c:pt>
                <c:pt idx="829">
                  <c:v>44660</c:v>
                </c:pt>
                <c:pt idx="830">
                  <c:v>44661</c:v>
                </c:pt>
                <c:pt idx="831">
                  <c:v>44662</c:v>
                </c:pt>
                <c:pt idx="832">
                  <c:v>44663</c:v>
                </c:pt>
                <c:pt idx="833">
                  <c:v>44664</c:v>
                </c:pt>
                <c:pt idx="834">
                  <c:v>44665</c:v>
                </c:pt>
                <c:pt idx="835">
                  <c:v>44666</c:v>
                </c:pt>
                <c:pt idx="836">
                  <c:v>44667</c:v>
                </c:pt>
                <c:pt idx="837">
                  <c:v>44668</c:v>
                </c:pt>
                <c:pt idx="838">
                  <c:v>44669</c:v>
                </c:pt>
                <c:pt idx="839">
                  <c:v>44670</c:v>
                </c:pt>
                <c:pt idx="840">
                  <c:v>44671</c:v>
                </c:pt>
                <c:pt idx="841">
                  <c:v>44672</c:v>
                </c:pt>
                <c:pt idx="842">
                  <c:v>44673</c:v>
                </c:pt>
                <c:pt idx="843">
                  <c:v>44674</c:v>
                </c:pt>
                <c:pt idx="844">
                  <c:v>44675</c:v>
                </c:pt>
                <c:pt idx="845">
                  <c:v>44676</c:v>
                </c:pt>
                <c:pt idx="846">
                  <c:v>44677</c:v>
                </c:pt>
                <c:pt idx="847">
                  <c:v>44678</c:v>
                </c:pt>
                <c:pt idx="848">
                  <c:v>44679</c:v>
                </c:pt>
                <c:pt idx="849">
                  <c:v>44680</c:v>
                </c:pt>
                <c:pt idx="850">
                  <c:v>44681</c:v>
                </c:pt>
                <c:pt idx="851">
                  <c:v>44682</c:v>
                </c:pt>
                <c:pt idx="852">
                  <c:v>44683</c:v>
                </c:pt>
                <c:pt idx="853">
                  <c:v>44684</c:v>
                </c:pt>
                <c:pt idx="854">
                  <c:v>44685</c:v>
                </c:pt>
                <c:pt idx="855">
                  <c:v>44686</c:v>
                </c:pt>
                <c:pt idx="856">
                  <c:v>44687</c:v>
                </c:pt>
                <c:pt idx="857">
                  <c:v>44688</c:v>
                </c:pt>
                <c:pt idx="858">
                  <c:v>44689</c:v>
                </c:pt>
                <c:pt idx="859">
                  <c:v>44690</c:v>
                </c:pt>
                <c:pt idx="860">
                  <c:v>44691</c:v>
                </c:pt>
                <c:pt idx="861">
                  <c:v>44692</c:v>
                </c:pt>
                <c:pt idx="862">
                  <c:v>44693</c:v>
                </c:pt>
                <c:pt idx="863">
                  <c:v>44694</c:v>
                </c:pt>
                <c:pt idx="864">
                  <c:v>44695</c:v>
                </c:pt>
                <c:pt idx="865">
                  <c:v>44696</c:v>
                </c:pt>
                <c:pt idx="866">
                  <c:v>44697</c:v>
                </c:pt>
                <c:pt idx="867">
                  <c:v>44698</c:v>
                </c:pt>
                <c:pt idx="868">
                  <c:v>44699</c:v>
                </c:pt>
                <c:pt idx="869">
                  <c:v>44700</c:v>
                </c:pt>
                <c:pt idx="870">
                  <c:v>44701</c:v>
                </c:pt>
                <c:pt idx="871">
                  <c:v>44702</c:v>
                </c:pt>
                <c:pt idx="872">
                  <c:v>44703</c:v>
                </c:pt>
                <c:pt idx="873">
                  <c:v>44704</c:v>
                </c:pt>
                <c:pt idx="874">
                  <c:v>44705</c:v>
                </c:pt>
                <c:pt idx="875">
                  <c:v>44706</c:v>
                </c:pt>
                <c:pt idx="876">
                  <c:v>44707</c:v>
                </c:pt>
                <c:pt idx="877">
                  <c:v>44708</c:v>
                </c:pt>
                <c:pt idx="878">
                  <c:v>44709</c:v>
                </c:pt>
                <c:pt idx="879">
                  <c:v>44710</c:v>
                </c:pt>
                <c:pt idx="880">
                  <c:v>44711</c:v>
                </c:pt>
                <c:pt idx="881">
                  <c:v>44712</c:v>
                </c:pt>
                <c:pt idx="882">
                  <c:v>44713</c:v>
                </c:pt>
                <c:pt idx="883">
                  <c:v>44714</c:v>
                </c:pt>
                <c:pt idx="884">
                  <c:v>44715</c:v>
                </c:pt>
                <c:pt idx="885">
                  <c:v>44716</c:v>
                </c:pt>
                <c:pt idx="886">
                  <c:v>44717</c:v>
                </c:pt>
                <c:pt idx="887">
                  <c:v>44718</c:v>
                </c:pt>
                <c:pt idx="888">
                  <c:v>44719</c:v>
                </c:pt>
                <c:pt idx="889">
                  <c:v>44720</c:v>
                </c:pt>
                <c:pt idx="890">
                  <c:v>44721</c:v>
                </c:pt>
                <c:pt idx="891">
                  <c:v>44722</c:v>
                </c:pt>
                <c:pt idx="892">
                  <c:v>44723</c:v>
                </c:pt>
                <c:pt idx="893">
                  <c:v>44724</c:v>
                </c:pt>
                <c:pt idx="894">
                  <c:v>44725</c:v>
                </c:pt>
                <c:pt idx="895">
                  <c:v>44726</c:v>
                </c:pt>
                <c:pt idx="896">
                  <c:v>44727</c:v>
                </c:pt>
                <c:pt idx="897">
                  <c:v>44728</c:v>
                </c:pt>
                <c:pt idx="898">
                  <c:v>44729</c:v>
                </c:pt>
                <c:pt idx="899">
                  <c:v>44730</c:v>
                </c:pt>
                <c:pt idx="900">
                  <c:v>44731</c:v>
                </c:pt>
                <c:pt idx="901">
                  <c:v>44732</c:v>
                </c:pt>
                <c:pt idx="902">
                  <c:v>44733</c:v>
                </c:pt>
                <c:pt idx="903">
                  <c:v>44734</c:v>
                </c:pt>
                <c:pt idx="904">
                  <c:v>44735</c:v>
                </c:pt>
                <c:pt idx="905">
                  <c:v>44736</c:v>
                </c:pt>
                <c:pt idx="906">
                  <c:v>44737</c:v>
                </c:pt>
                <c:pt idx="907">
                  <c:v>44738</c:v>
                </c:pt>
                <c:pt idx="908">
                  <c:v>44739</c:v>
                </c:pt>
                <c:pt idx="909">
                  <c:v>44740</c:v>
                </c:pt>
                <c:pt idx="910">
                  <c:v>44741</c:v>
                </c:pt>
                <c:pt idx="911">
                  <c:v>44742</c:v>
                </c:pt>
                <c:pt idx="912">
                  <c:v>44743</c:v>
                </c:pt>
                <c:pt idx="913">
                  <c:v>44744</c:v>
                </c:pt>
                <c:pt idx="914">
                  <c:v>44745</c:v>
                </c:pt>
                <c:pt idx="915">
                  <c:v>44746</c:v>
                </c:pt>
                <c:pt idx="916">
                  <c:v>44747</c:v>
                </c:pt>
                <c:pt idx="917">
                  <c:v>44748</c:v>
                </c:pt>
                <c:pt idx="918">
                  <c:v>44749</c:v>
                </c:pt>
                <c:pt idx="919">
                  <c:v>44750</c:v>
                </c:pt>
                <c:pt idx="920">
                  <c:v>44751</c:v>
                </c:pt>
                <c:pt idx="921">
                  <c:v>44752</c:v>
                </c:pt>
                <c:pt idx="922">
                  <c:v>44753</c:v>
                </c:pt>
                <c:pt idx="923">
                  <c:v>44754</c:v>
                </c:pt>
                <c:pt idx="924">
                  <c:v>44755</c:v>
                </c:pt>
                <c:pt idx="925">
                  <c:v>44756</c:v>
                </c:pt>
                <c:pt idx="926">
                  <c:v>44757</c:v>
                </c:pt>
                <c:pt idx="927">
                  <c:v>44758</c:v>
                </c:pt>
                <c:pt idx="928">
                  <c:v>44759</c:v>
                </c:pt>
                <c:pt idx="929">
                  <c:v>44760</c:v>
                </c:pt>
                <c:pt idx="930">
                  <c:v>44761</c:v>
                </c:pt>
                <c:pt idx="931">
                  <c:v>44762</c:v>
                </c:pt>
                <c:pt idx="932">
                  <c:v>44763</c:v>
                </c:pt>
                <c:pt idx="933">
                  <c:v>44764</c:v>
                </c:pt>
                <c:pt idx="934">
                  <c:v>44765</c:v>
                </c:pt>
                <c:pt idx="935">
                  <c:v>44766</c:v>
                </c:pt>
                <c:pt idx="936">
                  <c:v>44767</c:v>
                </c:pt>
                <c:pt idx="937">
                  <c:v>44768</c:v>
                </c:pt>
                <c:pt idx="938">
                  <c:v>44769</c:v>
                </c:pt>
                <c:pt idx="939">
                  <c:v>44770</c:v>
                </c:pt>
                <c:pt idx="940">
                  <c:v>44771</c:v>
                </c:pt>
                <c:pt idx="941">
                  <c:v>44772</c:v>
                </c:pt>
                <c:pt idx="942">
                  <c:v>44773</c:v>
                </c:pt>
                <c:pt idx="943">
                  <c:v>44774</c:v>
                </c:pt>
                <c:pt idx="944">
                  <c:v>44775</c:v>
                </c:pt>
                <c:pt idx="945">
                  <c:v>44776</c:v>
                </c:pt>
                <c:pt idx="946">
                  <c:v>44777</c:v>
                </c:pt>
                <c:pt idx="947">
                  <c:v>44778</c:v>
                </c:pt>
                <c:pt idx="948">
                  <c:v>44779</c:v>
                </c:pt>
                <c:pt idx="949">
                  <c:v>44780</c:v>
                </c:pt>
                <c:pt idx="950">
                  <c:v>44781</c:v>
                </c:pt>
                <c:pt idx="951">
                  <c:v>44782</c:v>
                </c:pt>
                <c:pt idx="952">
                  <c:v>44783</c:v>
                </c:pt>
                <c:pt idx="953">
                  <c:v>44784</c:v>
                </c:pt>
                <c:pt idx="954">
                  <c:v>44785</c:v>
                </c:pt>
                <c:pt idx="955">
                  <c:v>44786</c:v>
                </c:pt>
                <c:pt idx="956">
                  <c:v>44787</c:v>
                </c:pt>
                <c:pt idx="957">
                  <c:v>44788</c:v>
                </c:pt>
                <c:pt idx="958">
                  <c:v>44789</c:v>
                </c:pt>
                <c:pt idx="959">
                  <c:v>44790</c:v>
                </c:pt>
                <c:pt idx="960">
                  <c:v>44791</c:v>
                </c:pt>
                <c:pt idx="961">
                  <c:v>44792</c:v>
                </c:pt>
                <c:pt idx="962">
                  <c:v>44793</c:v>
                </c:pt>
                <c:pt idx="963">
                  <c:v>44794</c:v>
                </c:pt>
                <c:pt idx="964">
                  <c:v>44795</c:v>
                </c:pt>
                <c:pt idx="965">
                  <c:v>44796</c:v>
                </c:pt>
                <c:pt idx="966">
                  <c:v>44797</c:v>
                </c:pt>
                <c:pt idx="967">
                  <c:v>44798</c:v>
                </c:pt>
                <c:pt idx="968">
                  <c:v>44799</c:v>
                </c:pt>
                <c:pt idx="969">
                  <c:v>44800</c:v>
                </c:pt>
                <c:pt idx="970">
                  <c:v>44801</c:v>
                </c:pt>
                <c:pt idx="971">
                  <c:v>44802</c:v>
                </c:pt>
                <c:pt idx="972">
                  <c:v>44803</c:v>
                </c:pt>
                <c:pt idx="973">
                  <c:v>44804</c:v>
                </c:pt>
                <c:pt idx="974">
                  <c:v>44805</c:v>
                </c:pt>
                <c:pt idx="975">
                  <c:v>44806</c:v>
                </c:pt>
                <c:pt idx="976">
                  <c:v>44807</c:v>
                </c:pt>
                <c:pt idx="977">
                  <c:v>44808</c:v>
                </c:pt>
                <c:pt idx="978">
                  <c:v>44809</c:v>
                </c:pt>
                <c:pt idx="979">
                  <c:v>44810</c:v>
                </c:pt>
                <c:pt idx="980">
                  <c:v>44811</c:v>
                </c:pt>
                <c:pt idx="981">
                  <c:v>44812</c:v>
                </c:pt>
                <c:pt idx="982">
                  <c:v>44813</c:v>
                </c:pt>
                <c:pt idx="983">
                  <c:v>44814</c:v>
                </c:pt>
                <c:pt idx="984">
                  <c:v>44815</c:v>
                </c:pt>
                <c:pt idx="985">
                  <c:v>44816</c:v>
                </c:pt>
                <c:pt idx="986">
                  <c:v>44817</c:v>
                </c:pt>
                <c:pt idx="987">
                  <c:v>44818</c:v>
                </c:pt>
                <c:pt idx="988">
                  <c:v>44819</c:v>
                </c:pt>
                <c:pt idx="989">
                  <c:v>44820</c:v>
                </c:pt>
                <c:pt idx="990">
                  <c:v>44821</c:v>
                </c:pt>
                <c:pt idx="991">
                  <c:v>44822</c:v>
                </c:pt>
                <c:pt idx="992">
                  <c:v>44823</c:v>
                </c:pt>
                <c:pt idx="993">
                  <c:v>44824</c:v>
                </c:pt>
                <c:pt idx="994">
                  <c:v>44825</c:v>
                </c:pt>
                <c:pt idx="995">
                  <c:v>44826</c:v>
                </c:pt>
                <c:pt idx="996">
                  <c:v>44827</c:v>
                </c:pt>
                <c:pt idx="997">
                  <c:v>44828</c:v>
                </c:pt>
                <c:pt idx="998">
                  <c:v>44829</c:v>
                </c:pt>
                <c:pt idx="999">
                  <c:v>44830</c:v>
                </c:pt>
                <c:pt idx="1000">
                  <c:v>44831</c:v>
                </c:pt>
                <c:pt idx="1001">
                  <c:v>44832</c:v>
                </c:pt>
                <c:pt idx="1002">
                  <c:v>44833</c:v>
                </c:pt>
                <c:pt idx="1003">
                  <c:v>44834</c:v>
                </c:pt>
                <c:pt idx="1004">
                  <c:v>44835</c:v>
                </c:pt>
                <c:pt idx="1005">
                  <c:v>44836</c:v>
                </c:pt>
                <c:pt idx="1006">
                  <c:v>44837</c:v>
                </c:pt>
                <c:pt idx="1007">
                  <c:v>44838</c:v>
                </c:pt>
                <c:pt idx="1008">
                  <c:v>44839</c:v>
                </c:pt>
                <c:pt idx="1009">
                  <c:v>44840</c:v>
                </c:pt>
                <c:pt idx="1010">
                  <c:v>44841</c:v>
                </c:pt>
                <c:pt idx="1011">
                  <c:v>44842</c:v>
                </c:pt>
                <c:pt idx="1012">
                  <c:v>44843</c:v>
                </c:pt>
                <c:pt idx="1013">
                  <c:v>44844</c:v>
                </c:pt>
                <c:pt idx="1014">
                  <c:v>44845</c:v>
                </c:pt>
                <c:pt idx="1015">
                  <c:v>44846</c:v>
                </c:pt>
                <c:pt idx="1016">
                  <c:v>44847</c:v>
                </c:pt>
                <c:pt idx="1017">
                  <c:v>44848</c:v>
                </c:pt>
                <c:pt idx="1018">
                  <c:v>44849</c:v>
                </c:pt>
                <c:pt idx="1019">
                  <c:v>44850</c:v>
                </c:pt>
                <c:pt idx="1020">
                  <c:v>44851</c:v>
                </c:pt>
                <c:pt idx="1021">
                  <c:v>44852</c:v>
                </c:pt>
                <c:pt idx="1022">
                  <c:v>44853</c:v>
                </c:pt>
                <c:pt idx="1023">
                  <c:v>44854</c:v>
                </c:pt>
                <c:pt idx="1024">
                  <c:v>44855</c:v>
                </c:pt>
                <c:pt idx="1025">
                  <c:v>44856</c:v>
                </c:pt>
                <c:pt idx="1026">
                  <c:v>44857</c:v>
                </c:pt>
                <c:pt idx="1027">
                  <c:v>44858</c:v>
                </c:pt>
                <c:pt idx="1028">
                  <c:v>44859</c:v>
                </c:pt>
                <c:pt idx="1029">
                  <c:v>44860</c:v>
                </c:pt>
                <c:pt idx="1030">
                  <c:v>44861</c:v>
                </c:pt>
                <c:pt idx="1031">
                  <c:v>44862</c:v>
                </c:pt>
                <c:pt idx="1032">
                  <c:v>44863</c:v>
                </c:pt>
                <c:pt idx="1033">
                  <c:v>44864</c:v>
                </c:pt>
                <c:pt idx="1034">
                  <c:v>44865</c:v>
                </c:pt>
                <c:pt idx="1035">
                  <c:v>44866</c:v>
                </c:pt>
                <c:pt idx="1036">
                  <c:v>44867</c:v>
                </c:pt>
                <c:pt idx="1037">
                  <c:v>44868</c:v>
                </c:pt>
                <c:pt idx="1038">
                  <c:v>44869</c:v>
                </c:pt>
                <c:pt idx="1039">
                  <c:v>44870</c:v>
                </c:pt>
                <c:pt idx="1040">
                  <c:v>44871</c:v>
                </c:pt>
                <c:pt idx="1041">
                  <c:v>44872</c:v>
                </c:pt>
                <c:pt idx="1042">
                  <c:v>44873</c:v>
                </c:pt>
                <c:pt idx="1043">
                  <c:v>44874</c:v>
                </c:pt>
                <c:pt idx="1044">
                  <c:v>44875</c:v>
                </c:pt>
                <c:pt idx="1045">
                  <c:v>44876</c:v>
                </c:pt>
                <c:pt idx="1046">
                  <c:v>44877</c:v>
                </c:pt>
                <c:pt idx="1047">
                  <c:v>44878</c:v>
                </c:pt>
                <c:pt idx="1048">
                  <c:v>44879</c:v>
                </c:pt>
                <c:pt idx="1049">
                  <c:v>44880</c:v>
                </c:pt>
                <c:pt idx="1050">
                  <c:v>44881</c:v>
                </c:pt>
                <c:pt idx="1051">
                  <c:v>44882</c:v>
                </c:pt>
                <c:pt idx="1052">
                  <c:v>44883</c:v>
                </c:pt>
                <c:pt idx="1053">
                  <c:v>44884</c:v>
                </c:pt>
                <c:pt idx="1054">
                  <c:v>44885</c:v>
                </c:pt>
                <c:pt idx="1055">
                  <c:v>44886</c:v>
                </c:pt>
                <c:pt idx="1056">
                  <c:v>44887</c:v>
                </c:pt>
                <c:pt idx="1057">
                  <c:v>44888</c:v>
                </c:pt>
                <c:pt idx="1058">
                  <c:v>44889</c:v>
                </c:pt>
                <c:pt idx="1059">
                  <c:v>44890</c:v>
                </c:pt>
                <c:pt idx="1060">
                  <c:v>44891</c:v>
                </c:pt>
                <c:pt idx="1061">
                  <c:v>44892</c:v>
                </c:pt>
                <c:pt idx="1062">
                  <c:v>44893</c:v>
                </c:pt>
                <c:pt idx="1063">
                  <c:v>44894</c:v>
                </c:pt>
                <c:pt idx="1064">
                  <c:v>44895</c:v>
                </c:pt>
                <c:pt idx="1065">
                  <c:v>44896</c:v>
                </c:pt>
                <c:pt idx="1066">
                  <c:v>44897</c:v>
                </c:pt>
                <c:pt idx="1067">
                  <c:v>44898</c:v>
                </c:pt>
                <c:pt idx="1068">
                  <c:v>44899</c:v>
                </c:pt>
                <c:pt idx="1069">
                  <c:v>44900</c:v>
                </c:pt>
                <c:pt idx="1070">
                  <c:v>44901</c:v>
                </c:pt>
                <c:pt idx="1071">
                  <c:v>44902</c:v>
                </c:pt>
                <c:pt idx="1072">
                  <c:v>44903</c:v>
                </c:pt>
                <c:pt idx="1073">
                  <c:v>44904</c:v>
                </c:pt>
                <c:pt idx="1074">
                  <c:v>44905</c:v>
                </c:pt>
                <c:pt idx="1075">
                  <c:v>44906</c:v>
                </c:pt>
                <c:pt idx="1076">
                  <c:v>44907</c:v>
                </c:pt>
                <c:pt idx="1077">
                  <c:v>44908</c:v>
                </c:pt>
                <c:pt idx="1078">
                  <c:v>44909</c:v>
                </c:pt>
                <c:pt idx="1079">
                  <c:v>44910</c:v>
                </c:pt>
                <c:pt idx="1080">
                  <c:v>44911</c:v>
                </c:pt>
                <c:pt idx="1081">
                  <c:v>44912</c:v>
                </c:pt>
                <c:pt idx="1082">
                  <c:v>44913</c:v>
                </c:pt>
                <c:pt idx="1083">
                  <c:v>44914</c:v>
                </c:pt>
                <c:pt idx="1084">
                  <c:v>44915</c:v>
                </c:pt>
                <c:pt idx="1085">
                  <c:v>44916</c:v>
                </c:pt>
                <c:pt idx="1086">
                  <c:v>44917</c:v>
                </c:pt>
                <c:pt idx="1087">
                  <c:v>44918</c:v>
                </c:pt>
                <c:pt idx="1088">
                  <c:v>44919</c:v>
                </c:pt>
                <c:pt idx="1089">
                  <c:v>44920</c:v>
                </c:pt>
                <c:pt idx="1090">
                  <c:v>44921</c:v>
                </c:pt>
                <c:pt idx="1091">
                  <c:v>44922</c:v>
                </c:pt>
                <c:pt idx="1092">
                  <c:v>44923</c:v>
                </c:pt>
                <c:pt idx="1093">
                  <c:v>44924</c:v>
                </c:pt>
                <c:pt idx="1094">
                  <c:v>44925</c:v>
                </c:pt>
                <c:pt idx="1095">
                  <c:v>44926</c:v>
                </c:pt>
                <c:pt idx="1096">
                  <c:v>44927</c:v>
                </c:pt>
                <c:pt idx="1097">
                  <c:v>44928</c:v>
                </c:pt>
                <c:pt idx="1098">
                  <c:v>44929</c:v>
                </c:pt>
                <c:pt idx="1099">
                  <c:v>44930</c:v>
                </c:pt>
                <c:pt idx="1100">
                  <c:v>44931</c:v>
                </c:pt>
                <c:pt idx="1101">
                  <c:v>44932</c:v>
                </c:pt>
                <c:pt idx="1102">
                  <c:v>44933</c:v>
                </c:pt>
                <c:pt idx="1103">
                  <c:v>44934</c:v>
                </c:pt>
                <c:pt idx="1104">
                  <c:v>44935</c:v>
                </c:pt>
                <c:pt idx="1105">
                  <c:v>44936</c:v>
                </c:pt>
                <c:pt idx="1106">
                  <c:v>44937</c:v>
                </c:pt>
                <c:pt idx="1107">
                  <c:v>44938</c:v>
                </c:pt>
                <c:pt idx="1108">
                  <c:v>44939</c:v>
                </c:pt>
                <c:pt idx="1109">
                  <c:v>44940</c:v>
                </c:pt>
                <c:pt idx="1110">
                  <c:v>44941</c:v>
                </c:pt>
                <c:pt idx="1111">
                  <c:v>44942</c:v>
                </c:pt>
                <c:pt idx="1112">
                  <c:v>44943</c:v>
                </c:pt>
                <c:pt idx="1113">
                  <c:v>44944</c:v>
                </c:pt>
                <c:pt idx="1114">
                  <c:v>44945</c:v>
                </c:pt>
                <c:pt idx="1115">
                  <c:v>44946</c:v>
                </c:pt>
                <c:pt idx="1116">
                  <c:v>44947</c:v>
                </c:pt>
                <c:pt idx="1117">
                  <c:v>44948</c:v>
                </c:pt>
                <c:pt idx="1118">
                  <c:v>44949</c:v>
                </c:pt>
                <c:pt idx="1119">
                  <c:v>44950</c:v>
                </c:pt>
                <c:pt idx="1120">
                  <c:v>44951</c:v>
                </c:pt>
                <c:pt idx="1121">
                  <c:v>44952</c:v>
                </c:pt>
                <c:pt idx="1122">
                  <c:v>44953</c:v>
                </c:pt>
                <c:pt idx="1123">
                  <c:v>44954</c:v>
                </c:pt>
                <c:pt idx="1124">
                  <c:v>44955</c:v>
                </c:pt>
                <c:pt idx="1125">
                  <c:v>44956</c:v>
                </c:pt>
                <c:pt idx="1126">
                  <c:v>44957</c:v>
                </c:pt>
                <c:pt idx="1127">
                  <c:v>44958</c:v>
                </c:pt>
                <c:pt idx="1128">
                  <c:v>44959</c:v>
                </c:pt>
                <c:pt idx="1129">
                  <c:v>44960</c:v>
                </c:pt>
                <c:pt idx="1130">
                  <c:v>44961</c:v>
                </c:pt>
                <c:pt idx="1131">
                  <c:v>44962</c:v>
                </c:pt>
                <c:pt idx="1132">
                  <c:v>44963</c:v>
                </c:pt>
                <c:pt idx="1133">
                  <c:v>44964</c:v>
                </c:pt>
                <c:pt idx="1134">
                  <c:v>44965</c:v>
                </c:pt>
                <c:pt idx="1135">
                  <c:v>44966</c:v>
                </c:pt>
                <c:pt idx="1136">
                  <c:v>44967</c:v>
                </c:pt>
                <c:pt idx="1137">
                  <c:v>44968</c:v>
                </c:pt>
                <c:pt idx="1138">
                  <c:v>44969</c:v>
                </c:pt>
                <c:pt idx="1139">
                  <c:v>44970</c:v>
                </c:pt>
                <c:pt idx="1140">
                  <c:v>44971</c:v>
                </c:pt>
                <c:pt idx="1141">
                  <c:v>44972</c:v>
                </c:pt>
                <c:pt idx="1142">
                  <c:v>44973</c:v>
                </c:pt>
                <c:pt idx="1143">
                  <c:v>44974</c:v>
                </c:pt>
                <c:pt idx="1144">
                  <c:v>44975</c:v>
                </c:pt>
                <c:pt idx="1145">
                  <c:v>44976</c:v>
                </c:pt>
                <c:pt idx="1146">
                  <c:v>44977</c:v>
                </c:pt>
                <c:pt idx="1147">
                  <c:v>44978</c:v>
                </c:pt>
                <c:pt idx="1148">
                  <c:v>44979</c:v>
                </c:pt>
                <c:pt idx="1149">
                  <c:v>44980</c:v>
                </c:pt>
                <c:pt idx="1150">
                  <c:v>44981</c:v>
                </c:pt>
                <c:pt idx="1151">
                  <c:v>44982</c:v>
                </c:pt>
                <c:pt idx="1152">
                  <c:v>44983</c:v>
                </c:pt>
                <c:pt idx="1153">
                  <c:v>44984</c:v>
                </c:pt>
                <c:pt idx="1154">
                  <c:v>44985</c:v>
                </c:pt>
                <c:pt idx="1155">
                  <c:v>44986</c:v>
                </c:pt>
                <c:pt idx="1156">
                  <c:v>44987</c:v>
                </c:pt>
                <c:pt idx="1157">
                  <c:v>44988</c:v>
                </c:pt>
                <c:pt idx="1158">
                  <c:v>44989</c:v>
                </c:pt>
                <c:pt idx="1159">
                  <c:v>44990</c:v>
                </c:pt>
                <c:pt idx="1160">
                  <c:v>44991</c:v>
                </c:pt>
                <c:pt idx="1161">
                  <c:v>44992</c:v>
                </c:pt>
                <c:pt idx="1162">
                  <c:v>44993</c:v>
                </c:pt>
                <c:pt idx="1163">
                  <c:v>44994</c:v>
                </c:pt>
                <c:pt idx="1164">
                  <c:v>44995</c:v>
                </c:pt>
                <c:pt idx="1165">
                  <c:v>44996</c:v>
                </c:pt>
                <c:pt idx="1166">
                  <c:v>44997</c:v>
                </c:pt>
                <c:pt idx="1167">
                  <c:v>44998</c:v>
                </c:pt>
                <c:pt idx="1168">
                  <c:v>44999</c:v>
                </c:pt>
                <c:pt idx="1169">
                  <c:v>45000</c:v>
                </c:pt>
                <c:pt idx="1170">
                  <c:v>45001</c:v>
                </c:pt>
                <c:pt idx="1171">
                  <c:v>45002</c:v>
                </c:pt>
                <c:pt idx="1172">
                  <c:v>45003</c:v>
                </c:pt>
                <c:pt idx="1173">
                  <c:v>45004</c:v>
                </c:pt>
                <c:pt idx="1174">
                  <c:v>45005</c:v>
                </c:pt>
                <c:pt idx="1175">
                  <c:v>45006</c:v>
                </c:pt>
                <c:pt idx="1176">
                  <c:v>45007</c:v>
                </c:pt>
                <c:pt idx="1177">
                  <c:v>45008</c:v>
                </c:pt>
                <c:pt idx="1178">
                  <c:v>45009</c:v>
                </c:pt>
                <c:pt idx="1179">
                  <c:v>45010</c:v>
                </c:pt>
                <c:pt idx="1180">
                  <c:v>45011</c:v>
                </c:pt>
                <c:pt idx="1181">
                  <c:v>45012</c:v>
                </c:pt>
                <c:pt idx="1182">
                  <c:v>45013</c:v>
                </c:pt>
                <c:pt idx="1183">
                  <c:v>45014</c:v>
                </c:pt>
                <c:pt idx="1184">
                  <c:v>45015</c:v>
                </c:pt>
                <c:pt idx="1185">
                  <c:v>45016</c:v>
                </c:pt>
                <c:pt idx="1186">
                  <c:v>45017</c:v>
                </c:pt>
                <c:pt idx="1187">
                  <c:v>45018</c:v>
                </c:pt>
                <c:pt idx="1188">
                  <c:v>45019</c:v>
                </c:pt>
                <c:pt idx="1189">
                  <c:v>45020</c:v>
                </c:pt>
                <c:pt idx="1190">
                  <c:v>45021</c:v>
                </c:pt>
                <c:pt idx="1191">
                  <c:v>45022</c:v>
                </c:pt>
                <c:pt idx="1192">
                  <c:v>45023</c:v>
                </c:pt>
                <c:pt idx="1193">
                  <c:v>45024</c:v>
                </c:pt>
                <c:pt idx="1194">
                  <c:v>45025</c:v>
                </c:pt>
                <c:pt idx="1195">
                  <c:v>45026</c:v>
                </c:pt>
                <c:pt idx="1196">
                  <c:v>45027</c:v>
                </c:pt>
                <c:pt idx="1197">
                  <c:v>45028</c:v>
                </c:pt>
                <c:pt idx="1198">
                  <c:v>45029</c:v>
                </c:pt>
                <c:pt idx="1199">
                  <c:v>45030</c:v>
                </c:pt>
                <c:pt idx="1200">
                  <c:v>45031</c:v>
                </c:pt>
                <c:pt idx="1201">
                  <c:v>45032</c:v>
                </c:pt>
                <c:pt idx="1202">
                  <c:v>45033</c:v>
                </c:pt>
                <c:pt idx="1203">
                  <c:v>45034</c:v>
                </c:pt>
                <c:pt idx="1204">
                  <c:v>45035</c:v>
                </c:pt>
                <c:pt idx="1205">
                  <c:v>45036</c:v>
                </c:pt>
                <c:pt idx="1206">
                  <c:v>45037</c:v>
                </c:pt>
                <c:pt idx="1207">
                  <c:v>45038</c:v>
                </c:pt>
                <c:pt idx="1208">
                  <c:v>45039</c:v>
                </c:pt>
                <c:pt idx="1209">
                  <c:v>45040</c:v>
                </c:pt>
                <c:pt idx="1210">
                  <c:v>45041</c:v>
                </c:pt>
                <c:pt idx="1211">
                  <c:v>45042</c:v>
                </c:pt>
                <c:pt idx="1212">
                  <c:v>45043</c:v>
                </c:pt>
                <c:pt idx="1213">
                  <c:v>45044</c:v>
                </c:pt>
                <c:pt idx="1214">
                  <c:v>45045</c:v>
                </c:pt>
                <c:pt idx="1215">
                  <c:v>45046</c:v>
                </c:pt>
                <c:pt idx="1216">
                  <c:v>45047</c:v>
                </c:pt>
                <c:pt idx="1217">
                  <c:v>45048</c:v>
                </c:pt>
                <c:pt idx="1218">
                  <c:v>45049</c:v>
                </c:pt>
                <c:pt idx="1219">
                  <c:v>45050</c:v>
                </c:pt>
                <c:pt idx="1220">
                  <c:v>45051</c:v>
                </c:pt>
                <c:pt idx="1221">
                  <c:v>45052</c:v>
                </c:pt>
                <c:pt idx="1222">
                  <c:v>45053</c:v>
                </c:pt>
                <c:pt idx="1223">
                  <c:v>45054</c:v>
                </c:pt>
                <c:pt idx="1224">
                  <c:v>45055</c:v>
                </c:pt>
                <c:pt idx="1225">
                  <c:v>45056</c:v>
                </c:pt>
                <c:pt idx="1226">
                  <c:v>45057</c:v>
                </c:pt>
                <c:pt idx="1227">
                  <c:v>45058</c:v>
                </c:pt>
                <c:pt idx="1228">
                  <c:v>45059</c:v>
                </c:pt>
                <c:pt idx="1229">
                  <c:v>45060</c:v>
                </c:pt>
                <c:pt idx="1230">
                  <c:v>45061</c:v>
                </c:pt>
                <c:pt idx="1231">
                  <c:v>45062</c:v>
                </c:pt>
                <c:pt idx="1232">
                  <c:v>45063</c:v>
                </c:pt>
                <c:pt idx="1233">
                  <c:v>45064</c:v>
                </c:pt>
                <c:pt idx="1234">
                  <c:v>45065</c:v>
                </c:pt>
                <c:pt idx="1235">
                  <c:v>45066</c:v>
                </c:pt>
                <c:pt idx="1236">
                  <c:v>45067</c:v>
                </c:pt>
                <c:pt idx="1237">
                  <c:v>45068</c:v>
                </c:pt>
                <c:pt idx="1238">
                  <c:v>45069</c:v>
                </c:pt>
                <c:pt idx="1239">
                  <c:v>45070</c:v>
                </c:pt>
                <c:pt idx="1240">
                  <c:v>45071</c:v>
                </c:pt>
                <c:pt idx="1241">
                  <c:v>45072</c:v>
                </c:pt>
                <c:pt idx="1242">
                  <c:v>45073</c:v>
                </c:pt>
                <c:pt idx="1243">
                  <c:v>45074</c:v>
                </c:pt>
                <c:pt idx="1244">
                  <c:v>45075</c:v>
                </c:pt>
                <c:pt idx="1245">
                  <c:v>45076</c:v>
                </c:pt>
                <c:pt idx="1246">
                  <c:v>45077</c:v>
                </c:pt>
                <c:pt idx="1247">
                  <c:v>45078</c:v>
                </c:pt>
                <c:pt idx="1248">
                  <c:v>45079</c:v>
                </c:pt>
                <c:pt idx="1249">
                  <c:v>45080</c:v>
                </c:pt>
                <c:pt idx="1250">
                  <c:v>45081</c:v>
                </c:pt>
                <c:pt idx="1251">
                  <c:v>45082</c:v>
                </c:pt>
                <c:pt idx="1252">
                  <c:v>45083</c:v>
                </c:pt>
                <c:pt idx="1253">
                  <c:v>45084</c:v>
                </c:pt>
                <c:pt idx="1254">
                  <c:v>45085</c:v>
                </c:pt>
                <c:pt idx="1255">
                  <c:v>45086</c:v>
                </c:pt>
                <c:pt idx="1256">
                  <c:v>45087</c:v>
                </c:pt>
                <c:pt idx="1257">
                  <c:v>45088</c:v>
                </c:pt>
                <c:pt idx="1258">
                  <c:v>45089</c:v>
                </c:pt>
                <c:pt idx="1259">
                  <c:v>45090</c:v>
                </c:pt>
                <c:pt idx="1260">
                  <c:v>45091</c:v>
                </c:pt>
                <c:pt idx="1261">
                  <c:v>45092</c:v>
                </c:pt>
                <c:pt idx="1262">
                  <c:v>45093</c:v>
                </c:pt>
                <c:pt idx="1263">
                  <c:v>45094</c:v>
                </c:pt>
                <c:pt idx="1264">
                  <c:v>45095</c:v>
                </c:pt>
                <c:pt idx="1265">
                  <c:v>45096</c:v>
                </c:pt>
                <c:pt idx="1266">
                  <c:v>45097</c:v>
                </c:pt>
                <c:pt idx="1267">
                  <c:v>45098</c:v>
                </c:pt>
                <c:pt idx="1268">
                  <c:v>45099</c:v>
                </c:pt>
                <c:pt idx="1269">
                  <c:v>45100</c:v>
                </c:pt>
                <c:pt idx="1270">
                  <c:v>45101</c:v>
                </c:pt>
                <c:pt idx="1271">
                  <c:v>45102</c:v>
                </c:pt>
                <c:pt idx="1272">
                  <c:v>45103</c:v>
                </c:pt>
                <c:pt idx="1273">
                  <c:v>45104</c:v>
                </c:pt>
                <c:pt idx="1274">
                  <c:v>45105</c:v>
                </c:pt>
                <c:pt idx="1275">
                  <c:v>45106</c:v>
                </c:pt>
                <c:pt idx="1276">
                  <c:v>45107</c:v>
                </c:pt>
                <c:pt idx="1277">
                  <c:v>45108</c:v>
                </c:pt>
                <c:pt idx="1278">
                  <c:v>45109</c:v>
                </c:pt>
                <c:pt idx="1279">
                  <c:v>45110</c:v>
                </c:pt>
                <c:pt idx="1280">
                  <c:v>45111</c:v>
                </c:pt>
                <c:pt idx="1281">
                  <c:v>45112</c:v>
                </c:pt>
                <c:pt idx="1282">
                  <c:v>45113</c:v>
                </c:pt>
                <c:pt idx="1283">
                  <c:v>45114</c:v>
                </c:pt>
                <c:pt idx="1284">
                  <c:v>45115</c:v>
                </c:pt>
                <c:pt idx="1285">
                  <c:v>45116</c:v>
                </c:pt>
                <c:pt idx="1286">
                  <c:v>45117</c:v>
                </c:pt>
                <c:pt idx="1287">
                  <c:v>45118</c:v>
                </c:pt>
                <c:pt idx="1288">
                  <c:v>45119</c:v>
                </c:pt>
                <c:pt idx="1289">
                  <c:v>45120</c:v>
                </c:pt>
                <c:pt idx="1290">
                  <c:v>45121</c:v>
                </c:pt>
                <c:pt idx="1291">
                  <c:v>45122</c:v>
                </c:pt>
                <c:pt idx="1292">
                  <c:v>45123</c:v>
                </c:pt>
                <c:pt idx="1293">
                  <c:v>45124</c:v>
                </c:pt>
                <c:pt idx="1294">
                  <c:v>45125</c:v>
                </c:pt>
                <c:pt idx="1295">
                  <c:v>45126</c:v>
                </c:pt>
                <c:pt idx="1296">
                  <c:v>45127</c:v>
                </c:pt>
                <c:pt idx="1297">
                  <c:v>45128</c:v>
                </c:pt>
                <c:pt idx="1298">
                  <c:v>45129</c:v>
                </c:pt>
                <c:pt idx="1299">
                  <c:v>45130</c:v>
                </c:pt>
                <c:pt idx="1300">
                  <c:v>45131</c:v>
                </c:pt>
                <c:pt idx="1301">
                  <c:v>45132</c:v>
                </c:pt>
                <c:pt idx="1302">
                  <c:v>45133</c:v>
                </c:pt>
                <c:pt idx="1303">
                  <c:v>45134</c:v>
                </c:pt>
                <c:pt idx="1304">
                  <c:v>45135</c:v>
                </c:pt>
                <c:pt idx="1305">
                  <c:v>45136</c:v>
                </c:pt>
                <c:pt idx="1306">
                  <c:v>45137</c:v>
                </c:pt>
                <c:pt idx="1307">
                  <c:v>45138</c:v>
                </c:pt>
                <c:pt idx="1308">
                  <c:v>45139</c:v>
                </c:pt>
                <c:pt idx="1309">
                  <c:v>45140</c:v>
                </c:pt>
                <c:pt idx="1310">
                  <c:v>45141</c:v>
                </c:pt>
                <c:pt idx="1311">
                  <c:v>45142</c:v>
                </c:pt>
                <c:pt idx="1312">
                  <c:v>45143</c:v>
                </c:pt>
                <c:pt idx="1313">
                  <c:v>45144</c:v>
                </c:pt>
                <c:pt idx="1314">
                  <c:v>45145</c:v>
                </c:pt>
                <c:pt idx="1315">
                  <c:v>45146</c:v>
                </c:pt>
                <c:pt idx="1316">
                  <c:v>45147</c:v>
                </c:pt>
                <c:pt idx="1317">
                  <c:v>45148</c:v>
                </c:pt>
                <c:pt idx="1318">
                  <c:v>45149</c:v>
                </c:pt>
                <c:pt idx="1319">
                  <c:v>45150</c:v>
                </c:pt>
                <c:pt idx="1320">
                  <c:v>45151</c:v>
                </c:pt>
                <c:pt idx="1321">
                  <c:v>45152</c:v>
                </c:pt>
                <c:pt idx="1322">
                  <c:v>45153</c:v>
                </c:pt>
                <c:pt idx="1323">
                  <c:v>45154</c:v>
                </c:pt>
                <c:pt idx="1324">
                  <c:v>45155</c:v>
                </c:pt>
                <c:pt idx="1325">
                  <c:v>45156</c:v>
                </c:pt>
                <c:pt idx="1326">
                  <c:v>45157</c:v>
                </c:pt>
                <c:pt idx="1327">
                  <c:v>45158</c:v>
                </c:pt>
                <c:pt idx="1328">
                  <c:v>45159</c:v>
                </c:pt>
                <c:pt idx="1329">
                  <c:v>45160</c:v>
                </c:pt>
                <c:pt idx="1330">
                  <c:v>45161</c:v>
                </c:pt>
                <c:pt idx="1331">
                  <c:v>45162</c:v>
                </c:pt>
                <c:pt idx="1332">
                  <c:v>45163</c:v>
                </c:pt>
                <c:pt idx="1333">
                  <c:v>45164</c:v>
                </c:pt>
                <c:pt idx="1334">
                  <c:v>45165</c:v>
                </c:pt>
                <c:pt idx="1335">
                  <c:v>45166</c:v>
                </c:pt>
                <c:pt idx="1336">
                  <c:v>45167</c:v>
                </c:pt>
                <c:pt idx="1337">
                  <c:v>45168</c:v>
                </c:pt>
                <c:pt idx="1338">
                  <c:v>45169</c:v>
                </c:pt>
                <c:pt idx="1339">
                  <c:v>45170</c:v>
                </c:pt>
                <c:pt idx="1340">
                  <c:v>45171</c:v>
                </c:pt>
                <c:pt idx="1341">
                  <c:v>45172</c:v>
                </c:pt>
                <c:pt idx="1342">
                  <c:v>45173</c:v>
                </c:pt>
                <c:pt idx="1343">
                  <c:v>45174</c:v>
                </c:pt>
                <c:pt idx="1344">
                  <c:v>45175</c:v>
                </c:pt>
                <c:pt idx="1345">
                  <c:v>45176</c:v>
                </c:pt>
                <c:pt idx="1346">
                  <c:v>45177</c:v>
                </c:pt>
                <c:pt idx="1347">
                  <c:v>45178</c:v>
                </c:pt>
                <c:pt idx="1348">
                  <c:v>45179</c:v>
                </c:pt>
                <c:pt idx="1349">
                  <c:v>45180</c:v>
                </c:pt>
                <c:pt idx="1350">
                  <c:v>45181</c:v>
                </c:pt>
                <c:pt idx="1351">
                  <c:v>45182</c:v>
                </c:pt>
                <c:pt idx="1352">
                  <c:v>45183</c:v>
                </c:pt>
                <c:pt idx="1353">
                  <c:v>45184</c:v>
                </c:pt>
                <c:pt idx="1354">
                  <c:v>45185</c:v>
                </c:pt>
                <c:pt idx="1355">
                  <c:v>45186</c:v>
                </c:pt>
                <c:pt idx="1356">
                  <c:v>45187</c:v>
                </c:pt>
                <c:pt idx="1357">
                  <c:v>45188</c:v>
                </c:pt>
                <c:pt idx="1358">
                  <c:v>45189</c:v>
                </c:pt>
                <c:pt idx="1359">
                  <c:v>45190</c:v>
                </c:pt>
                <c:pt idx="1360">
                  <c:v>45191</c:v>
                </c:pt>
                <c:pt idx="1361">
                  <c:v>45192</c:v>
                </c:pt>
                <c:pt idx="1362">
                  <c:v>45193</c:v>
                </c:pt>
                <c:pt idx="1363">
                  <c:v>45194</c:v>
                </c:pt>
                <c:pt idx="1364">
                  <c:v>45195</c:v>
                </c:pt>
                <c:pt idx="1365">
                  <c:v>45196</c:v>
                </c:pt>
                <c:pt idx="1366">
                  <c:v>45197</c:v>
                </c:pt>
                <c:pt idx="1367">
                  <c:v>45198</c:v>
                </c:pt>
                <c:pt idx="1368">
                  <c:v>45199</c:v>
                </c:pt>
                <c:pt idx="1369">
                  <c:v>45200</c:v>
                </c:pt>
                <c:pt idx="1370">
                  <c:v>45201</c:v>
                </c:pt>
                <c:pt idx="1371">
                  <c:v>45202</c:v>
                </c:pt>
                <c:pt idx="1372">
                  <c:v>45203</c:v>
                </c:pt>
                <c:pt idx="1373">
                  <c:v>45204</c:v>
                </c:pt>
                <c:pt idx="1374">
                  <c:v>45205</c:v>
                </c:pt>
                <c:pt idx="1375">
                  <c:v>45206</c:v>
                </c:pt>
                <c:pt idx="1376">
                  <c:v>45207</c:v>
                </c:pt>
                <c:pt idx="1377">
                  <c:v>45208</c:v>
                </c:pt>
                <c:pt idx="1378">
                  <c:v>45209</c:v>
                </c:pt>
                <c:pt idx="1379">
                  <c:v>45210</c:v>
                </c:pt>
                <c:pt idx="1380">
                  <c:v>45211</c:v>
                </c:pt>
                <c:pt idx="1381">
                  <c:v>45212</c:v>
                </c:pt>
                <c:pt idx="1382">
                  <c:v>45213</c:v>
                </c:pt>
                <c:pt idx="1383">
                  <c:v>45214</c:v>
                </c:pt>
                <c:pt idx="1384">
                  <c:v>45215</c:v>
                </c:pt>
                <c:pt idx="1385">
                  <c:v>45216</c:v>
                </c:pt>
                <c:pt idx="1386">
                  <c:v>45217</c:v>
                </c:pt>
                <c:pt idx="1387">
                  <c:v>45218</c:v>
                </c:pt>
                <c:pt idx="1388">
                  <c:v>45219</c:v>
                </c:pt>
                <c:pt idx="1389">
                  <c:v>45220</c:v>
                </c:pt>
                <c:pt idx="1390">
                  <c:v>45221</c:v>
                </c:pt>
                <c:pt idx="1391">
                  <c:v>45222</c:v>
                </c:pt>
                <c:pt idx="1392">
                  <c:v>45223</c:v>
                </c:pt>
                <c:pt idx="1393">
                  <c:v>45224</c:v>
                </c:pt>
                <c:pt idx="1394">
                  <c:v>45225</c:v>
                </c:pt>
                <c:pt idx="1395">
                  <c:v>45226</c:v>
                </c:pt>
                <c:pt idx="1396">
                  <c:v>45227</c:v>
                </c:pt>
                <c:pt idx="1397">
                  <c:v>45228</c:v>
                </c:pt>
                <c:pt idx="1398">
                  <c:v>45229</c:v>
                </c:pt>
                <c:pt idx="1399">
                  <c:v>45230</c:v>
                </c:pt>
                <c:pt idx="1400">
                  <c:v>45231</c:v>
                </c:pt>
                <c:pt idx="1401">
                  <c:v>45232</c:v>
                </c:pt>
                <c:pt idx="1402">
                  <c:v>45233</c:v>
                </c:pt>
                <c:pt idx="1403">
                  <c:v>45234</c:v>
                </c:pt>
                <c:pt idx="1404">
                  <c:v>45235</c:v>
                </c:pt>
                <c:pt idx="1405">
                  <c:v>45236</c:v>
                </c:pt>
                <c:pt idx="1406">
                  <c:v>45237</c:v>
                </c:pt>
                <c:pt idx="1407">
                  <c:v>45238</c:v>
                </c:pt>
                <c:pt idx="1408">
                  <c:v>45239</c:v>
                </c:pt>
                <c:pt idx="1409">
                  <c:v>45240</c:v>
                </c:pt>
                <c:pt idx="1410">
                  <c:v>45241</c:v>
                </c:pt>
                <c:pt idx="1411">
                  <c:v>45242</c:v>
                </c:pt>
                <c:pt idx="1412">
                  <c:v>45243</c:v>
                </c:pt>
                <c:pt idx="1413">
                  <c:v>45244</c:v>
                </c:pt>
                <c:pt idx="1414">
                  <c:v>45245</c:v>
                </c:pt>
                <c:pt idx="1415">
                  <c:v>45246</c:v>
                </c:pt>
                <c:pt idx="1416">
                  <c:v>45247</c:v>
                </c:pt>
                <c:pt idx="1417">
                  <c:v>45248</c:v>
                </c:pt>
                <c:pt idx="1418">
                  <c:v>45249</c:v>
                </c:pt>
                <c:pt idx="1419">
                  <c:v>45250</c:v>
                </c:pt>
                <c:pt idx="1420">
                  <c:v>45251</c:v>
                </c:pt>
                <c:pt idx="1421">
                  <c:v>45252</c:v>
                </c:pt>
                <c:pt idx="1422">
                  <c:v>45253</c:v>
                </c:pt>
                <c:pt idx="1423">
                  <c:v>45254</c:v>
                </c:pt>
                <c:pt idx="1424">
                  <c:v>45255</c:v>
                </c:pt>
                <c:pt idx="1425">
                  <c:v>45256</c:v>
                </c:pt>
                <c:pt idx="1426">
                  <c:v>45257</c:v>
                </c:pt>
                <c:pt idx="1427">
                  <c:v>45258</c:v>
                </c:pt>
                <c:pt idx="1428">
                  <c:v>45259</c:v>
                </c:pt>
                <c:pt idx="1429">
                  <c:v>45260</c:v>
                </c:pt>
                <c:pt idx="1430">
                  <c:v>45261</c:v>
                </c:pt>
                <c:pt idx="1431">
                  <c:v>45262</c:v>
                </c:pt>
                <c:pt idx="1432">
                  <c:v>45263</c:v>
                </c:pt>
                <c:pt idx="1433">
                  <c:v>45264</c:v>
                </c:pt>
                <c:pt idx="1434">
                  <c:v>45265</c:v>
                </c:pt>
                <c:pt idx="1435">
                  <c:v>45266</c:v>
                </c:pt>
                <c:pt idx="1436">
                  <c:v>45267</c:v>
                </c:pt>
                <c:pt idx="1437">
                  <c:v>45268</c:v>
                </c:pt>
                <c:pt idx="1438">
                  <c:v>45269</c:v>
                </c:pt>
                <c:pt idx="1439">
                  <c:v>45270</c:v>
                </c:pt>
                <c:pt idx="1440">
                  <c:v>45271</c:v>
                </c:pt>
                <c:pt idx="1441">
                  <c:v>45272</c:v>
                </c:pt>
                <c:pt idx="1442">
                  <c:v>45273</c:v>
                </c:pt>
                <c:pt idx="1443">
                  <c:v>45274</c:v>
                </c:pt>
                <c:pt idx="1444">
                  <c:v>45275</c:v>
                </c:pt>
                <c:pt idx="1445">
                  <c:v>45276</c:v>
                </c:pt>
                <c:pt idx="1446">
                  <c:v>45277</c:v>
                </c:pt>
                <c:pt idx="1447">
                  <c:v>45278</c:v>
                </c:pt>
                <c:pt idx="1448">
                  <c:v>45279</c:v>
                </c:pt>
                <c:pt idx="1449">
                  <c:v>45280</c:v>
                </c:pt>
                <c:pt idx="1450">
                  <c:v>45281</c:v>
                </c:pt>
                <c:pt idx="1451">
                  <c:v>45282</c:v>
                </c:pt>
                <c:pt idx="1452">
                  <c:v>45283</c:v>
                </c:pt>
                <c:pt idx="1453">
                  <c:v>45284</c:v>
                </c:pt>
                <c:pt idx="1454">
                  <c:v>45285</c:v>
                </c:pt>
                <c:pt idx="1455">
                  <c:v>45286</c:v>
                </c:pt>
                <c:pt idx="1456">
                  <c:v>45287</c:v>
                </c:pt>
                <c:pt idx="1457">
                  <c:v>45288</c:v>
                </c:pt>
                <c:pt idx="1458">
                  <c:v>45289</c:v>
                </c:pt>
                <c:pt idx="1459">
                  <c:v>45290</c:v>
                </c:pt>
                <c:pt idx="1460">
                  <c:v>45291</c:v>
                </c:pt>
                <c:pt idx="1461">
                  <c:v>45292</c:v>
                </c:pt>
                <c:pt idx="1462">
                  <c:v>45293</c:v>
                </c:pt>
                <c:pt idx="1463">
                  <c:v>45294</c:v>
                </c:pt>
                <c:pt idx="1464">
                  <c:v>45295</c:v>
                </c:pt>
                <c:pt idx="1465">
                  <c:v>45296</c:v>
                </c:pt>
                <c:pt idx="1466">
                  <c:v>45297</c:v>
                </c:pt>
                <c:pt idx="1467">
                  <c:v>45298</c:v>
                </c:pt>
                <c:pt idx="1468">
                  <c:v>45299</c:v>
                </c:pt>
                <c:pt idx="1469">
                  <c:v>45300</c:v>
                </c:pt>
                <c:pt idx="1470">
                  <c:v>45301</c:v>
                </c:pt>
                <c:pt idx="1471">
                  <c:v>45302</c:v>
                </c:pt>
                <c:pt idx="1472">
                  <c:v>45303</c:v>
                </c:pt>
                <c:pt idx="1473">
                  <c:v>45304</c:v>
                </c:pt>
                <c:pt idx="1474">
                  <c:v>45305</c:v>
                </c:pt>
                <c:pt idx="1475">
                  <c:v>45306</c:v>
                </c:pt>
                <c:pt idx="1476">
                  <c:v>45307</c:v>
                </c:pt>
                <c:pt idx="1477">
                  <c:v>45308</c:v>
                </c:pt>
                <c:pt idx="1478">
                  <c:v>45309</c:v>
                </c:pt>
                <c:pt idx="1479">
                  <c:v>45310</c:v>
                </c:pt>
                <c:pt idx="1480">
                  <c:v>45311</c:v>
                </c:pt>
                <c:pt idx="1481">
                  <c:v>45312</c:v>
                </c:pt>
                <c:pt idx="1482">
                  <c:v>45313</c:v>
                </c:pt>
                <c:pt idx="1483">
                  <c:v>45314</c:v>
                </c:pt>
                <c:pt idx="1484">
                  <c:v>45315</c:v>
                </c:pt>
                <c:pt idx="1485">
                  <c:v>45316</c:v>
                </c:pt>
                <c:pt idx="1486">
                  <c:v>45317</c:v>
                </c:pt>
                <c:pt idx="1487">
                  <c:v>45318</c:v>
                </c:pt>
                <c:pt idx="1488">
                  <c:v>45319</c:v>
                </c:pt>
                <c:pt idx="1489">
                  <c:v>45320</c:v>
                </c:pt>
                <c:pt idx="1490">
                  <c:v>45321</c:v>
                </c:pt>
                <c:pt idx="1491">
                  <c:v>45322</c:v>
                </c:pt>
                <c:pt idx="1492">
                  <c:v>45323</c:v>
                </c:pt>
                <c:pt idx="1493">
                  <c:v>45324</c:v>
                </c:pt>
                <c:pt idx="1494">
                  <c:v>45325</c:v>
                </c:pt>
                <c:pt idx="1495">
                  <c:v>45326</c:v>
                </c:pt>
                <c:pt idx="1496">
                  <c:v>45327</c:v>
                </c:pt>
                <c:pt idx="1497">
                  <c:v>45328</c:v>
                </c:pt>
                <c:pt idx="1498">
                  <c:v>45329</c:v>
                </c:pt>
                <c:pt idx="1499">
                  <c:v>45330</c:v>
                </c:pt>
                <c:pt idx="1500">
                  <c:v>45331</c:v>
                </c:pt>
                <c:pt idx="1501">
                  <c:v>45332</c:v>
                </c:pt>
                <c:pt idx="1502">
                  <c:v>45333</c:v>
                </c:pt>
                <c:pt idx="1503">
                  <c:v>45334</c:v>
                </c:pt>
                <c:pt idx="1504">
                  <c:v>45335</c:v>
                </c:pt>
                <c:pt idx="1505">
                  <c:v>45336</c:v>
                </c:pt>
                <c:pt idx="1506">
                  <c:v>45337</c:v>
                </c:pt>
                <c:pt idx="1507">
                  <c:v>45338</c:v>
                </c:pt>
                <c:pt idx="1508">
                  <c:v>45339</c:v>
                </c:pt>
                <c:pt idx="1509">
                  <c:v>45340</c:v>
                </c:pt>
                <c:pt idx="1510">
                  <c:v>45341</c:v>
                </c:pt>
                <c:pt idx="1511">
                  <c:v>45342</c:v>
                </c:pt>
                <c:pt idx="1512">
                  <c:v>45343</c:v>
                </c:pt>
                <c:pt idx="1513">
                  <c:v>45344</c:v>
                </c:pt>
                <c:pt idx="1514">
                  <c:v>45345</c:v>
                </c:pt>
                <c:pt idx="1515">
                  <c:v>45346</c:v>
                </c:pt>
                <c:pt idx="1516">
                  <c:v>45347</c:v>
                </c:pt>
                <c:pt idx="1517">
                  <c:v>45348</c:v>
                </c:pt>
                <c:pt idx="1518">
                  <c:v>45349</c:v>
                </c:pt>
                <c:pt idx="1519">
                  <c:v>45350</c:v>
                </c:pt>
                <c:pt idx="1520">
                  <c:v>45351</c:v>
                </c:pt>
                <c:pt idx="1521">
                  <c:v>45352</c:v>
                </c:pt>
                <c:pt idx="1522">
                  <c:v>45353</c:v>
                </c:pt>
                <c:pt idx="1523">
                  <c:v>45354</c:v>
                </c:pt>
                <c:pt idx="1524">
                  <c:v>45355</c:v>
                </c:pt>
                <c:pt idx="1525">
                  <c:v>45356</c:v>
                </c:pt>
                <c:pt idx="1526">
                  <c:v>45357</c:v>
                </c:pt>
                <c:pt idx="1527">
                  <c:v>45358</c:v>
                </c:pt>
                <c:pt idx="1528">
                  <c:v>45359</c:v>
                </c:pt>
                <c:pt idx="1529">
                  <c:v>45360</c:v>
                </c:pt>
                <c:pt idx="1530">
                  <c:v>45361</c:v>
                </c:pt>
                <c:pt idx="1531">
                  <c:v>45362</c:v>
                </c:pt>
                <c:pt idx="1532">
                  <c:v>45363</c:v>
                </c:pt>
                <c:pt idx="1533">
                  <c:v>45364</c:v>
                </c:pt>
                <c:pt idx="1534">
                  <c:v>45365</c:v>
                </c:pt>
                <c:pt idx="1535">
                  <c:v>45366</c:v>
                </c:pt>
                <c:pt idx="1536">
                  <c:v>45367</c:v>
                </c:pt>
                <c:pt idx="1537">
                  <c:v>45368</c:v>
                </c:pt>
                <c:pt idx="1538">
                  <c:v>45369</c:v>
                </c:pt>
                <c:pt idx="1539">
                  <c:v>45370</c:v>
                </c:pt>
                <c:pt idx="1540">
                  <c:v>45371</c:v>
                </c:pt>
                <c:pt idx="1541">
                  <c:v>45372</c:v>
                </c:pt>
                <c:pt idx="1542">
                  <c:v>45373</c:v>
                </c:pt>
                <c:pt idx="1543">
                  <c:v>45374</c:v>
                </c:pt>
                <c:pt idx="1544">
                  <c:v>45375</c:v>
                </c:pt>
                <c:pt idx="1545">
                  <c:v>45376</c:v>
                </c:pt>
                <c:pt idx="1546">
                  <c:v>45377</c:v>
                </c:pt>
                <c:pt idx="1547">
                  <c:v>45378</c:v>
                </c:pt>
                <c:pt idx="1548">
                  <c:v>45379</c:v>
                </c:pt>
                <c:pt idx="1549">
                  <c:v>45380</c:v>
                </c:pt>
                <c:pt idx="1550">
                  <c:v>45381</c:v>
                </c:pt>
                <c:pt idx="1551">
                  <c:v>45382</c:v>
                </c:pt>
                <c:pt idx="1552">
                  <c:v>45383</c:v>
                </c:pt>
                <c:pt idx="1553">
                  <c:v>45384</c:v>
                </c:pt>
                <c:pt idx="1554">
                  <c:v>45385</c:v>
                </c:pt>
                <c:pt idx="1555">
                  <c:v>45386</c:v>
                </c:pt>
                <c:pt idx="1556">
                  <c:v>45387</c:v>
                </c:pt>
                <c:pt idx="1557">
                  <c:v>45388</c:v>
                </c:pt>
                <c:pt idx="1558">
                  <c:v>45389</c:v>
                </c:pt>
                <c:pt idx="1559">
                  <c:v>45390</c:v>
                </c:pt>
                <c:pt idx="1560">
                  <c:v>45391</c:v>
                </c:pt>
                <c:pt idx="1561">
                  <c:v>45392</c:v>
                </c:pt>
                <c:pt idx="1562">
                  <c:v>45393</c:v>
                </c:pt>
                <c:pt idx="1563">
                  <c:v>45394</c:v>
                </c:pt>
                <c:pt idx="1564">
                  <c:v>45395</c:v>
                </c:pt>
                <c:pt idx="1565">
                  <c:v>45396</c:v>
                </c:pt>
                <c:pt idx="1566">
                  <c:v>45397</c:v>
                </c:pt>
                <c:pt idx="1567">
                  <c:v>45398</c:v>
                </c:pt>
                <c:pt idx="1568">
                  <c:v>45399</c:v>
                </c:pt>
                <c:pt idx="1569">
                  <c:v>45400</c:v>
                </c:pt>
                <c:pt idx="1570">
                  <c:v>45401</c:v>
                </c:pt>
                <c:pt idx="1571">
                  <c:v>45402</c:v>
                </c:pt>
                <c:pt idx="1572">
                  <c:v>45403</c:v>
                </c:pt>
                <c:pt idx="1573">
                  <c:v>45404</c:v>
                </c:pt>
                <c:pt idx="1574">
                  <c:v>45405</c:v>
                </c:pt>
                <c:pt idx="1575">
                  <c:v>45406</c:v>
                </c:pt>
                <c:pt idx="1576">
                  <c:v>45407</c:v>
                </c:pt>
                <c:pt idx="1577">
                  <c:v>45408</c:v>
                </c:pt>
                <c:pt idx="1578">
                  <c:v>45409</c:v>
                </c:pt>
                <c:pt idx="1579">
                  <c:v>45410</c:v>
                </c:pt>
                <c:pt idx="1580">
                  <c:v>45411</c:v>
                </c:pt>
                <c:pt idx="1581">
                  <c:v>45412</c:v>
                </c:pt>
                <c:pt idx="1582">
                  <c:v>45413</c:v>
                </c:pt>
                <c:pt idx="1583">
                  <c:v>45414</c:v>
                </c:pt>
                <c:pt idx="1584">
                  <c:v>45415</c:v>
                </c:pt>
                <c:pt idx="1585">
                  <c:v>45416</c:v>
                </c:pt>
                <c:pt idx="1586">
                  <c:v>45417</c:v>
                </c:pt>
                <c:pt idx="1587">
                  <c:v>45418</c:v>
                </c:pt>
                <c:pt idx="1588">
                  <c:v>45419</c:v>
                </c:pt>
                <c:pt idx="1589">
                  <c:v>45420</c:v>
                </c:pt>
                <c:pt idx="1590">
                  <c:v>45421</c:v>
                </c:pt>
                <c:pt idx="1591">
                  <c:v>45422</c:v>
                </c:pt>
                <c:pt idx="1592">
                  <c:v>45423</c:v>
                </c:pt>
                <c:pt idx="1593">
                  <c:v>45424</c:v>
                </c:pt>
                <c:pt idx="1594">
                  <c:v>45425</c:v>
                </c:pt>
                <c:pt idx="1595">
                  <c:v>45426</c:v>
                </c:pt>
                <c:pt idx="1596">
                  <c:v>45427</c:v>
                </c:pt>
                <c:pt idx="1597">
                  <c:v>45428</c:v>
                </c:pt>
                <c:pt idx="1598">
                  <c:v>45429</c:v>
                </c:pt>
                <c:pt idx="1599">
                  <c:v>45430</c:v>
                </c:pt>
                <c:pt idx="1600">
                  <c:v>45431</c:v>
                </c:pt>
                <c:pt idx="1601">
                  <c:v>45432</c:v>
                </c:pt>
                <c:pt idx="1602">
                  <c:v>45433</c:v>
                </c:pt>
                <c:pt idx="1603">
                  <c:v>45434</c:v>
                </c:pt>
                <c:pt idx="1604">
                  <c:v>45435</c:v>
                </c:pt>
                <c:pt idx="1605">
                  <c:v>45436</c:v>
                </c:pt>
                <c:pt idx="1606">
                  <c:v>45437</c:v>
                </c:pt>
                <c:pt idx="1607">
                  <c:v>45438</c:v>
                </c:pt>
                <c:pt idx="1608">
                  <c:v>45439</c:v>
                </c:pt>
                <c:pt idx="1609">
                  <c:v>45440</c:v>
                </c:pt>
                <c:pt idx="1610">
                  <c:v>45441</c:v>
                </c:pt>
                <c:pt idx="1611">
                  <c:v>45442</c:v>
                </c:pt>
                <c:pt idx="1612">
                  <c:v>45443</c:v>
                </c:pt>
                <c:pt idx="1613">
                  <c:v>45444</c:v>
                </c:pt>
                <c:pt idx="1614">
                  <c:v>45445</c:v>
                </c:pt>
                <c:pt idx="1615">
                  <c:v>45446</c:v>
                </c:pt>
                <c:pt idx="1616">
                  <c:v>45447</c:v>
                </c:pt>
                <c:pt idx="1617">
                  <c:v>45448</c:v>
                </c:pt>
                <c:pt idx="1618">
                  <c:v>45449</c:v>
                </c:pt>
                <c:pt idx="1619">
                  <c:v>45450</c:v>
                </c:pt>
                <c:pt idx="1620">
                  <c:v>45451</c:v>
                </c:pt>
                <c:pt idx="1621">
                  <c:v>45452</c:v>
                </c:pt>
                <c:pt idx="1622">
                  <c:v>45453</c:v>
                </c:pt>
                <c:pt idx="1623">
                  <c:v>45454</c:v>
                </c:pt>
                <c:pt idx="1624">
                  <c:v>45455</c:v>
                </c:pt>
                <c:pt idx="1625">
                  <c:v>45456</c:v>
                </c:pt>
                <c:pt idx="1626">
                  <c:v>45457</c:v>
                </c:pt>
                <c:pt idx="1627">
                  <c:v>45458</c:v>
                </c:pt>
                <c:pt idx="1628">
                  <c:v>45459</c:v>
                </c:pt>
                <c:pt idx="1629">
                  <c:v>45460</c:v>
                </c:pt>
                <c:pt idx="1630">
                  <c:v>45461</c:v>
                </c:pt>
                <c:pt idx="1631">
                  <c:v>45462</c:v>
                </c:pt>
                <c:pt idx="1632">
                  <c:v>45463</c:v>
                </c:pt>
                <c:pt idx="1633">
                  <c:v>45464</c:v>
                </c:pt>
                <c:pt idx="1634">
                  <c:v>45465</c:v>
                </c:pt>
                <c:pt idx="1635">
                  <c:v>45466</c:v>
                </c:pt>
                <c:pt idx="1636">
                  <c:v>45467</c:v>
                </c:pt>
                <c:pt idx="1637">
                  <c:v>45468</c:v>
                </c:pt>
                <c:pt idx="1638">
                  <c:v>45469</c:v>
                </c:pt>
                <c:pt idx="1639">
                  <c:v>45470</c:v>
                </c:pt>
                <c:pt idx="1640">
                  <c:v>45471</c:v>
                </c:pt>
                <c:pt idx="1641">
                  <c:v>45472</c:v>
                </c:pt>
                <c:pt idx="1642">
                  <c:v>45473</c:v>
                </c:pt>
                <c:pt idx="1643">
                  <c:v>45474</c:v>
                </c:pt>
                <c:pt idx="1644">
                  <c:v>45475</c:v>
                </c:pt>
                <c:pt idx="1645">
                  <c:v>45476</c:v>
                </c:pt>
                <c:pt idx="1646">
                  <c:v>45477</c:v>
                </c:pt>
                <c:pt idx="1647">
                  <c:v>45478</c:v>
                </c:pt>
                <c:pt idx="1648">
                  <c:v>45479</c:v>
                </c:pt>
                <c:pt idx="1649">
                  <c:v>45480</c:v>
                </c:pt>
                <c:pt idx="1650">
                  <c:v>45481</c:v>
                </c:pt>
                <c:pt idx="1651">
                  <c:v>45482</c:v>
                </c:pt>
                <c:pt idx="1652">
                  <c:v>45483</c:v>
                </c:pt>
                <c:pt idx="1653">
                  <c:v>45484</c:v>
                </c:pt>
                <c:pt idx="1654">
                  <c:v>45485</c:v>
                </c:pt>
                <c:pt idx="1655">
                  <c:v>45486</c:v>
                </c:pt>
                <c:pt idx="1656">
                  <c:v>45487</c:v>
                </c:pt>
                <c:pt idx="1657">
                  <c:v>45488</c:v>
                </c:pt>
                <c:pt idx="1658">
                  <c:v>45489</c:v>
                </c:pt>
                <c:pt idx="1659">
                  <c:v>45490</c:v>
                </c:pt>
                <c:pt idx="1660">
                  <c:v>45491</c:v>
                </c:pt>
                <c:pt idx="1661">
                  <c:v>45492</c:v>
                </c:pt>
                <c:pt idx="1662">
                  <c:v>45493</c:v>
                </c:pt>
                <c:pt idx="1663">
                  <c:v>45494</c:v>
                </c:pt>
                <c:pt idx="1664">
                  <c:v>45495</c:v>
                </c:pt>
                <c:pt idx="1665">
                  <c:v>45496</c:v>
                </c:pt>
                <c:pt idx="1666">
                  <c:v>45497</c:v>
                </c:pt>
                <c:pt idx="1667">
                  <c:v>45498</c:v>
                </c:pt>
                <c:pt idx="1668">
                  <c:v>45499</c:v>
                </c:pt>
                <c:pt idx="1669">
                  <c:v>45500</c:v>
                </c:pt>
                <c:pt idx="1670">
                  <c:v>45501</c:v>
                </c:pt>
                <c:pt idx="1671">
                  <c:v>45502</c:v>
                </c:pt>
                <c:pt idx="1672">
                  <c:v>45503</c:v>
                </c:pt>
                <c:pt idx="1673">
                  <c:v>45504</c:v>
                </c:pt>
                <c:pt idx="1674">
                  <c:v>45505</c:v>
                </c:pt>
                <c:pt idx="1675">
                  <c:v>45506</c:v>
                </c:pt>
                <c:pt idx="1676">
                  <c:v>45507</c:v>
                </c:pt>
                <c:pt idx="1677">
                  <c:v>45508</c:v>
                </c:pt>
                <c:pt idx="1678">
                  <c:v>45509</c:v>
                </c:pt>
                <c:pt idx="1679">
                  <c:v>45510</c:v>
                </c:pt>
                <c:pt idx="1680">
                  <c:v>45511</c:v>
                </c:pt>
                <c:pt idx="1681">
                  <c:v>45512</c:v>
                </c:pt>
                <c:pt idx="1682">
                  <c:v>45513</c:v>
                </c:pt>
                <c:pt idx="1683">
                  <c:v>45514</c:v>
                </c:pt>
                <c:pt idx="1684">
                  <c:v>45515</c:v>
                </c:pt>
                <c:pt idx="1685">
                  <c:v>45516</c:v>
                </c:pt>
                <c:pt idx="1686">
                  <c:v>45517</c:v>
                </c:pt>
                <c:pt idx="1687">
                  <c:v>45518</c:v>
                </c:pt>
                <c:pt idx="1688">
                  <c:v>45519</c:v>
                </c:pt>
                <c:pt idx="1689">
                  <c:v>45520</c:v>
                </c:pt>
                <c:pt idx="1690">
                  <c:v>45521</c:v>
                </c:pt>
                <c:pt idx="1691">
                  <c:v>45522</c:v>
                </c:pt>
                <c:pt idx="1692">
                  <c:v>45523</c:v>
                </c:pt>
                <c:pt idx="1693">
                  <c:v>45524</c:v>
                </c:pt>
                <c:pt idx="1694">
                  <c:v>45525</c:v>
                </c:pt>
                <c:pt idx="1695">
                  <c:v>45526</c:v>
                </c:pt>
                <c:pt idx="1696">
                  <c:v>45527</c:v>
                </c:pt>
                <c:pt idx="1697">
                  <c:v>45528</c:v>
                </c:pt>
                <c:pt idx="1698">
                  <c:v>45529</c:v>
                </c:pt>
                <c:pt idx="1699">
                  <c:v>45530</c:v>
                </c:pt>
                <c:pt idx="1700">
                  <c:v>45531</c:v>
                </c:pt>
                <c:pt idx="1701">
                  <c:v>45532</c:v>
                </c:pt>
                <c:pt idx="1702">
                  <c:v>45533</c:v>
                </c:pt>
                <c:pt idx="1703">
                  <c:v>45534</c:v>
                </c:pt>
                <c:pt idx="1704">
                  <c:v>45535</c:v>
                </c:pt>
                <c:pt idx="1705">
                  <c:v>45536</c:v>
                </c:pt>
                <c:pt idx="1706">
                  <c:v>45537</c:v>
                </c:pt>
                <c:pt idx="1707">
                  <c:v>45538</c:v>
                </c:pt>
                <c:pt idx="1708">
                  <c:v>45539</c:v>
                </c:pt>
                <c:pt idx="1709">
                  <c:v>45540</c:v>
                </c:pt>
                <c:pt idx="1710">
                  <c:v>45541</c:v>
                </c:pt>
                <c:pt idx="1711">
                  <c:v>45542</c:v>
                </c:pt>
                <c:pt idx="1712">
                  <c:v>45543</c:v>
                </c:pt>
                <c:pt idx="1713">
                  <c:v>45544</c:v>
                </c:pt>
                <c:pt idx="1714">
                  <c:v>45545</c:v>
                </c:pt>
                <c:pt idx="1715">
                  <c:v>45546</c:v>
                </c:pt>
                <c:pt idx="1716">
                  <c:v>45547</c:v>
                </c:pt>
                <c:pt idx="1717">
                  <c:v>45548</c:v>
                </c:pt>
                <c:pt idx="1718">
                  <c:v>45549</c:v>
                </c:pt>
                <c:pt idx="1719">
                  <c:v>45550</c:v>
                </c:pt>
                <c:pt idx="1720">
                  <c:v>45551</c:v>
                </c:pt>
                <c:pt idx="1721">
                  <c:v>45552</c:v>
                </c:pt>
                <c:pt idx="1722">
                  <c:v>45553</c:v>
                </c:pt>
                <c:pt idx="1723">
                  <c:v>45554</c:v>
                </c:pt>
                <c:pt idx="1724">
                  <c:v>45555</c:v>
                </c:pt>
                <c:pt idx="1725">
                  <c:v>45556</c:v>
                </c:pt>
                <c:pt idx="1726">
                  <c:v>45557</c:v>
                </c:pt>
                <c:pt idx="1727">
                  <c:v>45558</c:v>
                </c:pt>
                <c:pt idx="1728">
                  <c:v>45559</c:v>
                </c:pt>
                <c:pt idx="1729">
                  <c:v>45560</c:v>
                </c:pt>
                <c:pt idx="1730">
                  <c:v>45561</c:v>
                </c:pt>
                <c:pt idx="1731">
                  <c:v>45562</c:v>
                </c:pt>
                <c:pt idx="1732">
                  <c:v>45563</c:v>
                </c:pt>
                <c:pt idx="1733">
                  <c:v>45564</c:v>
                </c:pt>
                <c:pt idx="1734">
                  <c:v>45565</c:v>
                </c:pt>
                <c:pt idx="1735">
                  <c:v>45566</c:v>
                </c:pt>
                <c:pt idx="1736">
                  <c:v>45567</c:v>
                </c:pt>
                <c:pt idx="1737">
                  <c:v>45568</c:v>
                </c:pt>
                <c:pt idx="1738">
                  <c:v>45569</c:v>
                </c:pt>
                <c:pt idx="1739">
                  <c:v>45570</c:v>
                </c:pt>
                <c:pt idx="1740">
                  <c:v>45571</c:v>
                </c:pt>
                <c:pt idx="1741">
                  <c:v>45572</c:v>
                </c:pt>
                <c:pt idx="1742">
                  <c:v>45573</c:v>
                </c:pt>
                <c:pt idx="1743">
                  <c:v>45574</c:v>
                </c:pt>
                <c:pt idx="1744">
                  <c:v>45575</c:v>
                </c:pt>
                <c:pt idx="1745">
                  <c:v>45576</c:v>
                </c:pt>
                <c:pt idx="1746">
                  <c:v>45577</c:v>
                </c:pt>
                <c:pt idx="1747">
                  <c:v>45578</c:v>
                </c:pt>
                <c:pt idx="1748">
                  <c:v>45579</c:v>
                </c:pt>
                <c:pt idx="1749">
                  <c:v>45580</c:v>
                </c:pt>
                <c:pt idx="1750">
                  <c:v>45581</c:v>
                </c:pt>
                <c:pt idx="1751">
                  <c:v>45582</c:v>
                </c:pt>
                <c:pt idx="1752">
                  <c:v>45583</c:v>
                </c:pt>
                <c:pt idx="1753">
                  <c:v>45584</c:v>
                </c:pt>
                <c:pt idx="1754">
                  <c:v>45585</c:v>
                </c:pt>
                <c:pt idx="1755">
                  <c:v>45586</c:v>
                </c:pt>
                <c:pt idx="1756">
                  <c:v>45587</c:v>
                </c:pt>
                <c:pt idx="1757">
                  <c:v>45588</c:v>
                </c:pt>
                <c:pt idx="1758">
                  <c:v>45589</c:v>
                </c:pt>
                <c:pt idx="1759">
                  <c:v>45590</c:v>
                </c:pt>
                <c:pt idx="1760">
                  <c:v>45591</c:v>
                </c:pt>
                <c:pt idx="1761">
                  <c:v>45592</c:v>
                </c:pt>
                <c:pt idx="1762">
                  <c:v>45593</c:v>
                </c:pt>
                <c:pt idx="1763">
                  <c:v>45594</c:v>
                </c:pt>
                <c:pt idx="1764">
                  <c:v>45595</c:v>
                </c:pt>
                <c:pt idx="1765">
                  <c:v>45596</c:v>
                </c:pt>
                <c:pt idx="1766">
                  <c:v>45597</c:v>
                </c:pt>
                <c:pt idx="1767">
                  <c:v>45598</c:v>
                </c:pt>
                <c:pt idx="1768">
                  <c:v>45599</c:v>
                </c:pt>
                <c:pt idx="1769">
                  <c:v>45600</c:v>
                </c:pt>
                <c:pt idx="1770">
                  <c:v>45601</c:v>
                </c:pt>
                <c:pt idx="1771">
                  <c:v>45602</c:v>
                </c:pt>
                <c:pt idx="1772">
                  <c:v>45603</c:v>
                </c:pt>
                <c:pt idx="1773">
                  <c:v>45604</c:v>
                </c:pt>
                <c:pt idx="1774">
                  <c:v>45605</c:v>
                </c:pt>
                <c:pt idx="1775">
                  <c:v>45606</c:v>
                </c:pt>
                <c:pt idx="1776">
                  <c:v>45607</c:v>
                </c:pt>
                <c:pt idx="1777">
                  <c:v>45608</c:v>
                </c:pt>
                <c:pt idx="1778">
                  <c:v>45609</c:v>
                </c:pt>
                <c:pt idx="1779">
                  <c:v>45610</c:v>
                </c:pt>
                <c:pt idx="1780">
                  <c:v>45611</c:v>
                </c:pt>
                <c:pt idx="1781">
                  <c:v>45612</c:v>
                </c:pt>
                <c:pt idx="1782">
                  <c:v>45613</c:v>
                </c:pt>
                <c:pt idx="1783">
                  <c:v>45614</c:v>
                </c:pt>
                <c:pt idx="1784">
                  <c:v>45615</c:v>
                </c:pt>
                <c:pt idx="1785">
                  <c:v>45616</c:v>
                </c:pt>
                <c:pt idx="1786">
                  <c:v>45617</c:v>
                </c:pt>
                <c:pt idx="1787">
                  <c:v>45618</c:v>
                </c:pt>
                <c:pt idx="1788">
                  <c:v>45619</c:v>
                </c:pt>
                <c:pt idx="1789">
                  <c:v>45620</c:v>
                </c:pt>
                <c:pt idx="1790">
                  <c:v>45621</c:v>
                </c:pt>
                <c:pt idx="1791">
                  <c:v>45622</c:v>
                </c:pt>
                <c:pt idx="1792">
                  <c:v>45623</c:v>
                </c:pt>
                <c:pt idx="1793">
                  <c:v>45624</c:v>
                </c:pt>
                <c:pt idx="1794">
                  <c:v>45625</c:v>
                </c:pt>
                <c:pt idx="1795">
                  <c:v>45626</c:v>
                </c:pt>
                <c:pt idx="1796">
                  <c:v>45627</c:v>
                </c:pt>
                <c:pt idx="1797">
                  <c:v>45628</c:v>
                </c:pt>
                <c:pt idx="1798">
                  <c:v>45629</c:v>
                </c:pt>
                <c:pt idx="1799">
                  <c:v>45630</c:v>
                </c:pt>
                <c:pt idx="1800">
                  <c:v>45631</c:v>
                </c:pt>
                <c:pt idx="1801">
                  <c:v>45632</c:v>
                </c:pt>
                <c:pt idx="1802">
                  <c:v>45633</c:v>
                </c:pt>
                <c:pt idx="1803">
                  <c:v>45634</c:v>
                </c:pt>
                <c:pt idx="1804">
                  <c:v>45635</c:v>
                </c:pt>
                <c:pt idx="1805">
                  <c:v>45636</c:v>
                </c:pt>
                <c:pt idx="1806">
                  <c:v>45637</c:v>
                </c:pt>
                <c:pt idx="1807">
                  <c:v>45638</c:v>
                </c:pt>
                <c:pt idx="1808">
                  <c:v>45639</c:v>
                </c:pt>
                <c:pt idx="1809">
                  <c:v>45640</c:v>
                </c:pt>
                <c:pt idx="1810">
                  <c:v>45641</c:v>
                </c:pt>
                <c:pt idx="1811">
                  <c:v>45642</c:v>
                </c:pt>
                <c:pt idx="1812">
                  <c:v>45643</c:v>
                </c:pt>
                <c:pt idx="1813">
                  <c:v>45644</c:v>
                </c:pt>
                <c:pt idx="1814">
                  <c:v>45645</c:v>
                </c:pt>
                <c:pt idx="1815">
                  <c:v>45646</c:v>
                </c:pt>
                <c:pt idx="1816">
                  <c:v>45647</c:v>
                </c:pt>
                <c:pt idx="1817">
                  <c:v>45648</c:v>
                </c:pt>
                <c:pt idx="1818">
                  <c:v>45649</c:v>
                </c:pt>
                <c:pt idx="1819">
                  <c:v>45650</c:v>
                </c:pt>
                <c:pt idx="1820">
                  <c:v>45651</c:v>
                </c:pt>
                <c:pt idx="1821">
                  <c:v>45652</c:v>
                </c:pt>
                <c:pt idx="1822">
                  <c:v>45653</c:v>
                </c:pt>
                <c:pt idx="1823">
                  <c:v>45654</c:v>
                </c:pt>
                <c:pt idx="1824">
                  <c:v>45655</c:v>
                </c:pt>
                <c:pt idx="1825">
                  <c:v>45656</c:v>
                </c:pt>
                <c:pt idx="1826">
                  <c:v>45657</c:v>
                </c:pt>
                <c:pt idx="1827">
                  <c:v>45658</c:v>
                </c:pt>
                <c:pt idx="1828">
                  <c:v>45659</c:v>
                </c:pt>
                <c:pt idx="1829">
                  <c:v>45660</c:v>
                </c:pt>
                <c:pt idx="1830">
                  <c:v>45661</c:v>
                </c:pt>
                <c:pt idx="1831">
                  <c:v>45662</c:v>
                </c:pt>
                <c:pt idx="1832">
                  <c:v>45663</c:v>
                </c:pt>
                <c:pt idx="1833">
                  <c:v>45664</c:v>
                </c:pt>
                <c:pt idx="1834">
                  <c:v>45665</c:v>
                </c:pt>
                <c:pt idx="1835">
                  <c:v>45666</c:v>
                </c:pt>
                <c:pt idx="1836">
                  <c:v>45667</c:v>
                </c:pt>
                <c:pt idx="1837">
                  <c:v>45668</c:v>
                </c:pt>
                <c:pt idx="1838">
                  <c:v>45669</c:v>
                </c:pt>
                <c:pt idx="1839">
                  <c:v>45670</c:v>
                </c:pt>
                <c:pt idx="1840">
                  <c:v>45671</c:v>
                </c:pt>
                <c:pt idx="1841">
                  <c:v>45672</c:v>
                </c:pt>
                <c:pt idx="1842">
                  <c:v>45673</c:v>
                </c:pt>
                <c:pt idx="1843">
                  <c:v>45674</c:v>
                </c:pt>
                <c:pt idx="1844">
                  <c:v>45675</c:v>
                </c:pt>
                <c:pt idx="1845">
                  <c:v>45676</c:v>
                </c:pt>
                <c:pt idx="1846">
                  <c:v>45677</c:v>
                </c:pt>
                <c:pt idx="1847">
                  <c:v>45678</c:v>
                </c:pt>
                <c:pt idx="1848">
                  <c:v>45679</c:v>
                </c:pt>
                <c:pt idx="1849">
                  <c:v>45680</c:v>
                </c:pt>
                <c:pt idx="1850">
                  <c:v>45681</c:v>
                </c:pt>
                <c:pt idx="1851">
                  <c:v>45682</c:v>
                </c:pt>
                <c:pt idx="1852">
                  <c:v>45683</c:v>
                </c:pt>
                <c:pt idx="1853">
                  <c:v>45684</c:v>
                </c:pt>
                <c:pt idx="1854">
                  <c:v>45685</c:v>
                </c:pt>
                <c:pt idx="1855">
                  <c:v>45686</c:v>
                </c:pt>
                <c:pt idx="1856">
                  <c:v>45687</c:v>
                </c:pt>
                <c:pt idx="1857">
                  <c:v>45688</c:v>
                </c:pt>
                <c:pt idx="1858">
                  <c:v>45689</c:v>
                </c:pt>
                <c:pt idx="1859">
                  <c:v>45690</c:v>
                </c:pt>
                <c:pt idx="1860">
                  <c:v>45691</c:v>
                </c:pt>
                <c:pt idx="1861">
                  <c:v>45692</c:v>
                </c:pt>
                <c:pt idx="1862">
                  <c:v>45693</c:v>
                </c:pt>
                <c:pt idx="1863">
                  <c:v>45694</c:v>
                </c:pt>
                <c:pt idx="1864">
                  <c:v>45695</c:v>
                </c:pt>
                <c:pt idx="1865">
                  <c:v>45696</c:v>
                </c:pt>
                <c:pt idx="1866">
                  <c:v>45697</c:v>
                </c:pt>
                <c:pt idx="1867">
                  <c:v>45698</c:v>
                </c:pt>
                <c:pt idx="1868">
                  <c:v>45699</c:v>
                </c:pt>
                <c:pt idx="1869">
                  <c:v>45700</c:v>
                </c:pt>
                <c:pt idx="1870">
                  <c:v>45701</c:v>
                </c:pt>
                <c:pt idx="1871">
                  <c:v>45702</c:v>
                </c:pt>
                <c:pt idx="1872">
                  <c:v>45703</c:v>
                </c:pt>
                <c:pt idx="1873">
                  <c:v>45704</c:v>
                </c:pt>
                <c:pt idx="1874">
                  <c:v>45705</c:v>
                </c:pt>
                <c:pt idx="1875">
                  <c:v>45706</c:v>
                </c:pt>
                <c:pt idx="1876">
                  <c:v>45707</c:v>
                </c:pt>
                <c:pt idx="1877">
                  <c:v>45708</c:v>
                </c:pt>
                <c:pt idx="1878">
                  <c:v>45709</c:v>
                </c:pt>
                <c:pt idx="1879">
                  <c:v>45710</c:v>
                </c:pt>
                <c:pt idx="1880">
                  <c:v>45711</c:v>
                </c:pt>
                <c:pt idx="1881">
                  <c:v>45712</c:v>
                </c:pt>
                <c:pt idx="1882">
                  <c:v>45713</c:v>
                </c:pt>
                <c:pt idx="1883">
                  <c:v>45714</c:v>
                </c:pt>
                <c:pt idx="1884">
                  <c:v>45715</c:v>
                </c:pt>
                <c:pt idx="1885">
                  <c:v>45716</c:v>
                </c:pt>
                <c:pt idx="1886">
                  <c:v>45717</c:v>
                </c:pt>
                <c:pt idx="1887">
                  <c:v>45718</c:v>
                </c:pt>
                <c:pt idx="1888">
                  <c:v>45719</c:v>
                </c:pt>
                <c:pt idx="1889">
                  <c:v>45720</c:v>
                </c:pt>
                <c:pt idx="1890">
                  <c:v>45721</c:v>
                </c:pt>
                <c:pt idx="1891">
                  <c:v>45722</c:v>
                </c:pt>
                <c:pt idx="1892">
                  <c:v>45723</c:v>
                </c:pt>
                <c:pt idx="1893">
                  <c:v>45724</c:v>
                </c:pt>
                <c:pt idx="1894">
                  <c:v>45725</c:v>
                </c:pt>
                <c:pt idx="1895">
                  <c:v>45726</c:v>
                </c:pt>
                <c:pt idx="1896">
                  <c:v>45727</c:v>
                </c:pt>
                <c:pt idx="1897">
                  <c:v>45728</c:v>
                </c:pt>
                <c:pt idx="1898">
                  <c:v>45729</c:v>
                </c:pt>
                <c:pt idx="1899">
                  <c:v>45730</c:v>
                </c:pt>
                <c:pt idx="1900">
                  <c:v>45731</c:v>
                </c:pt>
                <c:pt idx="1901">
                  <c:v>45732</c:v>
                </c:pt>
                <c:pt idx="1902">
                  <c:v>45733</c:v>
                </c:pt>
                <c:pt idx="1903">
                  <c:v>45734</c:v>
                </c:pt>
                <c:pt idx="1904">
                  <c:v>45735</c:v>
                </c:pt>
                <c:pt idx="1905">
                  <c:v>45736</c:v>
                </c:pt>
                <c:pt idx="1906">
                  <c:v>45737</c:v>
                </c:pt>
                <c:pt idx="1907">
                  <c:v>45738</c:v>
                </c:pt>
                <c:pt idx="1908">
                  <c:v>45739</c:v>
                </c:pt>
                <c:pt idx="1909">
                  <c:v>45740</c:v>
                </c:pt>
                <c:pt idx="1910">
                  <c:v>45741</c:v>
                </c:pt>
                <c:pt idx="1911">
                  <c:v>45742</c:v>
                </c:pt>
                <c:pt idx="1912">
                  <c:v>45743</c:v>
                </c:pt>
                <c:pt idx="1913">
                  <c:v>45744</c:v>
                </c:pt>
                <c:pt idx="1914">
                  <c:v>45745</c:v>
                </c:pt>
                <c:pt idx="1915">
                  <c:v>45746</c:v>
                </c:pt>
                <c:pt idx="1916">
                  <c:v>45747</c:v>
                </c:pt>
                <c:pt idx="1917">
                  <c:v>45748</c:v>
                </c:pt>
                <c:pt idx="1918">
                  <c:v>45749</c:v>
                </c:pt>
                <c:pt idx="1919">
                  <c:v>45750</c:v>
                </c:pt>
                <c:pt idx="1920">
                  <c:v>45751</c:v>
                </c:pt>
                <c:pt idx="1921">
                  <c:v>45752</c:v>
                </c:pt>
                <c:pt idx="1922">
                  <c:v>45753</c:v>
                </c:pt>
                <c:pt idx="1923">
                  <c:v>45754</c:v>
                </c:pt>
                <c:pt idx="1924">
                  <c:v>45755</c:v>
                </c:pt>
                <c:pt idx="1925">
                  <c:v>45756</c:v>
                </c:pt>
                <c:pt idx="1926">
                  <c:v>45757</c:v>
                </c:pt>
                <c:pt idx="1927">
                  <c:v>45758</c:v>
                </c:pt>
                <c:pt idx="1928">
                  <c:v>45759</c:v>
                </c:pt>
                <c:pt idx="1929">
                  <c:v>45760</c:v>
                </c:pt>
                <c:pt idx="1930">
                  <c:v>45761</c:v>
                </c:pt>
                <c:pt idx="1931">
                  <c:v>45762</c:v>
                </c:pt>
                <c:pt idx="1932">
                  <c:v>45763</c:v>
                </c:pt>
                <c:pt idx="1933">
                  <c:v>45764</c:v>
                </c:pt>
                <c:pt idx="1934">
                  <c:v>45765</c:v>
                </c:pt>
                <c:pt idx="1935">
                  <c:v>45766</c:v>
                </c:pt>
                <c:pt idx="1936">
                  <c:v>45767</c:v>
                </c:pt>
                <c:pt idx="1937">
                  <c:v>45768</c:v>
                </c:pt>
                <c:pt idx="1938">
                  <c:v>45769</c:v>
                </c:pt>
                <c:pt idx="1939">
                  <c:v>45770</c:v>
                </c:pt>
                <c:pt idx="1940">
                  <c:v>45771</c:v>
                </c:pt>
                <c:pt idx="1941">
                  <c:v>45772</c:v>
                </c:pt>
                <c:pt idx="1942">
                  <c:v>45773</c:v>
                </c:pt>
                <c:pt idx="1943">
                  <c:v>45774</c:v>
                </c:pt>
                <c:pt idx="1944">
                  <c:v>45775</c:v>
                </c:pt>
                <c:pt idx="1945">
                  <c:v>45776</c:v>
                </c:pt>
                <c:pt idx="1946">
                  <c:v>45777</c:v>
                </c:pt>
                <c:pt idx="1947">
                  <c:v>45778</c:v>
                </c:pt>
                <c:pt idx="1948">
                  <c:v>45779</c:v>
                </c:pt>
                <c:pt idx="1949">
                  <c:v>45780</c:v>
                </c:pt>
                <c:pt idx="1950">
                  <c:v>45781</c:v>
                </c:pt>
                <c:pt idx="1951">
                  <c:v>45782</c:v>
                </c:pt>
                <c:pt idx="1952">
                  <c:v>45783</c:v>
                </c:pt>
                <c:pt idx="1953">
                  <c:v>45784</c:v>
                </c:pt>
                <c:pt idx="1954">
                  <c:v>45785</c:v>
                </c:pt>
                <c:pt idx="1955">
                  <c:v>45786</c:v>
                </c:pt>
                <c:pt idx="1956">
                  <c:v>45787</c:v>
                </c:pt>
                <c:pt idx="1957">
                  <c:v>45788</c:v>
                </c:pt>
                <c:pt idx="1958">
                  <c:v>45789</c:v>
                </c:pt>
                <c:pt idx="1959">
                  <c:v>45790</c:v>
                </c:pt>
                <c:pt idx="1960">
                  <c:v>45791</c:v>
                </c:pt>
                <c:pt idx="1961">
                  <c:v>45792</c:v>
                </c:pt>
                <c:pt idx="1962">
                  <c:v>45793</c:v>
                </c:pt>
                <c:pt idx="1963">
                  <c:v>45794</c:v>
                </c:pt>
                <c:pt idx="1964">
                  <c:v>45795</c:v>
                </c:pt>
                <c:pt idx="1965">
                  <c:v>45796</c:v>
                </c:pt>
                <c:pt idx="1966">
                  <c:v>45797</c:v>
                </c:pt>
                <c:pt idx="1967">
                  <c:v>45798</c:v>
                </c:pt>
                <c:pt idx="1968">
                  <c:v>45799</c:v>
                </c:pt>
                <c:pt idx="1969">
                  <c:v>45800</c:v>
                </c:pt>
                <c:pt idx="1970">
                  <c:v>45801</c:v>
                </c:pt>
                <c:pt idx="1971">
                  <c:v>45802</c:v>
                </c:pt>
                <c:pt idx="1972">
                  <c:v>45803</c:v>
                </c:pt>
                <c:pt idx="1973">
                  <c:v>45804</c:v>
                </c:pt>
                <c:pt idx="1974">
                  <c:v>45805</c:v>
                </c:pt>
                <c:pt idx="1975">
                  <c:v>45806</c:v>
                </c:pt>
                <c:pt idx="1976">
                  <c:v>45807</c:v>
                </c:pt>
                <c:pt idx="1977">
                  <c:v>45808</c:v>
                </c:pt>
                <c:pt idx="1978">
                  <c:v>45809</c:v>
                </c:pt>
                <c:pt idx="1979">
                  <c:v>45810</c:v>
                </c:pt>
                <c:pt idx="1980">
                  <c:v>45811</c:v>
                </c:pt>
                <c:pt idx="1981">
                  <c:v>45812</c:v>
                </c:pt>
                <c:pt idx="1982">
                  <c:v>45813</c:v>
                </c:pt>
                <c:pt idx="1983">
                  <c:v>45814</c:v>
                </c:pt>
                <c:pt idx="1984">
                  <c:v>45815</c:v>
                </c:pt>
                <c:pt idx="1985">
                  <c:v>45816</c:v>
                </c:pt>
                <c:pt idx="1986">
                  <c:v>45817</c:v>
                </c:pt>
                <c:pt idx="1987">
                  <c:v>45818</c:v>
                </c:pt>
                <c:pt idx="1988">
                  <c:v>45819</c:v>
                </c:pt>
                <c:pt idx="1989">
                  <c:v>45820</c:v>
                </c:pt>
                <c:pt idx="1990">
                  <c:v>45821</c:v>
                </c:pt>
                <c:pt idx="1991">
                  <c:v>45822</c:v>
                </c:pt>
                <c:pt idx="1992">
                  <c:v>45823</c:v>
                </c:pt>
                <c:pt idx="1993">
                  <c:v>45824</c:v>
                </c:pt>
                <c:pt idx="1994">
                  <c:v>45825</c:v>
                </c:pt>
                <c:pt idx="1995">
                  <c:v>45826</c:v>
                </c:pt>
                <c:pt idx="1996">
                  <c:v>45827</c:v>
                </c:pt>
                <c:pt idx="1997">
                  <c:v>45828</c:v>
                </c:pt>
                <c:pt idx="1998">
                  <c:v>45829</c:v>
                </c:pt>
                <c:pt idx="1999">
                  <c:v>45830</c:v>
                </c:pt>
              </c:numCache>
            </c:numRef>
          </c:cat>
          <c:val>
            <c:numRef>
              <c:f>Diario!$I$2:$I$2001</c:f>
              <c:numCache>
                <c:formatCode>0.00%</c:formatCode>
                <c:ptCount val="2000"/>
                <c:pt idx="0">
                  <c:v>1.8707584987544996E-2</c:v>
                </c:pt>
                <c:pt idx="1">
                  <c:v>1.6924752890982744E-2</c:v>
                </c:pt>
                <c:pt idx="2">
                  <c:v>1.078210646387096E-2</c:v>
                </c:pt>
                <c:pt idx="3">
                  <c:v>1.7623722494269894E-2</c:v>
                </c:pt>
                <c:pt idx="4">
                  <c:v>9.9096196594808724E-3</c:v>
                </c:pt>
                <c:pt idx="5">
                  <c:v>1.4886044785179403E-2</c:v>
                </c:pt>
                <c:pt idx="6">
                  <c:v>5.4569813115915161E-2</c:v>
                </c:pt>
                <c:pt idx="7">
                  <c:v>4.2096203601778875E-2</c:v>
                </c:pt>
                <c:pt idx="8">
                  <c:v>2.2062763861965713E-3</c:v>
                </c:pt>
                <c:pt idx="9">
                  <c:v>1.4559802040609247E-2</c:v>
                </c:pt>
                <c:pt idx="10">
                  <c:v>7.5680131095173337E-3</c:v>
                </c:pt>
                <c:pt idx="11">
                  <c:v>5.7008348037620137E-2</c:v>
                </c:pt>
                <c:pt idx="12">
                  <c:v>5.51796679386891E-2</c:v>
                </c:pt>
                <c:pt idx="13">
                  <c:v>5.3708473099027794E-3</c:v>
                </c:pt>
                <c:pt idx="14">
                  <c:v>1.4445297432283623E-2</c:v>
                </c:pt>
                <c:pt idx="15">
                  <c:v>1.2787398935137638E-2</c:v>
                </c:pt>
                <c:pt idx="16">
                  <c:v>1.700955884268059E-2</c:v>
                </c:pt>
                <c:pt idx="17">
                  <c:v>4.9062402592959568E-2</c:v>
                </c:pt>
                <c:pt idx="18">
                  <c:v>3.4925692231720894E-2</c:v>
                </c:pt>
                <c:pt idx="19">
                  <c:v>3.1413599417821469E-4</c:v>
                </c:pt>
                <c:pt idx="20">
                  <c:v>1.0527368016997465E-2</c:v>
                </c:pt>
                <c:pt idx="21">
                  <c:v>5.0928297443552034E-3</c:v>
                </c:pt>
                <c:pt idx="22">
                  <c:v>7.932073790937683E-3</c:v>
                </c:pt>
                <c:pt idx="23">
                  <c:v>1.8980938881179445E-2</c:v>
                </c:pt>
                <c:pt idx="24">
                  <c:v>1.5286907330907321E-2</c:v>
                </c:pt>
                <c:pt idx="25">
                  <c:v>1.8362246112517831E-3</c:v>
                </c:pt>
                <c:pt idx="26">
                  <c:v>2.548034983113644E-2</c:v>
                </c:pt>
                <c:pt idx="27">
                  <c:v>6.6955830189647765E-3</c:v>
                </c:pt>
                <c:pt idx="28">
                  <c:v>1.4758368850384429E-2</c:v>
                </c:pt>
                <c:pt idx="29">
                  <c:v>1.5832385551420654E-3</c:v>
                </c:pt>
                <c:pt idx="30">
                  <c:v>4.8749123701011688E-3</c:v>
                </c:pt>
                <c:pt idx="31">
                  <c:v>6.8901028660106238E-3</c:v>
                </c:pt>
                <c:pt idx="32">
                  <c:v>2.2473841131237151E-2</c:v>
                </c:pt>
                <c:pt idx="33">
                  <c:v>4.1711175519101064E-2</c:v>
                </c:pt>
                <c:pt idx="34">
                  <c:v>1.5254358502556901E-2</c:v>
                </c:pt>
                <c:pt idx="35">
                  <c:v>8.4616773157870345E-3</c:v>
                </c:pt>
                <c:pt idx="36">
                  <c:v>2.9520165387468637E-4</c:v>
                </c:pt>
                <c:pt idx="37">
                  <c:v>1.3179820370489016E-2</c:v>
                </c:pt>
                <c:pt idx="38">
                  <c:v>1.4786026561875795E-2</c:v>
                </c:pt>
                <c:pt idx="39">
                  <c:v>7.7344007758442246E-3</c:v>
                </c:pt>
                <c:pt idx="40">
                  <c:v>1.2278782688676742E-3</c:v>
                </c:pt>
                <c:pt idx="41">
                  <c:v>3.5566195882245745E-3</c:v>
                </c:pt>
                <c:pt idx="42">
                  <c:v>1.0840151852961173E-2</c:v>
                </c:pt>
                <c:pt idx="43">
                  <c:v>7.0301451397570078E-3</c:v>
                </c:pt>
                <c:pt idx="44">
                  <c:v>2.3192060003142938E-2</c:v>
                </c:pt>
                <c:pt idx="45">
                  <c:v>1.6308227193619542E-2</c:v>
                </c:pt>
                <c:pt idx="46">
                  <c:v>2.5629597069497211E-2</c:v>
                </c:pt>
                <c:pt idx="47">
                  <c:v>1.8797889725857105E-2</c:v>
                </c:pt>
                <c:pt idx="48">
                  <c:v>3.8987786801950551E-2</c:v>
                </c:pt>
                <c:pt idx="49">
                  <c:v>4.5257656443908868E-2</c:v>
                </c:pt>
                <c:pt idx="50">
                  <c:v>9.9763654873283713E-3</c:v>
                </c:pt>
                <c:pt idx="51">
                  <c:v>2.1611282766068239E-2</c:v>
                </c:pt>
                <c:pt idx="52">
                  <c:v>1.6736029522364727E-2</c:v>
                </c:pt>
                <c:pt idx="53">
                  <c:v>6.2463592884665405E-3</c:v>
                </c:pt>
                <c:pt idx="54">
                  <c:v>3.3634009299378029E-2</c:v>
                </c:pt>
                <c:pt idx="55">
                  <c:v>8.6966511982118251E-3</c:v>
                </c:pt>
                <c:pt idx="56">
                  <c:v>2.3149663490097658E-2</c:v>
                </c:pt>
                <c:pt idx="57">
                  <c:v>2.2023852286074609E-3</c:v>
                </c:pt>
                <c:pt idx="58">
                  <c:v>2.8514997273060344E-3</c:v>
                </c:pt>
                <c:pt idx="59">
                  <c:v>2.5823576674353144E-2</c:v>
                </c:pt>
                <c:pt idx="60">
                  <c:v>2.3804632497637243E-2</c:v>
                </c:pt>
                <c:pt idx="61">
                  <c:v>1.546188269677874E-3</c:v>
                </c:pt>
                <c:pt idx="62">
                  <c:v>2.9165301316670243E-2</c:v>
                </c:pt>
                <c:pt idx="63">
                  <c:v>2.2688260244681031E-2</c:v>
                </c:pt>
                <c:pt idx="64">
                  <c:v>2.4804312247405952E-4</c:v>
                </c:pt>
                <c:pt idx="65">
                  <c:v>2.2077181303549475E-2</c:v>
                </c:pt>
                <c:pt idx="66">
                  <c:v>4.014605985964894E-2</c:v>
                </c:pt>
                <c:pt idx="67">
                  <c:v>6.1445279640356884E-2</c:v>
                </c:pt>
                <c:pt idx="68">
                  <c:v>1.5789358552319315E-2</c:v>
                </c:pt>
                <c:pt idx="69">
                  <c:v>1.4326045286719954E-2</c:v>
                </c:pt>
                <c:pt idx="70">
                  <c:v>0.18237480799936928</c:v>
                </c:pt>
                <c:pt idx="71">
                  <c:v>0.14969191102489868</c:v>
                </c:pt>
                <c:pt idx="72">
                  <c:v>6.1427570457480249E-2</c:v>
                </c:pt>
                <c:pt idx="73">
                  <c:v>8.3464023263160464E-2</c:v>
                </c:pt>
                <c:pt idx="74">
                  <c:v>6.5202956270285231E-2</c:v>
                </c:pt>
                <c:pt idx="75">
                  <c:v>1.6045128430744814E-2</c:v>
                </c:pt>
                <c:pt idx="76">
                  <c:v>0.1343978334366574</c:v>
                </c:pt>
                <c:pt idx="77">
                  <c:v>7.5566078227662467E-2</c:v>
                </c:pt>
                <c:pt idx="78">
                  <c:v>9.5444447792052439E-2</c:v>
                </c:pt>
                <c:pt idx="79">
                  <c:v>3.8427108193757595E-2</c:v>
                </c:pt>
                <c:pt idx="80">
                  <c:v>1.7365126073837427E-2</c:v>
                </c:pt>
                <c:pt idx="81">
                  <c:v>1.7241366339116083E-2</c:v>
                </c:pt>
                <c:pt idx="82">
                  <c:v>1.6032336075888009E-2</c:v>
                </c:pt>
                <c:pt idx="83">
                  <c:v>3.0152203716132565E-2</c:v>
                </c:pt>
                <c:pt idx="84">
                  <c:v>2.3580748022832068E-2</c:v>
                </c:pt>
                <c:pt idx="85">
                  <c:v>5.3197374752384514E-2</c:v>
                </c:pt>
                <c:pt idx="86">
                  <c:v>3.0696613012387883E-2</c:v>
                </c:pt>
                <c:pt idx="87">
                  <c:v>4.9701905039149279E-2</c:v>
                </c:pt>
                <c:pt idx="88">
                  <c:v>3.9958579384341456E-2</c:v>
                </c:pt>
                <c:pt idx="89">
                  <c:v>1.6851425365360839E-2</c:v>
                </c:pt>
                <c:pt idx="90">
                  <c:v>4.3190092919925614E-2</c:v>
                </c:pt>
                <c:pt idx="91">
                  <c:v>6.483118743077157E-2</c:v>
                </c:pt>
                <c:pt idx="92">
                  <c:v>4.0726202669692704E-3</c:v>
                </c:pt>
                <c:pt idx="93">
                  <c:v>1.4950972151338653E-2</c:v>
                </c:pt>
                <c:pt idx="94">
                  <c:v>4.2160019515886542E-2</c:v>
                </c:pt>
                <c:pt idx="95">
                  <c:v>2.9522116554745452E-2</c:v>
                </c:pt>
                <c:pt idx="96">
                  <c:v>1.8280806371067125E-2</c:v>
                </c:pt>
                <c:pt idx="97">
                  <c:v>3.0024144619940994E-3</c:v>
                </c:pt>
                <c:pt idx="98">
                  <c:v>4.2307991767139988E-3</c:v>
                </c:pt>
                <c:pt idx="99">
                  <c:v>2.8784430421733911E-2</c:v>
                </c:pt>
                <c:pt idx="100">
                  <c:v>5.7546981436600295E-2</c:v>
                </c:pt>
                <c:pt idx="101">
                  <c:v>4.4911494121841984E-2</c:v>
                </c:pt>
                <c:pt idx="102">
                  <c:v>2.5444081322820514E-2</c:v>
                </c:pt>
                <c:pt idx="103">
                  <c:v>7.2073314080476894E-3</c:v>
                </c:pt>
                <c:pt idx="104">
                  <c:v>2.6619205948753728E-2</c:v>
                </c:pt>
                <c:pt idx="105">
                  <c:v>2.3356172550096598E-2</c:v>
                </c:pt>
                <c:pt idx="106">
                  <c:v>1.3825773696801475E-2</c:v>
                </c:pt>
                <c:pt idx="107">
                  <c:v>1.489082378529291E-2</c:v>
                </c:pt>
                <c:pt idx="108">
                  <c:v>2.5218459379839826E-3</c:v>
                </c:pt>
                <c:pt idx="109">
                  <c:v>2.3495142572118273E-2</c:v>
                </c:pt>
                <c:pt idx="110">
                  <c:v>5.02896804055065E-2</c:v>
                </c:pt>
                <c:pt idx="111">
                  <c:v>2.5701534455882209E-2</c:v>
                </c:pt>
                <c:pt idx="112">
                  <c:v>5.0656855262854697E-2</c:v>
                </c:pt>
                <c:pt idx="113">
                  <c:v>4.0879038966597876E-3</c:v>
                </c:pt>
                <c:pt idx="114">
                  <c:v>4.6749892336109163E-3</c:v>
                </c:pt>
                <c:pt idx="115">
                  <c:v>3.0206013732466388E-3</c:v>
                </c:pt>
                <c:pt idx="116">
                  <c:v>8.6427098148954898E-3</c:v>
                </c:pt>
                <c:pt idx="117">
                  <c:v>0.10007778901307392</c:v>
                </c:pt>
                <c:pt idx="118">
                  <c:v>5.7072582476752648E-2</c:v>
                </c:pt>
                <c:pt idx="119">
                  <c:v>7.3594733950888835E-2</c:v>
                </c:pt>
                <c:pt idx="120">
                  <c:v>2.7464918570281906E-2</c:v>
                </c:pt>
                <c:pt idx="121">
                  <c:v>1.5574262706859871E-2</c:v>
                </c:pt>
                <c:pt idx="122">
                  <c:v>3.029273372850301E-2</c:v>
                </c:pt>
                <c:pt idx="123">
                  <c:v>2.7273656327071776E-2</c:v>
                </c:pt>
                <c:pt idx="124">
                  <c:v>1.2901582983404524E-2</c:v>
                </c:pt>
                <c:pt idx="125">
                  <c:v>2.4932969895681775E-2</c:v>
                </c:pt>
                <c:pt idx="126">
                  <c:v>4.7144057865962249E-2</c:v>
                </c:pt>
                <c:pt idx="127">
                  <c:v>7.374904813351661E-3</c:v>
                </c:pt>
                <c:pt idx="128">
                  <c:v>1.8024305553592697E-2</c:v>
                </c:pt>
                <c:pt idx="129">
                  <c:v>8.2944820885350063E-3</c:v>
                </c:pt>
                <c:pt idx="130">
                  <c:v>2.005051713291121E-2</c:v>
                </c:pt>
                <c:pt idx="131">
                  <c:v>4.6400339676811113E-2</c:v>
                </c:pt>
                <c:pt idx="132">
                  <c:v>2.2765235485006602E-3</c:v>
                </c:pt>
                <c:pt idx="133">
                  <c:v>3.810211184172798E-2</c:v>
                </c:pt>
                <c:pt idx="134">
                  <c:v>1.5401410839006676E-2</c:v>
                </c:pt>
                <c:pt idx="135">
                  <c:v>3.8456191716465138E-2</c:v>
                </c:pt>
                <c:pt idx="136">
                  <c:v>1.5885513692160774E-2</c:v>
                </c:pt>
                <c:pt idx="137">
                  <c:v>8.2959772320436026E-3</c:v>
                </c:pt>
                <c:pt idx="138">
                  <c:v>1.2679324043637336E-4</c:v>
                </c:pt>
                <c:pt idx="139">
                  <c:v>1.4428838820485916E-2</c:v>
                </c:pt>
                <c:pt idx="140">
                  <c:v>5.3792897145463758E-3</c:v>
                </c:pt>
                <c:pt idx="141">
                  <c:v>2.6997335911575906E-2</c:v>
                </c:pt>
                <c:pt idx="142">
                  <c:v>4.9402905860298505E-3</c:v>
                </c:pt>
                <c:pt idx="143">
                  <c:v>2.4326320112491275E-2</c:v>
                </c:pt>
                <c:pt idx="144">
                  <c:v>2.867735370549529E-2</c:v>
                </c:pt>
                <c:pt idx="145">
                  <c:v>1.2902748902631558E-2</c:v>
                </c:pt>
                <c:pt idx="146">
                  <c:v>1.2870667691387339E-2</c:v>
                </c:pt>
                <c:pt idx="147">
                  <c:v>2.9561451702906905E-2</c:v>
                </c:pt>
                <c:pt idx="148">
                  <c:v>1.1674082148476667E-2</c:v>
                </c:pt>
                <c:pt idx="149">
                  <c:v>1.2123113049878122E-2</c:v>
                </c:pt>
                <c:pt idx="150">
                  <c:v>4.0300752974754786E-2</c:v>
                </c:pt>
                <c:pt idx="151">
                  <c:v>4.3317841012709156E-2</c:v>
                </c:pt>
                <c:pt idx="152">
                  <c:v>3.2185367233713888E-2</c:v>
                </c:pt>
                <c:pt idx="153">
                  <c:v>5.1052603669066055E-2</c:v>
                </c:pt>
                <c:pt idx="154">
                  <c:v>1.6159889904991998E-2</c:v>
                </c:pt>
                <c:pt idx="155">
                  <c:v>6.7917778349568594E-3</c:v>
                </c:pt>
                <c:pt idx="156">
                  <c:v>1.150108296139671E-2</c:v>
                </c:pt>
                <c:pt idx="157">
                  <c:v>2.7062745466704084E-3</c:v>
                </c:pt>
                <c:pt idx="158">
                  <c:v>3.8783592282388706E-3</c:v>
                </c:pt>
                <c:pt idx="159">
                  <c:v>4.5011596197183697E-3</c:v>
                </c:pt>
                <c:pt idx="160">
                  <c:v>1.2040650380712628E-2</c:v>
                </c:pt>
                <c:pt idx="161">
                  <c:v>2.449788068653903E-2</c:v>
                </c:pt>
                <c:pt idx="162">
                  <c:v>2.2618766649004918E-2</c:v>
                </c:pt>
                <c:pt idx="163">
                  <c:v>4.6822081319050426E-3</c:v>
                </c:pt>
                <c:pt idx="164">
                  <c:v>1.3370211570621138E-3</c:v>
                </c:pt>
                <c:pt idx="165">
                  <c:v>4.8822164896059547E-3</c:v>
                </c:pt>
                <c:pt idx="166">
                  <c:v>7.9515716969087297E-3</c:v>
                </c:pt>
                <c:pt idx="167">
                  <c:v>3.8643964651677823E-3</c:v>
                </c:pt>
                <c:pt idx="168">
                  <c:v>2.0916201288149611E-3</c:v>
                </c:pt>
                <c:pt idx="169">
                  <c:v>7.5102720481285833E-4</c:v>
                </c:pt>
                <c:pt idx="170">
                  <c:v>8.7051435403266778E-3</c:v>
                </c:pt>
                <c:pt idx="171">
                  <c:v>1.2795472294679169E-2</c:v>
                </c:pt>
                <c:pt idx="172">
                  <c:v>1.7445122809602871E-2</c:v>
                </c:pt>
                <c:pt idx="173">
                  <c:v>4.6180688328144445E-3</c:v>
                </c:pt>
                <c:pt idx="174">
                  <c:v>2.1326430334608338E-2</c:v>
                </c:pt>
                <c:pt idx="175">
                  <c:v>2.2249412986889171E-2</c:v>
                </c:pt>
                <c:pt idx="176">
                  <c:v>4.9374639757050077E-3</c:v>
                </c:pt>
                <c:pt idx="177">
                  <c:v>6.5713979543352372E-3</c:v>
                </c:pt>
                <c:pt idx="178">
                  <c:v>4.0730168212752011E-3</c:v>
                </c:pt>
                <c:pt idx="179">
                  <c:v>5.31405478575348E-3</c:v>
                </c:pt>
                <c:pt idx="180">
                  <c:v>9.3073366128736453E-3</c:v>
                </c:pt>
                <c:pt idx="181">
                  <c:v>9.3822062681698567E-3</c:v>
                </c:pt>
                <c:pt idx="182">
                  <c:v>8.0974462537094123E-3</c:v>
                </c:pt>
                <c:pt idx="183">
                  <c:v>1.5071384228536669E-2</c:v>
                </c:pt>
                <c:pt idx="184">
                  <c:v>7.8349726351274671E-3</c:v>
                </c:pt>
                <c:pt idx="185">
                  <c:v>1.9006232005865688E-2</c:v>
                </c:pt>
                <c:pt idx="186">
                  <c:v>1.4295604150919943E-2</c:v>
                </c:pt>
                <c:pt idx="187">
                  <c:v>5.2224492653384254E-3</c:v>
                </c:pt>
                <c:pt idx="188">
                  <c:v>8.5922822658539393E-3</c:v>
                </c:pt>
                <c:pt idx="189">
                  <c:v>8.7551586086699815E-3</c:v>
                </c:pt>
                <c:pt idx="190">
                  <c:v>1.0161674691730236E-2</c:v>
                </c:pt>
                <c:pt idx="191">
                  <c:v>2.6449976616960322E-3</c:v>
                </c:pt>
                <c:pt idx="192">
                  <c:v>1.7106565365028715E-3</c:v>
                </c:pt>
                <c:pt idx="193">
                  <c:v>4.1386173503167173E-3</c:v>
                </c:pt>
                <c:pt idx="194">
                  <c:v>3.332286591389341E-3</c:v>
                </c:pt>
                <c:pt idx="195">
                  <c:v>3.468692216799572E-3</c:v>
                </c:pt>
                <c:pt idx="196">
                  <c:v>3.521174846770396E-4</c:v>
                </c:pt>
                <c:pt idx="197">
                  <c:v>4.8732836061830169E-3</c:v>
                </c:pt>
                <c:pt idx="198">
                  <c:v>1.8566355561886518E-4</c:v>
                </c:pt>
                <c:pt idx="199">
                  <c:v>1.380764460460378E-3</c:v>
                </c:pt>
                <c:pt idx="200">
                  <c:v>1.5959409688782566E-2</c:v>
                </c:pt>
                <c:pt idx="201">
                  <c:v>8.0136752161185845E-3</c:v>
                </c:pt>
                <c:pt idx="202">
                  <c:v>2.4072114400415924E-4</c:v>
                </c:pt>
                <c:pt idx="203">
                  <c:v>7.4959343712889225E-3</c:v>
                </c:pt>
                <c:pt idx="204">
                  <c:v>6.2883977253358914E-3</c:v>
                </c:pt>
                <c:pt idx="205">
                  <c:v>1.9524199031726624E-2</c:v>
                </c:pt>
                <c:pt idx="206">
                  <c:v>6.2957237561197824E-2</c:v>
                </c:pt>
                <c:pt idx="207">
                  <c:v>9.7358392268580396E-2</c:v>
                </c:pt>
                <c:pt idx="208">
                  <c:v>1.336778393223839E-2</c:v>
                </c:pt>
                <c:pt idx="209">
                  <c:v>1.2751876907837183E-2</c:v>
                </c:pt>
                <c:pt idx="210">
                  <c:v>2.4846226011247481E-2</c:v>
                </c:pt>
                <c:pt idx="211">
                  <c:v>9.1448991229711746E-3</c:v>
                </c:pt>
                <c:pt idx="212">
                  <c:v>1.2416135071851983E-2</c:v>
                </c:pt>
                <c:pt idx="213">
                  <c:v>4.9646818495008779E-2</c:v>
                </c:pt>
                <c:pt idx="214">
                  <c:v>3.135908538571381E-2</c:v>
                </c:pt>
                <c:pt idx="215">
                  <c:v>2.7986508400985762E-2</c:v>
                </c:pt>
                <c:pt idx="216">
                  <c:v>1.588250809750081E-2</c:v>
                </c:pt>
                <c:pt idx="217">
                  <c:v>8.1057079935139397E-3</c:v>
                </c:pt>
                <c:pt idx="218">
                  <c:v>4.4336394748686484E-3</c:v>
                </c:pt>
                <c:pt idx="219">
                  <c:v>3.948716980425252E-3</c:v>
                </c:pt>
                <c:pt idx="220">
                  <c:v>1.5850509005534651E-2</c:v>
                </c:pt>
                <c:pt idx="221">
                  <c:v>2.0952457476068814E-2</c:v>
                </c:pt>
                <c:pt idx="222">
                  <c:v>1.2821768606451189E-2</c:v>
                </c:pt>
                <c:pt idx="223">
                  <c:v>2.9028506826976316E-2</c:v>
                </c:pt>
                <c:pt idx="224">
                  <c:v>6.6224246581619737E-3</c:v>
                </c:pt>
                <c:pt idx="225">
                  <c:v>4.6761343670800965E-3</c:v>
                </c:pt>
                <c:pt idx="226">
                  <c:v>1.1292250368908822E-2</c:v>
                </c:pt>
                <c:pt idx="227">
                  <c:v>3.1742429380593983E-2</c:v>
                </c:pt>
                <c:pt idx="228">
                  <c:v>3.0278118849380496E-2</c:v>
                </c:pt>
                <c:pt idx="229">
                  <c:v>1.8718029871017866E-2</c:v>
                </c:pt>
                <c:pt idx="230">
                  <c:v>1.2839840234160306E-2</c:v>
                </c:pt>
                <c:pt idx="231">
                  <c:v>7.299241344798835E-3</c:v>
                </c:pt>
                <c:pt idx="232">
                  <c:v>1.0817347387548677E-2</c:v>
                </c:pt>
                <c:pt idx="233">
                  <c:v>1.2284182835048148E-2</c:v>
                </c:pt>
                <c:pt idx="234">
                  <c:v>5.7474927745274637E-3</c:v>
                </c:pt>
                <c:pt idx="235">
                  <c:v>1.0564203690858186E-2</c:v>
                </c:pt>
                <c:pt idx="236">
                  <c:v>1.0901481536994148E-2</c:v>
                </c:pt>
                <c:pt idx="237">
                  <c:v>1.6344184058273235E-2</c:v>
                </c:pt>
                <c:pt idx="238">
                  <c:v>4.5716071130090328E-3</c:v>
                </c:pt>
                <c:pt idx="239">
                  <c:v>5.6585199833590677E-3</c:v>
                </c:pt>
                <c:pt idx="240">
                  <c:v>6.4896474171080723E-3</c:v>
                </c:pt>
                <c:pt idx="241">
                  <c:v>5.7743085563458658E-3</c:v>
                </c:pt>
                <c:pt idx="242">
                  <c:v>1.3188572186521806E-2</c:v>
                </c:pt>
                <c:pt idx="243">
                  <c:v>2.2582271794240109E-2</c:v>
                </c:pt>
                <c:pt idx="244">
                  <c:v>2.4442891411630304E-2</c:v>
                </c:pt>
                <c:pt idx="245">
                  <c:v>2.1229280704507889E-2</c:v>
                </c:pt>
                <c:pt idx="246">
                  <c:v>4.7780138481198886E-2</c:v>
                </c:pt>
                <c:pt idx="247">
                  <c:v>1.0324665811702929E-2</c:v>
                </c:pt>
                <c:pt idx="248">
                  <c:v>1.7616358182440811E-2</c:v>
                </c:pt>
                <c:pt idx="249">
                  <c:v>3.2277510665705954E-3</c:v>
                </c:pt>
                <c:pt idx="250">
                  <c:v>4.6440949090386209E-3</c:v>
                </c:pt>
                <c:pt idx="251">
                  <c:v>1.3064677989834853E-2</c:v>
                </c:pt>
                <c:pt idx="252">
                  <c:v>1.4028578109966182E-2</c:v>
                </c:pt>
                <c:pt idx="253">
                  <c:v>1.1342991489232799E-2</c:v>
                </c:pt>
                <c:pt idx="254">
                  <c:v>6.2356551640833859E-4</c:v>
                </c:pt>
                <c:pt idx="255">
                  <c:v>6.4811777069237325E-3</c:v>
                </c:pt>
                <c:pt idx="256">
                  <c:v>4.5960757296247402E-4</c:v>
                </c:pt>
                <c:pt idx="257">
                  <c:v>2.5542919466637819E-3</c:v>
                </c:pt>
                <c:pt idx="258">
                  <c:v>1.2605830472880877E-2</c:v>
                </c:pt>
                <c:pt idx="259">
                  <c:v>1.5620684881174013E-3</c:v>
                </c:pt>
                <c:pt idx="260">
                  <c:v>8.9324647485029222E-3</c:v>
                </c:pt>
                <c:pt idx="261">
                  <c:v>1.1367887243003961E-2</c:v>
                </c:pt>
                <c:pt idx="262">
                  <c:v>2.8657442068654479E-3</c:v>
                </c:pt>
                <c:pt idx="263">
                  <c:v>2.0897784638781374E-2</c:v>
                </c:pt>
                <c:pt idx="264">
                  <c:v>2.5536304035549785E-2</c:v>
                </c:pt>
                <c:pt idx="265">
                  <c:v>1.7490058114077375E-2</c:v>
                </c:pt>
                <c:pt idx="266">
                  <c:v>1.6728228568669328E-2</c:v>
                </c:pt>
                <c:pt idx="267">
                  <c:v>2.514613678089756E-3</c:v>
                </c:pt>
                <c:pt idx="268">
                  <c:v>1.6807255271496712E-4</c:v>
                </c:pt>
                <c:pt idx="269">
                  <c:v>7.6924590671871443E-3</c:v>
                </c:pt>
                <c:pt idx="270">
                  <c:v>1.4576775392380788E-2</c:v>
                </c:pt>
                <c:pt idx="271">
                  <c:v>4.4723350108623189E-3</c:v>
                </c:pt>
                <c:pt idx="272">
                  <c:v>4.6697298703385764E-3</c:v>
                </c:pt>
                <c:pt idx="273">
                  <c:v>1.9533562943032455E-2</c:v>
                </c:pt>
                <c:pt idx="274">
                  <c:v>1.11168223134669E-2</c:v>
                </c:pt>
                <c:pt idx="275">
                  <c:v>1.0575618955342784E-2</c:v>
                </c:pt>
                <c:pt idx="276">
                  <c:v>5.9944411193633539E-4</c:v>
                </c:pt>
                <c:pt idx="277">
                  <c:v>6.1470477812512305E-3</c:v>
                </c:pt>
                <c:pt idx="278">
                  <c:v>7.9165858187845526E-3</c:v>
                </c:pt>
                <c:pt idx="279">
                  <c:v>2.4104724008723762E-2</c:v>
                </c:pt>
                <c:pt idx="280">
                  <c:v>5.6375242418531561E-3</c:v>
                </c:pt>
                <c:pt idx="281">
                  <c:v>1.2004009367078013E-2</c:v>
                </c:pt>
                <c:pt idx="282">
                  <c:v>2.5167457857833597E-2</c:v>
                </c:pt>
                <c:pt idx="283">
                  <c:v>1.8635668860317832E-2</c:v>
                </c:pt>
                <c:pt idx="284">
                  <c:v>2.58418847664992E-2</c:v>
                </c:pt>
                <c:pt idx="285">
                  <c:v>9.4614098357265527E-3</c:v>
                </c:pt>
                <c:pt idx="286">
                  <c:v>1.6347442278758539E-3</c:v>
                </c:pt>
                <c:pt idx="287">
                  <c:v>3.8723540840006013E-3</c:v>
                </c:pt>
                <c:pt idx="288">
                  <c:v>7.2596637574657676E-3</c:v>
                </c:pt>
                <c:pt idx="289">
                  <c:v>1.5784443519536565E-2</c:v>
                </c:pt>
                <c:pt idx="290">
                  <c:v>1.2649040494920119E-2</c:v>
                </c:pt>
                <c:pt idx="291">
                  <c:v>6.838611651206675E-3</c:v>
                </c:pt>
                <c:pt idx="292">
                  <c:v>5.7616899682776453E-2</c:v>
                </c:pt>
                <c:pt idx="293">
                  <c:v>7.1325793790619124E-2</c:v>
                </c:pt>
                <c:pt idx="294">
                  <c:v>6.5107778020602226E-3</c:v>
                </c:pt>
                <c:pt idx="295">
                  <c:v>1.4793113258402726E-2</c:v>
                </c:pt>
                <c:pt idx="296">
                  <c:v>3.3363547717076064E-3</c:v>
                </c:pt>
                <c:pt idx="297">
                  <c:v>1.6128141692658114E-2</c:v>
                </c:pt>
                <c:pt idx="298">
                  <c:v>3.5967925292720006E-2</c:v>
                </c:pt>
                <c:pt idx="299">
                  <c:v>2.6823933342666605E-2</c:v>
                </c:pt>
                <c:pt idx="300">
                  <c:v>1.3757312267180894E-2</c:v>
                </c:pt>
                <c:pt idx="301">
                  <c:v>1.2252558226294938E-2</c:v>
                </c:pt>
                <c:pt idx="302">
                  <c:v>1.5048242631800997E-2</c:v>
                </c:pt>
                <c:pt idx="303">
                  <c:v>2.1908609873395303E-2</c:v>
                </c:pt>
                <c:pt idx="304">
                  <c:v>2.4050490959539816E-3</c:v>
                </c:pt>
                <c:pt idx="305">
                  <c:v>1.3401162885459049E-2</c:v>
                </c:pt>
                <c:pt idx="306">
                  <c:v>1.6263417887390876E-3</c:v>
                </c:pt>
                <c:pt idx="307">
                  <c:v>6.556331652233556E-2</c:v>
                </c:pt>
                <c:pt idx="308">
                  <c:v>6.5019010948991207E-2</c:v>
                </c:pt>
                <c:pt idx="309">
                  <c:v>1.7541379613323492E-2</c:v>
                </c:pt>
                <c:pt idx="310">
                  <c:v>2.2550031771369282E-3</c:v>
                </c:pt>
                <c:pt idx="311">
                  <c:v>1.41319284862233E-2</c:v>
                </c:pt>
                <c:pt idx="312">
                  <c:v>2.4892513368364962E-2</c:v>
                </c:pt>
                <c:pt idx="313">
                  <c:v>4.0378975140742956E-2</c:v>
                </c:pt>
                <c:pt idx="314">
                  <c:v>8.317884097836745E-3</c:v>
                </c:pt>
                <c:pt idx="315">
                  <c:v>8.4501239100021972E-3</c:v>
                </c:pt>
                <c:pt idx="316">
                  <c:v>1.3238793693337447E-2</c:v>
                </c:pt>
                <c:pt idx="317">
                  <c:v>2.003829250230071E-3</c:v>
                </c:pt>
                <c:pt idx="318">
                  <c:v>3.9329806152561687E-2</c:v>
                </c:pt>
                <c:pt idx="319">
                  <c:v>1.0253833987469166E-2</c:v>
                </c:pt>
                <c:pt idx="320">
                  <c:v>1.583665842455511E-2</c:v>
                </c:pt>
                <c:pt idx="321">
                  <c:v>3.8450542015942259E-2</c:v>
                </c:pt>
                <c:pt idx="322">
                  <c:v>3.8571983045483559E-2</c:v>
                </c:pt>
                <c:pt idx="323">
                  <c:v>1.9779147344431546E-2</c:v>
                </c:pt>
                <c:pt idx="324">
                  <c:v>1.396940380892679E-2</c:v>
                </c:pt>
                <c:pt idx="325">
                  <c:v>8.4084852502824808E-3</c:v>
                </c:pt>
                <c:pt idx="326">
                  <c:v>2.4582589029412242E-2</c:v>
                </c:pt>
                <c:pt idx="327">
                  <c:v>2.3167054231825038E-2</c:v>
                </c:pt>
                <c:pt idx="328">
                  <c:v>2.1786226672057086E-2</c:v>
                </c:pt>
                <c:pt idx="329">
                  <c:v>3.5758435986446416E-2</c:v>
                </c:pt>
                <c:pt idx="330">
                  <c:v>7.3089214169271915E-2</c:v>
                </c:pt>
                <c:pt idx="331">
                  <c:v>1.0086039050440909E-3</c:v>
                </c:pt>
                <c:pt idx="332">
                  <c:v>3.9310664491923678E-2</c:v>
                </c:pt>
                <c:pt idx="333">
                  <c:v>5.4984388138647387E-2</c:v>
                </c:pt>
                <c:pt idx="334">
                  <c:v>2.2120689196487256E-2</c:v>
                </c:pt>
                <c:pt idx="335">
                  <c:v>2.8841464966470786E-2</c:v>
                </c:pt>
                <c:pt idx="336">
                  <c:v>1.2149656991908E-2</c:v>
                </c:pt>
                <c:pt idx="337">
                  <c:v>9.6766331688026477E-3</c:v>
                </c:pt>
                <c:pt idx="338">
                  <c:v>2.0090403461624953E-2</c:v>
                </c:pt>
                <c:pt idx="339">
                  <c:v>6.5952439593194526E-3</c:v>
                </c:pt>
                <c:pt idx="340">
                  <c:v>5.9917567148815186E-3</c:v>
                </c:pt>
                <c:pt idx="341">
                  <c:v>1.8688865410412328E-2</c:v>
                </c:pt>
                <c:pt idx="342">
                  <c:v>2.0481207314378375E-2</c:v>
                </c:pt>
                <c:pt idx="343">
                  <c:v>8.4915887167765752E-3</c:v>
                </c:pt>
                <c:pt idx="344">
                  <c:v>3.7553936786621896E-2</c:v>
                </c:pt>
                <c:pt idx="345">
                  <c:v>7.6650154145767495E-3</c:v>
                </c:pt>
                <c:pt idx="346">
                  <c:v>1.99483349261999E-2</c:v>
                </c:pt>
                <c:pt idx="347">
                  <c:v>8.7814370000666615E-3</c:v>
                </c:pt>
                <c:pt idx="348">
                  <c:v>6.0029509739381648E-2</c:v>
                </c:pt>
                <c:pt idx="349">
                  <c:v>7.6104448376084627E-3</c:v>
                </c:pt>
                <c:pt idx="350">
                  <c:v>8.7190543184044081E-2</c:v>
                </c:pt>
                <c:pt idx="351">
                  <c:v>3.7954270034777846E-2</c:v>
                </c:pt>
                <c:pt idx="352">
                  <c:v>2.0426440574290616E-2</c:v>
                </c:pt>
                <c:pt idx="353">
                  <c:v>1.0442973428733364E-2</c:v>
                </c:pt>
                <c:pt idx="354">
                  <c:v>2.3753173557476757E-3</c:v>
                </c:pt>
                <c:pt idx="355">
                  <c:v>1.3975170987175005E-2</c:v>
                </c:pt>
                <c:pt idx="356">
                  <c:v>1.3939046215919182E-2</c:v>
                </c:pt>
                <c:pt idx="357">
                  <c:v>3.6481003431562672E-2</c:v>
                </c:pt>
                <c:pt idx="358">
                  <c:v>2.7978846349294168E-2</c:v>
                </c:pt>
                <c:pt idx="359">
                  <c:v>1.3499806073028215E-2</c:v>
                </c:pt>
                <c:pt idx="360">
                  <c:v>6.5685322349063144E-2</c:v>
                </c:pt>
                <c:pt idx="361">
                  <c:v>2.1427882761818888E-2</c:v>
                </c:pt>
                <c:pt idx="362">
                  <c:v>4.0909411773547052E-2</c:v>
                </c:pt>
                <c:pt idx="363">
                  <c:v>3.1719711482598785E-2</c:v>
                </c:pt>
                <c:pt idx="364">
                  <c:v>1.2314117520964049E-3</c:v>
                </c:pt>
                <c:pt idx="365">
                  <c:v>7.9138300857461499E-2</c:v>
                </c:pt>
                <c:pt idx="366">
                  <c:v>5.2835196910096104E-2</c:v>
                </c:pt>
                <c:pt idx="367">
                  <c:v>5.6958635120424719E-2</c:v>
                </c:pt>
                <c:pt idx="368">
                  <c:v>4.0708963679037015E-2</c:v>
                </c:pt>
                <c:pt idx="369">
                  <c:v>3.5361553953308152E-2</c:v>
                </c:pt>
                <c:pt idx="370">
                  <c:v>1.0103803974156618E-2</c:v>
                </c:pt>
                <c:pt idx="371">
                  <c:v>3.2784118170349284E-2</c:v>
                </c:pt>
                <c:pt idx="372">
                  <c:v>3.9113839595428523E-2</c:v>
                </c:pt>
                <c:pt idx="373">
                  <c:v>8.8278504530912433E-3</c:v>
                </c:pt>
                <c:pt idx="374">
                  <c:v>5.1369633637178051E-2</c:v>
                </c:pt>
                <c:pt idx="375">
                  <c:v>2.055656403893006E-2</c:v>
                </c:pt>
                <c:pt idx="376">
                  <c:v>5.2740216836172547E-2</c:v>
                </c:pt>
                <c:pt idx="377">
                  <c:v>2.3292961888253465E-2</c:v>
                </c:pt>
                <c:pt idx="378">
                  <c:v>5.0879404759242269E-2</c:v>
                </c:pt>
                <c:pt idx="379">
                  <c:v>2.4673280987899466E-2</c:v>
                </c:pt>
                <c:pt idx="380">
                  <c:v>8.0357116950307266E-3</c:v>
                </c:pt>
                <c:pt idx="381">
                  <c:v>3.6074579520409433E-2</c:v>
                </c:pt>
                <c:pt idx="382">
                  <c:v>6.8192958452382305E-3</c:v>
                </c:pt>
                <c:pt idx="383">
                  <c:v>3.1304440719863123E-2</c:v>
                </c:pt>
                <c:pt idx="384">
                  <c:v>7.5814396664603528E-3</c:v>
                </c:pt>
                <c:pt idx="385">
                  <c:v>1.6043485847777702E-2</c:v>
                </c:pt>
                <c:pt idx="386">
                  <c:v>2.2798428200872429E-2</c:v>
                </c:pt>
                <c:pt idx="387">
                  <c:v>3.1444554521524912E-3</c:v>
                </c:pt>
                <c:pt idx="388">
                  <c:v>4.7755834211810066E-2</c:v>
                </c:pt>
                <c:pt idx="389">
                  <c:v>8.180887804089422E-2</c:v>
                </c:pt>
                <c:pt idx="390">
                  <c:v>3.5708944158034613E-2</c:v>
                </c:pt>
                <c:pt idx="391">
                  <c:v>3.3047013884529568E-2</c:v>
                </c:pt>
                <c:pt idx="392">
                  <c:v>6.8402773900939143E-2</c:v>
                </c:pt>
                <c:pt idx="393">
                  <c:v>0.16016706591411028</c:v>
                </c:pt>
                <c:pt idx="394">
                  <c:v>5.3402098406747513E-2</c:v>
                </c:pt>
                <c:pt idx="395">
                  <c:v>1.7832174623339712E-2</c:v>
                </c:pt>
                <c:pt idx="396">
                  <c:v>2.0753406898481565E-2</c:v>
                </c:pt>
                <c:pt idx="397">
                  <c:v>4.4561987109938191E-3</c:v>
                </c:pt>
                <c:pt idx="398">
                  <c:v>9.9009905015166651E-3</c:v>
                </c:pt>
                <c:pt idx="399">
                  <c:v>3.0305834874914294E-2</c:v>
                </c:pt>
                <c:pt idx="400">
                  <c:v>5.5926883839220558E-2</c:v>
                </c:pt>
                <c:pt idx="401">
                  <c:v>6.84642969254739E-2</c:v>
                </c:pt>
                <c:pt idx="402">
                  <c:v>0.13800305929579093</c:v>
                </c:pt>
                <c:pt idx="403">
                  <c:v>9.1652361195474721E-2</c:v>
                </c:pt>
                <c:pt idx="404">
                  <c:v>3.4552095057720854E-2</c:v>
                </c:pt>
                <c:pt idx="405">
                  <c:v>2.7604053071642407E-2</c:v>
                </c:pt>
                <c:pt idx="406">
                  <c:v>1.6654873541080903E-2</c:v>
                </c:pt>
                <c:pt idx="407">
                  <c:v>1.0122457244464577E-2</c:v>
                </c:pt>
                <c:pt idx="408">
                  <c:v>2.9920285145881763E-2</c:v>
                </c:pt>
                <c:pt idx="409">
                  <c:v>3.142928265487642E-2</c:v>
                </c:pt>
                <c:pt idx="410">
                  <c:v>3.0824968529944739E-2</c:v>
                </c:pt>
                <c:pt idx="411">
                  <c:v>9.3852485679897808E-3</c:v>
                </c:pt>
                <c:pt idx="412">
                  <c:v>3.0777778158672799E-2</c:v>
                </c:pt>
                <c:pt idx="413">
                  <c:v>5.0602772967814603E-2</c:v>
                </c:pt>
                <c:pt idx="414">
                  <c:v>3.3957491794168529E-2</c:v>
                </c:pt>
                <c:pt idx="415">
                  <c:v>6.8730380316322408E-3</c:v>
                </c:pt>
                <c:pt idx="416">
                  <c:v>2.0290584729914397E-2</c:v>
                </c:pt>
                <c:pt idx="417">
                  <c:v>2.9976349446235489E-2</c:v>
                </c:pt>
                <c:pt idx="418">
                  <c:v>3.1844089437033933E-3</c:v>
                </c:pt>
                <c:pt idx="419">
                  <c:v>4.5442260205851938E-2</c:v>
                </c:pt>
                <c:pt idx="420">
                  <c:v>5.4419369801621723E-2</c:v>
                </c:pt>
                <c:pt idx="421">
                  <c:v>4.6074594891409124E-2</c:v>
                </c:pt>
                <c:pt idx="422">
                  <c:v>2.5909110376958273E-2</c:v>
                </c:pt>
                <c:pt idx="423">
                  <c:v>7.5203143267386655E-2</c:v>
                </c:pt>
                <c:pt idx="424">
                  <c:v>4.2730606612944741E-2</c:v>
                </c:pt>
                <c:pt idx="425">
                  <c:v>2.6821354161460347E-2</c:v>
                </c:pt>
                <c:pt idx="426">
                  <c:v>4.3311668531580881E-2</c:v>
                </c:pt>
                <c:pt idx="427">
                  <c:v>2.1676277875162971E-2</c:v>
                </c:pt>
                <c:pt idx="428">
                  <c:v>2.7691852355347307E-2</c:v>
                </c:pt>
                <c:pt idx="429">
                  <c:v>3.7938191559079674E-2</c:v>
                </c:pt>
                <c:pt idx="430">
                  <c:v>2.0906628449768254E-2</c:v>
                </c:pt>
                <c:pt idx="431">
                  <c:v>2.1338818755630162E-2</c:v>
                </c:pt>
                <c:pt idx="432">
                  <c:v>2.4158408171860114E-3</c:v>
                </c:pt>
                <c:pt idx="433">
                  <c:v>2.1115630116023795E-2</c:v>
                </c:pt>
                <c:pt idx="434">
                  <c:v>1.1649412837541369E-2</c:v>
                </c:pt>
                <c:pt idx="435">
                  <c:v>4.546664480835607E-2</c:v>
                </c:pt>
                <c:pt idx="436">
                  <c:v>4.4753141845266728E-2</c:v>
                </c:pt>
                <c:pt idx="437">
                  <c:v>1.1738953894467679E-2</c:v>
                </c:pt>
                <c:pt idx="438">
                  <c:v>3.1686212630026939E-2</c:v>
                </c:pt>
                <c:pt idx="439">
                  <c:v>6.9766424647635494E-2</c:v>
                </c:pt>
                <c:pt idx="440">
                  <c:v>1.1888551290513704E-2</c:v>
                </c:pt>
                <c:pt idx="441">
                  <c:v>2.0728481546111795E-2</c:v>
                </c:pt>
                <c:pt idx="442">
                  <c:v>1.1790499009025004E-2</c:v>
                </c:pt>
                <c:pt idx="443">
                  <c:v>2.0596506468092527E-2</c:v>
                </c:pt>
                <c:pt idx="444">
                  <c:v>1.1362289859892478E-2</c:v>
                </c:pt>
                <c:pt idx="445">
                  <c:v>2.4944605907398752E-2</c:v>
                </c:pt>
                <c:pt idx="446">
                  <c:v>4.475315951682584E-2</c:v>
                </c:pt>
                <c:pt idx="447">
                  <c:v>6.3808601407567389E-2</c:v>
                </c:pt>
                <c:pt idx="448">
                  <c:v>7.3025411013325991E-2</c:v>
                </c:pt>
                <c:pt idx="449">
                  <c:v>6.1060741662268469E-3</c:v>
                </c:pt>
                <c:pt idx="450">
                  <c:v>1.8287452580232556E-2</c:v>
                </c:pt>
                <c:pt idx="451">
                  <c:v>2.2762179507765823E-2</c:v>
                </c:pt>
                <c:pt idx="452">
                  <c:v>1.1397815304792057E-2</c:v>
                </c:pt>
                <c:pt idx="453">
                  <c:v>6.2060796881785295E-3</c:v>
                </c:pt>
                <c:pt idx="454">
                  <c:v>1.0986511105253649E-2</c:v>
                </c:pt>
                <c:pt idx="455">
                  <c:v>1.4297621884985422E-2</c:v>
                </c:pt>
                <c:pt idx="456">
                  <c:v>1.3263341854682212E-2</c:v>
                </c:pt>
                <c:pt idx="457">
                  <c:v>1.0756269599012191E-2</c:v>
                </c:pt>
                <c:pt idx="458">
                  <c:v>2.3886096259865826E-2</c:v>
                </c:pt>
                <c:pt idx="459">
                  <c:v>5.5831070990542703E-3</c:v>
                </c:pt>
                <c:pt idx="460">
                  <c:v>1.2343946958928416E-2</c:v>
                </c:pt>
                <c:pt idx="461">
                  <c:v>2.6832765631395511E-3</c:v>
                </c:pt>
                <c:pt idx="462">
                  <c:v>1.5674038435042201E-2</c:v>
                </c:pt>
                <c:pt idx="463">
                  <c:v>1.9300504785263073E-2</c:v>
                </c:pt>
                <c:pt idx="464">
                  <c:v>3.5641605477620152E-2</c:v>
                </c:pt>
                <c:pt idx="465">
                  <c:v>1.3062564915434222E-2</c:v>
                </c:pt>
                <c:pt idx="466">
                  <c:v>2.4496590078063384E-2</c:v>
                </c:pt>
                <c:pt idx="467">
                  <c:v>1.8234041788850613E-2</c:v>
                </c:pt>
                <c:pt idx="468">
                  <c:v>2.5107990717102641E-2</c:v>
                </c:pt>
                <c:pt idx="469">
                  <c:v>1.1449205758184715E-2</c:v>
                </c:pt>
                <c:pt idx="470">
                  <c:v>1.0446622535861511E-2</c:v>
                </c:pt>
                <c:pt idx="471">
                  <c:v>1.2359107238549459E-2</c:v>
                </c:pt>
                <c:pt idx="472">
                  <c:v>9.1294724230866243E-3</c:v>
                </c:pt>
                <c:pt idx="473">
                  <c:v>2.8013704837591597E-2</c:v>
                </c:pt>
                <c:pt idx="474">
                  <c:v>2.1007166728377494E-3</c:v>
                </c:pt>
                <c:pt idx="475">
                  <c:v>1.3936722121148595E-2</c:v>
                </c:pt>
                <c:pt idx="476">
                  <c:v>2.4679876679941481E-2</c:v>
                </c:pt>
                <c:pt idx="477">
                  <c:v>2.88246659241101E-2</c:v>
                </c:pt>
                <c:pt idx="478">
                  <c:v>4.6345719227523785E-3</c:v>
                </c:pt>
                <c:pt idx="479">
                  <c:v>6.113022989229288E-2</c:v>
                </c:pt>
                <c:pt idx="480">
                  <c:v>3.7481055652783424E-2</c:v>
                </c:pt>
                <c:pt idx="481">
                  <c:v>5.3798035674169128E-3</c:v>
                </c:pt>
                <c:pt idx="482">
                  <c:v>2.2395469525653914E-2</c:v>
                </c:pt>
                <c:pt idx="483">
                  <c:v>4.6668597155571041E-2</c:v>
                </c:pt>
                <c:pt idx="484">
                  <c:v>2.6494486745803313E-2</c:v>
                </c:pt>
                <c:pt idx="485">
                  <c:v>1.4588017647268673E-2</c:v>
                </c:pt>
                <c:pt idx="486">
                  <c:v>1.9763370459680754E-2</c:v>
                </c:pt>
                <c:pt idx="487">
                  <c:v>3.3576644407010039E-2</c:v>
                </c:pt>
                <c:pt idx="488">
                  <c:v>2.9374611167201269E-2</c:v>
                </c:pt>
                <c:pt idx="489">
                  <c:v>2.9817442713223285E-3</c:v>
                </c:pt>
                <c:pt idx="490">
                  <c:v>2.5921381068076009E-3</c:v>
                </c:pt>
                <c:pt idx="491">
                  <c:v>7.6702757660422373E-3</c:v>
                </c:pt>
                <c:pt idx="492">
                  <c:v>1.4419249105603328E-2</c:v>
                </c:pt>
                <c:pt idx="493">
                  <c:v>7.7891192519431709E-3</c:v>
                </c:pt>
                <c:pt idx="494">
                  <c:v>3.5158253123565887E-2</c:v>
                </c:pt>
                <c:pt idx="495">
                  <c:v>4.4303334700145733E-2</c:v>
                </c:pt>
                <c:pt idx="496">
                  <c:v>9.3623273038601934E-2</c:v>
                </c:pt>
                <c:pt idx="497">
                  <c:v>8.1664659747844079E-2</c:v>
                </c:pt>
                <c:pt idx="498">
                  <c:v>1.2435392132399073E-2</c:v>
                </c:pt>
                <c:pt idx="499">
                  <c:v>9.4470013875007581E-4</c:v>
                </c:pt>
                <c:pt idx="500">
                  <c:v>3.4587773596956875E-2</c:v>
                </c:pt>
                <c:pt idx="501">
                  <c:v>3.5942950008454391E-2</c:v>
                </c:pt>
                <c:pt idx="502">
                  <c:v>2.3176467998699601E-2</c:v>
                </c:pt>
                <c:pt idx="503">
                  <c:v>1.4942472578971923E-2</c:v>
                </c:pt>
                <c:pt idx="504">
                  <c:v>1.3998533839292565E-2</c:v>
                </c:pt>
                <c:pt idx="505">
                  <c:v>5.0745164244578471E-2</c:v>
                </c:pt>
                <c:pt idx="506">
                  <c:v>4.6523780022490448E-2</c:v>
                </c:pt>
                <c:pt idx="507">
                  <c:v>3.6535861051026942E-2</c:v>
                </c:pt>
                <c:pt idx="508">
                  <c:v>2.6375971759172275E-2</c:v>
                </c:pt>
                <c:pt idx="509">
                  <c:v>1.6766449680711178E-2</c:v>
                </c:pt>
                <c:pt idx="510">
                  <c:v>2.562076958433087E-2</c:v>
                </c:pt>
                <c:pt idx="511">
                  <c:v>1.8190964855253209E-2</c:v>
                </c:pt>
                <c:pt idx="512">
                  <c:v>3.1679053216315304E-3</c:v>
                </c:pt>
                <c:pt idx="513">
                  <c:v>1.3326759031023596E-2</c:v>
                </c:pt>
                <c:pt idx="514">
                  <c:v>3.9022679503365382E-2</c:v>
                </c:pt>
                <c:pt idx="515">
                  <c:v>1.7374828638072777E-2</c:v>
                </c:pt>
                <c:pt idx="516">
                  <c:v>2.1960720764210304E-3</c:v>
                </c:pt>
                <c:pt idx="517">
                  <c:v>1.4759293791538501E-2</c:v>
                </c:pt>
                <c:pt idx="518">
                  <c:v>2.683192830125114E-2</c:v>
                </c:pt>
                <c:pt idx="519">
                  <c:v>1.9371887453561429E-2</c:v>
                </c:pt>
                <c:pt idx="520">
                  <c:v>4.1647222621547164E-3</c:v>
                </c:pt>
                <c:pt idx="521">
                  <c:v>3.5315182508614068E-2</c:v>
                </c:pt>
                <c:pt idx="522">
                  <c:v>6.103314717202743E-2</c:v>
                </c:pt>
                <c:pt idx="523">
                  <c:v>0.12641483910889786</c:v>
                </c:pt>
                <c:pt idx="524">
                  <c:v>5.8836290031388717E-2</c:v>
                </c:pt>
                <c:pt idx="525">
                  <c:v>2.67751954361371E-2</c:v>
                </c:pt>
                <c:pt idx="526">
                  <c:v>8.2196342752505341E-3</c:v>
                </c:pt>
                <c:pt idx="527">
                  <c:v>4.290368672734042E-2</c:v>
                </c:pt>
                <c:pt idx="528">
                  <c:v>1.0341920246572796E-2</c:v>
                </c:pt>
                <c:pt idx="529">
                  <c:v>2.2085102361738409E-2</c:v>
                </c:pt>
                <c:pt idx="530">
                  <c:v>2.0201682655323152E-2</c:v>
                </c:pt>
                <c:pt idx="531">
                  <c:v>1.8160545418295861E-3</c:v>
                </c:pt>
                <c:pt idx="532">
                  <c:v>8.9262394279947602E-3</c:v>
                </c:pt>
                <c:pt idx="533">
                  <c:v>9.0959597821100701E-3</c:v>
                </c:pt>
                <c:pt idx="534">
                  <c:v>2.6512016949222277E-2</c:v>
                </c:pt>
                <c:pt idx="535">
                  <c:v>3.0127626754698246E-3</c:v>
                </c:pt>
                <c:pt idx="536">
                  <c:v>4.2954452902744016E-2</c:v>
                </c:pt>
                <c:pt idx="537">
                  <c:v>7.8030896412415257E-2</c:v>
                </c:pt>
                <c:pt idx="538">
                  <c:v>2.1276058692694506E-2</c:v>
                </c:pt>
                <c:pt idx="539">
                  <c:v>3.9607324421500421E-3</c:v>
                </c:pt>
                <c:pt idx="540">
                  <c:v>6.1654620797555959E-2</c:v>
                </c:pt>
                <c:pt idx="541">
                  <c:v>9.883441987541261E-2</c:v>
                </c:pt>
                <c:pt idx="542">
                  <c:v>3.1778724993968568E-2</c:v>
                </c:pt>
                <c:pt idx="543">
                  <c:v>1.6798293552215623E-2</c:v>
                </c:pt>
                <c:pt idx="544">
                  <c:v>3.5054560521007389E-2</c:v>
                </c:pt>
                <c:pt idx="545">
                  <c:v>1.3281019892978E-2</c:v>
                </c:pt>
                <c:pt idx="546">
                  <c:v>2.5722903814481596E-3</c:v>
                </c:pt>
                <c:pt idx="547">
                  <c:v>4.474956517267295E-2</c:v>
                </c:pt>
                <c:pt idx="548">
                  <c:v>3.7573865986462635E-4</c:v>
                </c:pt>
                <c:pt idx="549">
                  <c:v>3.3041593701363427E-2</c:v>
                </c:pt>
                <c:pt idx="550">
                  <c:v>6.8006873148549474E-3</c:v>
                </c:pt>
                <c:pt idx="551">
                  <c:v>3.4261993084097526E-3</c:v>
                </c:pt>
                <c:pt idx="552">
                  <c:v>2.0162964647562079E-2</c:v>
                </c:pt>
                <c:pt idx="553">
                  <c:v>2.5509950600680783E-2</c:v>
                </c:pt>
                <c:pt idx="554">
                  <c:v>1.7684547003733188E-4</c:v>
                </c:pt>
                <c:pt idx="555">
                  <c:v>2.8890231842897099E-3</c:v>
                </c:pt>
                <c:pt idx="556">
                  <c:v>6.0395435891142397E-3</c:v>
                </c:pt>
                <c:pt idx="557">
                  <c:v>2.6642648282808556E-2</c:v>
                </c:pt>
                <c:pt idx="558">
                  <c:v>2.1000318630438945E-2</c:v>
                </c:pt>
                <c:pt idx="559">
                  <c:v>7.1338695769669284E-3</c:v>
                </c:pt>
                <c:pt idx="560">
                  <c:v>2.2514873618653872E-2</c:v>
                </c:pt>
                <c:pt idx="561">
                  <c:v>1.4000599172669563E-2</c:v>
                </c:pt>
                <c:pt idx="562">
                  <c:v>1.7230808472888725E-2</c:v>
                </c:pt>
                <c:pt idx="563">
                  <c:v>2.1450827527980065E-2</c:v>
                </c:pt>
                <c:pt idx="564">
                  <c:v>1.0118880914783891E-2</c:v>
                </c:pt>
                <c:pt idx="565">
                  <c:v>6.2441599828223303E-2</c:v>
                </c:pt>
                <c:pt idx="566">
                  <c:v>4.7605753404610582E-2</c:v>
                </c:pt>
                <c:pt idx="567">
                  <c:v>2.811070330090374E-2</c:v>
                </c:pt>
                <c:pt idx="568">
                  <c:v>1.4914403495278142E-3</c:v>
                </c:pt>
                <c:pt idx="569">
                  <c:v>5.0553822956374934E-3</c:v>
                </c:pt>
                <c:pt idx="570">
                  <c:v>8.9815247985313332E-2</c:v>
                </c:pt>
                <c:pt idx="571">
                  <c:v>0.127990663756436</c:v>
                </c:pt>
                <c:pt idx="572">
                  <c:v>5.1663845997188575E-2</c:v>
                </c:pt>
                <c:pt idx="573">
                  <c:v>3.3827677355390967E-2</c:v>
                </c:pt>
                <c:pt idx="574">
                  <c:v>3.1833659822175467E-2</c:v>
                </c:pt>
                <c:pt idx="575">
                  <c:v>2.3992847081597619E-2</c:v>
                </c:pt>
                <c:pt idx="576">
                  <c:v>2.1125324056348838E-4</c:v>
                </c:pt>
                <c:pt idx="577">
                  <c:v>3.8388474093399308E-2</c:v>
                </c:pt>
                <c:pt idx="578">
                  <c:v>2.2529099214434436E-2</c:v>
                </c:pt>
                <c:pt idx="579">
                  <c:v>1.7710208075103383E-2</c:v>
                </c:pt>
                <c:pt idx="580">
                  <c:v>1.8695144382653392E-2</c:v>
                </c:pt>
                <c:pt idx="581">
                  <c:v>5.4478726721731785E-3</c:v>
                </c:pt>
                <c:pt idx="582">
                  <c:v>1.8568090771622623E-3</c:v>
                </c:pt>
                <c:pt idx="583">
                  <c:v>1.7996442512164621E-2</c:v>
                </c:pt>
                <c:pt idx="584">
                  <c:v>8.8638301378048991E-3</c:v>
                </c:pt>
                <c:pt idx="585">
                  <c:v>1.713296592612731E-2</c:v>
                </c:pt>
                <c:pt idx="586">
                  <c:v>1.6878302588879577E-3</c:v>
                </c:pt>
                <c:pt idx="587">
                  <c:v>1.0347153825291873E-2</c:v>
                </c:pt>
                <c:pt idx="588">
                  <c:v>3.1908087351464276E-2</c:v>
                </c:pt>
                <c:pt idx="589">
                  <c:v>2.0221807134804884E-2</c:v>
                </c:pt>
                <c:pt idx="590">
                  <c:v>1.5429888732564911E-2</c:v>
                </c:pt>
                <c:pt idx="591">
                  <c:v>2.0916929125443812E-2</c:v>
                </c:pt>
                <c:pt idx="592">
                  <c:v>2.3521664482256822E-2</c:v>
                </c:pt>
                <c:pt idx="593">
                  <c:v>3.2578937290577764E-3</c:v>
                </c:pt>
                <c:pt idx="594">
                  <c:v>3.2725653937077409E-2</c:v>
                </c:pt>
                <c:pt idx="595">
                  <c:v>2.0297633177490466E-2</c:v>
                </c:pt>
                <c:pt idx="596">
                  <c:v>3.027045975918561E-2</c:v>
                </c:pt>
                <c:pt idx="597">
                  <c:v>8.9836703946856791E-3</c:v>
                </c:pt>
                <c:pt idx="598">
                  <c:v>1.752848126082332E-2</c:v>
                </c:pt>
                <c:pt idx="599">
                  <c:v>2.2848965270087146E-2</c:v>
                </c:pt>
                <c:pt idx="600">
                  <c:v>8.5758753123467099E-4</c:v>
                </c:pt>
                <c:pt idx="601">
                  <c:v>1.1942498713916646E-2</c:v>
                </c:pt>
                <c:pt idx="602">
                  <c:v>6.0543900951951233E-3</c:v>
                </c:pt>
                <c:pt idx="603">
                  <c:v>6.2067174169802555E-3</c:v>
                </c:pt>
                <c:pt idx="604">
                  <c:v>1.6302406368965329E-3</c:v>
                </c:pt>
                <c:pt idx="605">
                  <c:v>1.4603633206449038E-2</c:v>
                </c:pt>
                <c:pt idx="606">
                  <c:v>4.9603668982637727E-4</c:v>
                </c:pt>
                <c:pt idx="607">
                  <c:v>2.3508970172129714E-2</c:v>
                </c:pt>
                <c:pt idx="608">
                  <c:v>7.3918054894164505E-3</c:v>
                </c:pt>
                <c:pt idx="609">
                  <c:v>1.0404869534530374E-2</c:v>
                </c:pt>
                <c:pt idx="610">
                  <c:v>1.6192932399177344E-2</c:v>
                </c:pt>
                <c:pt idx="611">
                  <c:v>2.4868177144081519E-2</c:v>
                </c:pt>
                <c:pt idx="612">
                  <c:v>6.3673357920065142E-3</c:v>
                </c:pt>
                <c:pt idx="613">
                  <c:v>9.7192239723710647E-3</c:v>
                </c:pt>
                <c:pt idx="614">
                  <c:v>7.6951962283644273E-2</c:v>
                </c:pt>
                <c:pt idx="615">
                  <c:v>7.3721660667014313E-2</c:v>
                </c:pt>
                <c:pt idx="616">
                  <c:v>1.8446642380240046E-3</c:v>
                </c:pt>
                <c:pt idx="617">
                  <c:v>1.3867797435635753E-2</c:v>
                </c:pt>
                <c:pt idx="618">
                  <c:v>2.4002024066783981E-2</c:v>
                </c:pt>
                <c:pt idx="619">
                  <c:v>9.2756815594136448E-3</c:v>
                </c:pt>
                <c:pt idx="620">
                  <c:v>1.6131299699377519E-2</c:v>
                </c:pt>
                <c:pt idx="621">
                  <c:v>4.3602161186989882E-3</c:v>
                </c:pt>
                <c:pt idx="622">
                  <c:v>1.7909196197039907E-2</c:v>
                </c:pt>
                <c:pt idx="623">
                  <c:v>5.2105292380316718E-3</c:v>
                </c:pt>
                <c:pt idx="624">
                  <c:v>1.3752168414261613E-2</c:v>
                </c:pt>
                <c:pt idx="625">
                  <c:v>1.4895848122765733E-2</c:v>
                </c:pt>
                <c:pt idx="626">
                  <c:v>1.0502814538546635E-2</c:v>
                </c:pt>
                <c:pt idx="627">
                  <c:v>3.9273217643487117E-2</c:v>
                </c:pt>
                <c:pt idx="628">
                  <c:v>6.2109068167456101E-2</c:v>
                </c:pt>
                <c:pt idx="629">
                  <c:v>9.217804249716105E-3</c:v>
                </c:pt>
                <c:pt idx="630">
                  <c:v>1.3804678195065985E-2</c:v>
                </c:pt>
                <c:pt idx="631">
                  <c:v>3.4449455570245133E-2</c:v>
                </c:pt>
                <c:pt idx="632">
                  <c:v>4.5255135789691973E-2</c:v>
                </c:pt>
                <c:pt idx="633">
                  <c:v>4.7215917639897766E-3</c:v>
                </c:pt>
                <c:pt idx="634">
                  <c:v>3.2119458468756565E-2</c:v>
                </c:pt>
                <c:pt idx="635">
                  <c:v>2.1306639724682185E-2</c:v>
                </c:pt>
                <c:pt idx="636">
                  <c:v>2.7139290401226306E-2</c:v>
                </c:pt>
                <c:pt idx="637">
                  <c:v>4.5572627119560068E-2</c:v>
                </c:pt>
                <c:pt idx="638">
                  <c:v>7.1995311994295E-2</c:v>
                </c:pt>
                <c:pt idx="639">
                  <c:v>1.5463892916220152E-2</c:v>
                </c:pt>
                <c:pt idx="640">
                  <c:v>9.6428660647436895E-3</c:v>
                </c:pt>
                <c:pt idx="641">
                  <c:v>2.9982733710650213E-2</c:v>
                </c:pt>
                <c:pt idx="642">
                  <c:v>1.7741560559294652E-2</c:v>
                </c:pt>
                <c:pt idx="643">
                  <c:v>5.4564088825691096E-2</c:v>
                </c:pt>
                <c:pt idx="644">
                  <c:v>1.1118093141435114E-2</c:v>
                </c:pt>
                <c:pt idx="645">
                  <c:v>1.5126969814625437E-2</c:v>
                </c:pt>
                <c:pt idx="646">
                  <c:v>1.7619188665076745E-2</c:v>
                </c:pt>
                <c:pt idx="647">
                  <c:v>8.6334680934268236E-3</c:v>
                </c:pt>
                <c:pt idx="648">
                  <c:v>2.1380015668673907E-2</c:v>
                </c:pt>
                <c:pt idx="649">
                  <c:v>3.7936848700267124E-3</c:v>
                </c:pt>
                <c:pt idx="650">
                  <c:v>7.0660295647358498E-3</c:v>
                </c:pt>
                <c:pt idx="651">
                  <c:v>4.1845303848830076E-2</c:v>
                </c:pt>
                <c:pt idx="652">
                  <c:v>5.3030555415887456E-2</c:v>
                </c:pt>
                <c:pt idx="653">
                  <c:v>6.0600729325406303E-3</c:v>
                </c:pt>
                <c:pt idx="654">
                  <c:v>1.9676986382860449E-2</c:v>
                </c:pt>
                <c:pt idx="655">
                  <c:v>1.0175168968286354E-2</c:v>
                </c:pt>
                <c:pt idx="656">
                  <c:v>6.1964333930486304E-3</c:v>
                </c:pt>
                <c:pt idx="657">
                  <c:v>3.0899794859384495E-2</c:v>
                </c:pt>
                <c:pt idx="658">
                  <c:v>2.7870668279464755E-2</c:v>
                </c:pt>
                <c:pt idx="659">
                  <c:v>9.8434334802130086E-3</c:v>
                </c:pt>
                <c:pt idx="660">
                  <c:v>1.7870565893415742E-2</c:v>
                </c:pt>
                <c:pt idx="661">
                  <c:v>2.9765688648623907E-2</c:v>
                </c:pt>
                <c:pt idx="662">
                  <c:v>3.0746956358289668E-2</c:v>
                </c:pt>
                <c:pt idx="663">
                  <c:v>1.5824156083098395E-2</c:v>
                </c:pt>
                <c:pt idx="664">
                  <c:v>2.6097262489924462E-2</c:v>
                </c:pt>
                <c:pt idx="665">
                  <c:v>5.7807675211605713E-3</c:v>
                </c:pt>
                <c:pt idx="666">
                  <c:v>1.9569912312527443E-2</c:v>
                </c:pt>
                <c:pt idx="667">
                  <c:v>9.8437672785501914E-3</c:v>
                </c:pt>
                <c:pt idx="668">
                  <c:v>1.8733830135508895E-3</c:v>
                </c:pt>
                <c:pt idx="669">
                  <c:v>1.9422643837254117E-2</c:v>
                </c:pt>
                <c:pt idx="670">
                  <c:v>2.6197840018106568E-2</c:v>
                </c:pt>
                <c:pt idx="671">
                  <c:v>2.4706254284454277E-3</c:v>
                </c:pt>
                <c:pt idx="672">
                  <c:v>1.9469998522369722E-3</c:v>
                </c:pt>
                <c:pt idx="673">
                  <c:v>4.4283559225290117E-3</c:v>
                </c:pt>
                <c:pt idx="674">
                  <c:v>2.9819719543077147E-2</c:v>
                </c:pt>
                <c:pt idx="675">
                  <c:v>3.1232736244498984E-2</c:v>
                </c:pt>
                <c:pt idx="676">
                  <c:v>4.182301397656922E-2</c:v>
                </c:pt>
                <c:pt idx="677">
                  <c:v>5.3957439322696284E-3</c:v>
                </c:pt>
                <c:pt idx="678">
                  <c:v>3.5835538762199269E-2</c:v>
                </c:pt>
                <c:pt idx="679">
                  <c:v>3.065237644616255E-2</c:v>
                </c:pt>
                <c:pt idx="680">
                  <c:v>3.5800630867178708E-3</c:v>
                </c:pt>
                <c:pt idx="681">
                  <c:v>1.0149004053775734E-2</c:v>
                </c:pt>
                <c:pt idx="682">
                  <c:v>6.5075500724889488E-3</c:v>
                </c:pt>
                <c:pt idx="683">
                  <c:v>3.9237314633493281E-2</c:v>
                </c:pt>
                <c:pt idx="684">
                  <c:v>3.6577094008652749E-3</c:v>
                </c:pt>
                <c:pt idx="685">
                  <c:v>3.3469389618023156E-2</c:v>
                </c:pt>
                <c:pt idx="686">
                  <c:v>3.1396191193480263E-2</c:v>
                </c:pt>
                <c:pt idx="687">
                  <c:v>4.8409301100701407E-2</c:v>
                </c:pt>
                <c:pt idx="688">
                  <c:v>1.816169919592275E-2</c:v>
                </c:pt>
                <c:pt idx="689">
                  <c:v>9.6137565629089861E-3</c:v>
                </c:pt>
                <c:pt idx="690">
                  <c:v>5.4527899056695146E-3</c:v>
                </c:pt>
                <c:pt idx="691">
                  <c:v>1.3029294847483368E-2</c:v>
                </c:pt>
                <c:pt idx="692">
                  <c:v>2.1775442480022604E-2</c:v>
                </c:pt>
                <c:pt idx="693">
                  <c:v>2.2625367843054647E-2</c:v>
                </c:pt>
                <c:pt idx="694">
                  <c:v>4.4303935358233168E-2</c:v>
                </c:pt>
                <c:pt idx="695">
                  <c:v>7.3884524284285255E-2</c:v>
                </c:pt>
                <c:pt idx="696">
                  <c:v>9.034168516507483E-3</c:v>
                </c:pt>
                <c:pt idx="697">
                  <c:v>1.5362723333962059E-2</c:v>
                </c:pt>
                <c:pt idx="698">
                  <c:v>3.0779467694409058E-3</c:v>
                </c:pt>
                <c:pt idx="699">
                  <c:v>1.8890948679512732E-2</c:v>
                </c:pt>
                <c:pt idx="700">
                  <c:v>1.9589424229340711E-2</c:v>
                </c:pt>
                <c:pt idx="701">
                  <c:v>4.4341546714053347E-2</c:v>
                </c:pt>
                <c:pt idx="702">
                  <c:v>1.0603865921716596E-2</c:v>
                </c:pt>
                <c:pt idx="703">
                  <c:v>7.2263406452837395E-2</c:v>
                </c:pt>
                <c:pt idx="704">
                  <c:v>3.2655537176428289E-3</c:v>
                </c:pt>
                <c:pt idx="705">
                  <c:v>2.6014567396632139E-2</c:v>
                </c:pt>
                <c:pt idx="706">
                  <c:v>7.5900888758852168E-3</c:v>
                </c:pt>
                <c:pt idx="707">
                  <c:v>7.1277797819550735E-3</c:v>
                </c:pt>
                <c:pt idx="708">
                  <c:v>4.3280173585757385E-3</c:v>
                </c:pt>
                <c:pt idx="709">
                  <c:v>2.4056212347144824E-2</c:v>
                </c:pt>
                <c:pt idx="710">
                  <c:v>2.3911887662375231E-2</c:v>
                </c:pt>
                <c:pt idx="711">
                  <c:v>1.590409818118297E-2</c:v>
                </c:pt>
                <c:pt idx="712">
                  <c:v>3.584085619355834E-2</c:v>
                </c:pt>
                <c:pt idx="713">
                  <c:v>1.5692272116940489E-2</c:v>
                </c:pt>
                <c:pt idx="714">
                  <c:v>1.6457544862192128E-2</c:v>
                </c:pt>
                <c:pt idx="715">
                  <c:v>8.3673271883936175E-3</c:v>
                </c:pt>
                <c:pt idx="716">
                  <c:v>2.1915305797865901E-2</c:v>
                </c:pt>
                <c:pt idx="717">
                  <c:v>2.1512992354125512E-2</c:v>
                </c:pt>
                <c:pt idx="718">
                  <c:v>3.9439751204836775E-2</c:v>
                </c:pt>
                <c:pt idx="719">
                  <c:v>2.5447046919569408E-2</c:v>
                </c:pt>
                <c:pt idx="720">
                  <c:v>2.2119703282762086E-2</c:v>
                </c:pt>
                <c:pt idx="721">
                  <c:v>2.0289965289706932E-2</c:v>
                </c:pt>
                <c:pt idx="722">
                  <c:v>1.4527215148726744E-2</c:v>
                </c:pt>
                <c:pt idx="723">
                  <c:v>1.0450380308541644E-2</c:v>
                </c:pt>
                <c:pt idx="724">
                  <c:v>8.6960405528162688E-3</c:v>
                </c:pt>
                <c:pt idx="725">
                  <c:v>2.7699988359005098E-2</c:v>
                </c:pt>
                <c:pt idx="726">
                  <c:v>1.8208329415272839E-2</c:v>
                </c:pt>
                <c:pt idx="727">
                  <c:v>3.2208682841035778E-2</c:v>
                </c:pt>
                <c:pt idx="728">
                  <c:v>1.2759050317979933E-2</c:v>
                </c:pt>
                <c:pt idx="729">
                  <c:v>1.9001674979620815E-2</c:v>
                </c:pt>
                <c:pt idx="730">
                  <c:v>1.0129904211130631E-2</c:v>
                </c:pt>
                <c:pt idx="731">
                  <c:v>5.6659395514101962E-3</c:v>
                </c:pt>
                <c:pt idx="732">
                  <c:v>4.9371609192339905E-3</c:v>
                </c:pt>
                <c:pt idx="733">
                  <c:v>7.1855514368883685E-3</c:v>
                </c:pt>
                <c:pt idx="734">
                  <c:v>4.153209147054758E-2</c:v>
                </c:pt>
                <c:pt idx="735">
                  <c:v>3.9379045989142651E-2</c:v>
                </c:pt>
                <c:pt idx="736">
                  <c:v>4.1033409108222254E-3</c:v>
                </c:pt>
                <c:pt idx="737">
                  <c:v>2.0248848364400437E-2</c:v>
                </c:pt>
                <c:pt idx="738">
                  <c:v>1.4287197725599466E-2</c:v>
                </c:pt>
                <c:pt idx="739">
                  <c:v>2.1724119347074876E-2</c:v>
                </c:pt>
                <c:pt idx="740">
                  <c:v>4.425089175960707E-3</c:v>
                </c:pt>
                <c:pt idx="741">
                  <c:v>1.6414041213237297E-2</c:v>
                </c:pt>
                <c:pt idx="742">
                  <c:v>1.635739556748074E-2</c:v>
                </c:pt>
                <c:pt idx="743">
                  <c:v>1.995120295050706E-2</c:v>
                </c:pt>
                <c:pt idx="744">
                  <c:v>1.0494690354386436E-2</c:v>
                </c:pt>
                <c:pt idx="745">
                  <c:v>3.3164876744887482E-5</c:v>
                </c:pt>
                <c:pt idx="746">
                  <c:v>3.9007969106037619E-3</c:v>
                </c:pt>
                <c:pt idx="747">
                  <c:v>6.99130014371885E-3</c:v>
                </c:pt>
                <c:pt idx="748">
                  <c:v>1.799932887315071E-2</c:v>
                </c:pt>
                <c:pt idx="749">
                  <c:v>5.5132735463560414E-2</c:v>
                </c:pt>
                <c:pt idx="750">
                  <c:v>3.6144870930972052E-2</c:v>
                </c:pt>
                <c:pt idx="751">
                  <c:v>6.9738253698654926E-2</c:v>
                </c:pt>
                <c:pt idx="752">
                  <c:v>2.0770078074621379E-2</c:v>
                </c:pt>
                <c:pt idx="753">
                  <c:v>1.1042602746089742E-2</c:v>
                </c:pt>
                <c:pt idx="754">
                  <c:v>2.3162196181693379E-2</c:v>
                </c:pt>
                <c:pt idx="755">
                  <c:v>5.825042194562588E-2</c:v>
                </c:pt>
                <c:pt idx="756">
                  <c:v>4.4565474382569567E-2</c:v>
                </c:pt>
                <c:pt idx="757">
                  <c:v>1.7580034886837148E-3</c:v>
                </c:pt>
                <c:pt idx="758">
                  <c:v>1.7401182771729366E-2</c:v>
                </c:pt>
                <c:pt idx="759">
                  <c:v>1.2365626921837658E-2</c:v>
                </c:pt>
                <c:pt idx="760">
                  <c:v>2.8470867542075354E-3</c:v>
                </c:pt>
                <c:pt idx="761">
                  <c:v>1.7119443373975085E-2</c:v>
                </c:pt>
                <c:pt idx="762">
                  <c:v>2.3905438474596856E-2</c:v>
                </c:pt>
                <c:pt idx="763">
                  <c:v>0.11790243486281107</c:v>
                </c:pt>
                <c:pt idx="764">
                  <c:v>8.309488941045097E-2</c:v>
                </c:pt>
                <c:pt idx="765">
                  <c:v>6.7574323803018758E-3</c:v>
                </c:pt>
                <c:pt idx="766">
                  <c:v>2.2429483534863102E-2</c:v>
                </c:pt>
                <c:pt idx="767">
                  <c:v>1.7877765410023321E-2</c:v>
                </c:pt>
                <c:pt idx="768">
                  <c:v>2.520255526010971E-2</c:v>
                </c:pt>
                <c:pt idx="769">
                  <c:v>2.4441282067269185E-2</c:v>
                </c:pt>
                <c:pt idx="770">
                  <c:v>4.1368470614817285E-2</c:v>
                </c:pt>
                <c:pt idx="771">
                  <c:v>1.2118568328160219E-2</c:v>
                </c:pt>
                <c:pt idx="772">
                  <c:v>1.0920300887305903E-2</c:v>
                </c:pt>
                <c:pt idx="773">
                  <c:v>5.0356308431099015E-3</c:v>
                </c:pt>
                <c:pt idx="774">
                  <c:v>3.1001345433338785E-2</c:v>
                </c:pt>
                <c:pt idx="775">
                  <c:v>3.4753701592421138E-2</c:v>
                </c:pt>
                <c:pt idx="776">
                  <c:v>3.8704717438479128E-3</c:v>
                </c:pt>
                <c:pt idx="777">
                  <c:v>4.425188753834694E-2</c:v>
                </c:pt>
                <c:pt idx="778">
                  <c:v>4.2359918450095069E-2</c:v>
                </c:pt>
                <c:pt idx="779">
                  <c:v>2.8629699429462926E-3</c:v>
                </c:pt>
                <c:pt idx="780">
                  <c:v>6.5803372628354586E-3</c:v>
                </c:pt>
                <c:pt idx="781">
                  <c:v>6.8009659034010787E-3</c:v>
                </c:pt>
                <c:pt idx="782">
                  <c:v>3.4237429580274849E-2</c:v>
                </c:pt>
                <c:pt idx="783">
                  <c:v>1.5595168928309019E-2</c:v>
                </c:pt>
                <c:pt idx="784">
                  <c:v>9.210158427716721E-3</c:v>
                </c:pt>
                <c:pt idx="785">
                  <c:v>2.4384995643656013E-3</c:v>
                </c:pt>
                <c:pt idx="786">
                  <c:v>9.7993418852091313E-3</c:v>
                </c:pt>
                <c:pt idx="787">
                  <c:v>7.3595180143249769E-2</c:v>
                </c:pt>
                <c:pt idx="788">
                  <c:v>5.2774614307621023E-2</c:v>
                </c:pt>
                <c:pt idx="789">
                  <c:v>1.1245071297100551E-2</c:v>
                </c:pt>
                <c:pt idx="790">
                  <c:v>2.3901445811040221E-2</c:v>
                </c:pt>
                <c:pt idx="791">
                  <c:v>6.8645765275533715E-3</c:v>
                </c:pt>
                <c:pt idx="792">
                  <c:v>2.3936248095753981E-2</c:v>
                </c:pt>
                <c:pt idx="793">
                  <c:v>4.969775438794221E-2</c:v>
                </c:pt>
                <c:pt idx="794">
                  <c:v>5.3129547923444695E-3</c:v>
                </c:pt>
                <c:pt idx="795">
                  <c:v>3.042087829236441E-3</c:v>
                </c:pt>
                <c:pt idx="796">
                  <c:v>5.8266139963411658E-2</c:v>
                </c:pt>
                <c:pt idx="797">
                  <c:v>6.5502542988213078E-2</c:v>
                </c:pt>
                <c:pt idx="798">
                  <c:v>2.3278181879980209E-2</c:v>
                </c:pt>
                <c:pt idx="799">
                  <c:v>1.764602185070888E-2</c:v>
                </c:pt>
                <c:pt idx="800">
                  <c:v>1.2251122737289264E-2</c:v>
                </c:pt>
                <c:pt idx="801">
                  <c:v>1.2397316730937255E-2</c:v>
                </c:pt>
                <c:pt idx="802">
                  <c:v>1.064376944618721E-2</c:v>
                </c:pt>
                <c:pt idx="803">
                  <c:v>3.0841712348404462E-2</c:v>
                </c:pt>
                <c:pt idx="804">
                  <c:v>3.4734551398194737E-2</c:v>
                </c:pt>
                <c:pt idx="805">
                  <c:v>1.9778860586008782E-2</c:v>
                </c:pt>
                <c:pt idx="806">
                  <c:v>1.3734539612766205E-2</c:v>
                </c:pt>
                <c:pt idx="807">
                  <c:v>3.3848324199332938E-3</c:v>
                </c:pt>
                <c:pt idx="808">
                  <c:v>1.1787687566493852E-2</c:v>
                </c:pt>
                <c:pt idx="809">
                  <c:v>4.1677445546205227E-2</c:v>
                </c:pt>
                <c:pt idx="810">
                  <c:v>3.271323220205221E-2</c:v>
                </c:pt>
                <c:pt idx="811">
                  <c:v>2.5036767978951532E-2</c:v>
                </c:pt>
                <c:pt idx="812">
                  <c:v>7.1938546667453781E-3</c:v>
                </c:pt>
                <c:pt idx="813">
                  <c:v>1.8203805053998375E-2</c:v>
                </c:pt>
                <c:pt idx="814">
                  <c:v>3.720955366450171E-2</c:v>
                </c:pt>
                <c:pt idx="815">
                  <c:v>1.3307325011795991E-2</c:v>
                </c:pt>
                <c:pt idx="816">
                  <c:v>2.1509457863509582E-2</c:v>
                </c:pt>
                <c:pt idx="817">
                  <c:v>2.3693646817885428E-3</c:v>
                </c:pt>
                <c:pt idx="818">
                  <c:v>2.5680418337853048E-3</c:v>
                </c:pt>
                <c:pt idx="819">
                  <c:v>1.2264527183853458E-2</c:v>
                </c:pt>
                <c:pt idx="820">
                  <c:v>2.0465624347847176E-2</c:v>
                </c:pt>
                <c:pt idx="821">
                  <c:v>1.7119552106099952E-3</c:v>
                </c:pt>
                <c:pt idx="822">
                  <c:v>1.1757862601772355E-2</c:v>
                </c:pt>
                <c:pt idx="823">
                  <c:v>1.15284301283331E-2</c:v>
                </c:pt>
                <c:pt idx="824">
                  <c:v>2.9335314790473768E-2</c:v>
                </c:pt>
                <c:pt idx="825">
                  <c:v>3.03961923684734E-4</c:v>
                </c:pt>
                <c:pt idx="826">
                  <c:v>2.6485421808033833E-2</c:v>
                </c:pt>
                <c:pt idx="827">
                  <c:v>1.9619614200910251E-2</c:v>
                </c:pt>
                <c:pt idx="828">
                  <c:v>2.8179979146919318E-2</c:v>
                </c:pt>
                <c:pt idx="829">
                  <c:v>2.5837772289361165E-2</c:v>
                </c:pt>
                <c:pt idx="830">
                  <c:v>1.374142542311723E-2</c:v>
                </c:pt>
                <c:pt idx="831">
                  <c:v>4.315774659829183E-2</c:v>
                </c:pt>
                <c:pt idx="832">
                  <c:v>1.1396294658838265E-2</c:v>
                </c:pt>
                <c:pt idx="833">
                  <c:v>1.7249648715701164E-2</c:v>
                </c:pt>
                <c:pt idx="834">
                  <c:v>1.6145410844714679E-2</c:v>
                </c:pt>
                <c:pt idx="835">
                  <c:v>2.263262186802019E-3</c:v>
                </c:pt>
                <c:pt idx="836">
                  <c:v>9.375465540412525E-3</c:v>
                </c:pt>
                <c:pt idx="837">
                  <c:v>2.546511497300077E-3</c:v>
                </c:pt>
                <c:pt idx="838">
                  <c:v>2.0905881936670806E-3</c:v>
                </c:pt>
                <c:pt idx="839">
                  <c:v>5.1745235842110869E-3</c:v>
                </c:pt>
                <c:pt idx="840">
                  <c:v>4.9535816199286958E-2</c:v>
                </c:pt>
                <c:pt idx="841">
                  <c:v>2.153336792599814E-2</c:v>
                </c:pt>
                <c:pt idx="842">
                  <c:v>1.2919432852141591E-2</c:v>
                </c:pt>
                <c:pt idx="843">
                  <c:v>1.4285832434729214E-2</c:v>
                </c:pt>
                <c:pt idx="844">
                  <c:v>1.0426481005793149E-2</c:v>
                </c:pt>
                <c:pt idx="845">
                  <c:v>2.566267386161036E-2</c:v>
                </c:pt>
                <c:pt idx="846">
                  <c:v>4.020573980610017E-2</c:v>
                </c:pt>
                <c:pt idx="847">
                  <c:v>2.389244332418906E-2</c:v>
                </c:pt>
                <c:pt idx="848">
                  <c:v>1.3273688117853238E-2</c:v>
                </c:pt>
                <c:pt idx="849">
                  <c:v>1.7466823546592954E-2</c:v>
                </c:pt>
                <c:pt idx="850">
                  <c:v>1.1155051323743267E-2</c:v>
                </c:pt>
                <c:pt idx="851">
                  <c:v>1.6193371135044893E-2</c:v>
                </c:pt>
                <c:pt idx="852">
                  <c:v>3.1303201918144535E-2</c:v>
                </c:pt>
                <c:pt idx="853">
                  <c:v>2.5824979053976418E-2</c:v>
                </c:pt>
                <c:pt idx="854">
                  <c:v>5.4746949217733952E-2</c:v>
                </c:pt>
                <c:pt idx="855">
                  <c:v>4.8191053806089443E-2</c:v>
                </c:pt>
                <c:pt idx="856">
                  <c:v>3.3601549129493821E-3</c:v>
                </c:pt>
                <c:pt idx="857">
                  <c:v>1.3257937712443813E-2</c:v>
                </c:pt>
                <c:pt idx="858">
                  <c:v>8.4108867592908882E-3</c:v>
                </c:pt>
                <c:pt idx="859">
                  <c:v>2.2283276455566228E-2</c:v>
                </c:pt>
                <c:pt idx="860">
                  <c:v>3.0418607260855508E-2</c:v>
                </c:pt>
                <c:pt idx="861">
                  <c:v>6.2166199558466945E-2</c:v>
                </c:pt>
                <c:pt idx="862">
                  <c:v>3.6873739430799163E-2</c:v>
                </c:pt>
                <c:pt idx="863">
                  <c:v>4.3278369411095148E-2</c:v>
                </c:pt>
                <c:pt idx="864">
                  <c:v>2.8709105814461053E-2</c:v>
                </c:pt>
                <c:pt idx="865">
                  <c:v>1.0497303371776488E-2</c:v>
                </c:pt>
                <c:pt idx="866">
                  <c:v>1.0185689283101441E-2</c:v>
                </c:pt>
                <c:pt idx="867">
                  <c:v>4.2741723387870663E-4</c:v>
                </c:pt>
                <c:pt idx="868">
                  <c:v>7.6183759478318496E-3</c:v>
                </c:pt>
                <c:pt idx="869">
                  <c:v>3.0134085969088533E-2</c:v>
                </c:pt>
                <c:pt idx="870">
                  <c:v>4.5356482758605043E-2</c:v>
                </c:pt>
                <c:pt idx="871">
                  <c:v>1.5424564760658645E-2</c:v>
                </c:pt>
                <c:pt idx="872">
                  <c:v>2.3548531240381667E-2</c:v>
                </c:pt>
                <c:pt idx="873">
                  <c:v>2.8720471040333317E-2</c:v>
                </c:pt>
                <c:pt idx="874">
                  <c:v>1.7445723616177081E-2</c:v>
                </c:pt>
                <c:pt idx="875">
                  <c:v>4.3134737579531924E-3</c:v>
                </c:pt>
                <c:pt idx="876">
                  <c:v>6.9776616248252155E-3</c:v>
                </c:pt>
                <c:pt idx="877">
                  <c:v>1.4475264689547343E-2</c:v>
                </c:pt>
                <c:pt idx="878">
                  <c:v>4.6972136376264025E-2</c:v>
                </c:pt>
                <c:pt idx="879">
                  <c:v>4.7103079849841217E-2</c:v>
                </c:pt>
                <c:pt idx="880">
                  <c:v>1.6948348956443184E-2</c:v>
                </c:pt>
                <c:pt idx="881">
                  <c:v>2.1741652460359532E-2</c:v>
                </c:pt>
                <c:pt idx="882">
                  <c:v>3.0267166180451683E-2</c:v>
                </c:pt>
                <c:pt idx="883">
                  <c:v>1.7429360886974214E-2</c:v>
                </c:pt>
                <c:pt idx="884">
                  <c:v>2.2166302219102364E-2</c:v>
                </c:pt>
                <c:pt idx="885">
                  <c:v>3.1207933073574508E-2</c:v>
                </c:pt>
                <c:pt idx="886">
                  <c:v>4.083280719313246E-2</c:v>
                </c:pt>
                <c:pt idx="887">
                  <c:v>2.1243518808189928E-3</c:v>
                </c:pt>
                <c:pt idx="888">
                  <c:v>8.003250765180981E-3</c:v>
                </c:pt>
                <c:pt idx="889">
                  <c:v>6.658826862924635E-3</c:v>
                </c:pt>
                <c:pt idx="890">
                  <c:v>1.312120043693819E-2</c:v>
                </c:pt>
                <c:pt idx="891">
                  <c:v>1.0963008697698921E-3</c:v>
                </c:pt>
                <c:pt idx="892">
                  <c:v>1.9284881593381837E-2</c:v>
                </c:pt>
                <c:pt idx="893">
                  <c:v>6.1103056601679417E-2</c:v>
                </c:pt>
                <c:pt idx="894">
                  <c:v>9.2042222302800319E-2</c:v>
                </c:pt>
                <c:pt idx="895">
                  <c:v>1.9174555388813495E-2</c:v>
                </c:pt>
                <c:pt idx="896">
                  <c:v>5.9942193318985044E-2</c:v>
                </c:pt>
                <c:pt idx="897">
                  <c:v>3.2609263738024863E-2</c:v>
                </c:pt>
                <c:pt idx="898">
                  <c:v>1.7072465415006375E-2</c:v>
                </c:pt>
                <c:pt idx="899">
                  <c:v>8.3199647027188406E-3</c:v>
                </c:pt>
                <c:pt idx="900">
                  <c:v>1.7652603512580089E-2</c:v>
                </c:pt>
                <c:pt idx="901">
                  <c:v>5.0479679388877673E-2</c:v>
                </c:pt>
                <c:pt idx="902">
                  <c:v>3.5892324742532095E-2</c:v>
                </c:pt>
                <c:pt idx="903">
                  <c:v>1.102802831683679E-4</c:v>
                </c:pt>
                <c:pt idx="904">
                  <c:v>7.8579763480558888E-3</c:v>
                </c:pt>
                <c:pt idx="905">
                  <c:v>7.9173915090749395E-3</c:v>
                </c:pt>
                <c:pt idx="906">
                  <c:v>2.1149407274993596E-2</c:v>
                </c:pt>
                <c:pt idx="907">
                  <c:v>7.3607817775415323E-4</c:v>
                </c:pt>
                <c:pt idx="908">
                  <c:v>1.6225320587369554E-2</c:v>
                </c:pt>
                <c:pt idx="909">
                  <c:v>1.8071159156315093E-2</c:v>
                </c:pt>
                <c:pt idx="910">
                  <c:v>2.5188905399797415E-2</c:v>
                </c:pt>
                <c:pt idx="911">
                  <c:v>5.7803344110885363E-2</c:v>
                </c:pt>
                <c:pt idx="912">
                  <c:v>4.6200488072276572E-2</c:v>
                </c:pt>
                <c:pt idx="913">
                  <c:v>2.1201079684714835E-2</c:v>
                </c:pt>
                <c:pt idx="914">
                  <c:v>1.2703806772064938E-2</c:v>
                </c:pt>
                <c:pt idx="915">
                  <c:v>1.6103791794727922E-2</c:v>
                </c:pt>
                <c:pt idx="916">
                  <c:v>4.3116963341688727E-2</c:v>
                </c:pt>
                <c:pt idx="917">
                  <c:v>2.3409384139956396E-2</c:v>
                </c:pt>
                <c:pt idx="918">
                  <c:v>2.9333966573423281E-2</c:v>
                </c:pt>
                <c:pt idx="919">
                  <c:v>4.3929585308585876E-4</c:v>
                </c:pt>
                <c:pt idx="920">
                  <c:v>1.259346321641128E-2</c:v>
                </c:pt>
                <c:pt idx="921">
                  <c:v>3.0899658985244355E-3</c:v>
                </c:pt>
                <c:pt idx="922">
                  <c:v>3.3668933505203634E-2</c:v>
                </c:pt>
                <c:pt idx="923">
                  <c:v>1.2032413294391101E-2</c:v>
                </c:pt>
                <c:pt idx="924">
                  <c:v>4.2882122224323915E-3</c:v>
                </c:pt>
                <c:pt idx="925">
                  <c:v>2.5332696260512012E-3</c:v>
                </c:pt>
                <c:pt idx="926">
                  <c:v>8.3030945147880529E-3</c:v>
                </c:pt>
                <c:pt idx="927">
                  <c:v>3.2193894617348492E-2</c:v>
                </c:pt>
                <c:pt idx="928">
                  <c:v>4.0534233229326724E-3</c:v>
                </c:pt>
                <c:pt idx="929">
                  <c:v>1.521383891461024E-2</c:v>
                </c:pt>
                <c:pt idx="930">
                  <c:v>4.0514856163134369E-2</c:v>
                </c:pt>
                <c:pt idx="931">
                  <c:v>3.2679618373863302E-2</c:v>
                </c:pt>
                <c:pt idx="932">
                  <c:v>2.9476533892568518E-2</c:v>
                </c:pt>
                <c:pt idx="933">
                  <c:v>2.1728872593531033E-2</c:v>
                </c:pt>
                <c:pt idx="934">
                  <c:v>1.1951482316293458E-2</c:v>
                </c:pt>
                <c:pt idx="935">
                  <c:v>2.93917337779919E-2</c:v>
                </c:pt>
                <c:pt idx="936">
                  <c:v>9.4687965572592264E-2</c:v>
                </c:pt>
                <c:pt idx="937">
                  <c:v>1.7061855660542601E-2</c:v>
                </c:pt>
                <c:pt idx="938">
                  <c:v>3.2208973558372142E-2</c:v>
                </c:pt>
                <c:pt idx="939">
                  <c:v>3.7969145065814727E-3</c:v>
                </c:pt>
                <c:pt idx="940">
                  <c:v>2.06007188888187E-2</c:v>
                </c:pt>
                <c:pt idx="941">
                  <c:v>8.0931444749955932E-3</c:v>
                </c:pt>
                <c:pt idx="942">
                  <c:v>1.8661530380982325E-2</c:v>
                </c:pt>
                <c:pt idx="943">
                  <c:v>5.9304665934335737E-3</c:v>
                </c:pt>
                <c:pt idx="944">
                  <c:v>1.537531620001583E-2</c:v>
                </c:pt>
                <c:pt idx="945">
                  <c:v>1.8322175839037849E-2</c:v>
                </c:pt>
                <c:pt idx="946">
                  <c:v>1.0716059767304926E-2</c:v>
                </c:pt>
                <c:pt idx="947">
                  <c:v>4.7442032855342289E-3</c:v>
                </c:pt>
                <c:pt idx="948">
                  <c:v>2.4470094489021078E-2</c:v>
                </c:pt>
                <c:pt idx="949">
                  <c:v>3.546656060610201E-2</c:v>
                </c:pt>
                <c:pt idx="950">
                  <c:v>1.7263503761610757E-2</c:v>
                </c:pt>
                <c:pt idx="951">
                  <c:v>1.2556606264166234E-2</c:v>
                </c:pt>
                <c:pt idx="952">
                  <c:v>3.2125967149799775E-2</c:v>
                </c:pt>
                <c:pt idx="953">
                  <c:v>2.5356938905245638E-2</c:v>
                </c:pt>
                <c:pt idx="954">
                  <c:v>1.067339569722414E-2</c:v>
                </c:pt>
                <c:pt idx="955">
                  <c:v>1.8347399454897361E-3</c:v>
                </c:pt>
                <c:pt idx="956">
                  <c:v>2.9849608130085567E-2</c:v>
                </c:pt>
                <c:pt idx="957">
                  <c:v>3.0551553129484748E-2</c:v>
                </c:pt>
                <c:pt idx="958">
                  <c:v>2.960569249685625E-2</c:v>
                </c:pt>
                <c:pt idx="959">
                  <c:v>1.28515084145978E-2</c:v>
                </c:pt>
                <c:pt idx="960">
                  <c:v>4.5061419743471519E-2</c:v>
                </c:pt>
                <c:pt idx="961">
                  <c:v>6.7643279211226842E-2</c:v>
                </c:pt>
                <c:pt idx="962">
                  <c:v>1.6289323497453274E-2</c:v>
                </c:pt>
                <c:pt idx="963">
                  <c:v>9.2010886457196631E-3</c:v>
                </c:pt>
                <c:pt idx="964">
                  <c:v>2.3359751647369391E-3</c:v>
                </c:pt>
                <c:pt idx="965">
                  <c:v>8.0488490090371515E-3</c:v>
                </c:pt>
                <c:pt idx="966">
                  <c:v>3.0101508868612785E-3</c:v>
                </c:pt>
                <c:pt idx="967">
                  <c:v>4.9304888624915499E-2</c:v>
                </c:pt>
                <c:pt idx="968">
                  <c:v>4.1124709515100652E-2</c:v>
                </c:pt>
                <c:pt idx="969">
                  <c:v>1.4877396490576497E-2</c:v>
                </c:pt>
                <c:pt idx="970">
                  <c:v>1.1321634380946485E-3</c:v>
                </c:pt>
                <c:pt idx="971">
                  <c:v>1.0979833440860575E-2</c:v>
                </c:pt>
                <c:pt idx="972">
                  <c:v>4.5917259218823869E-3</c:v>
                </c:pt>
                <c:pt idx="973">
                  <c:v>1.6552436221507885E-2</c:v>
                </c:pt>
                <c:pt idx="974">
                  <c:v>2.0412089941059464E-2</c:v>
                </c:pt>
                <c:pt idx="975">
                  <c:v>1.0922666724824353E-2</c:v>
                </c:pt>
                <c:pt idx="976">
                  <c:v>3.1042001439620373E-3</c:v>
                </c:pt>
                <c:pt idx="977">
                  <c:v>2.5689707903342116E-3</c:v>
                </c:pt>
                <c:pt idx="978">
                  <c:v>2.8850384845951985E-2</c:v>
                </c:pt>
                <c:pt idx="979">
                  <c:v>2.4182466749786951E-2</c:v>
                </c:pt>
                <c:pt idx="980">
                  <c:v>7.2271927537377156E-2</c:v>
                </c:pt>
                <c:pt idx="981">
                  <c:v>5.9354331544355973E-2</c:v>
                </c:pt>
                <c:pt idx="982">
                  <c:v>1.0894303187522906E-2</c:v>
                </c:pt>
                <c:pt idx="983">
                  <c:v>1.9657062485070091E-2</c:v>
                </c:pt>
                <c:pt idx="984">
                  <c:v>1.3468754799020455E-2</c:v>
                </c:pt>
                <c:pt idx="985">
                  <c:v>7.6489834215193842E-2</c:v>
                </c:pt>
                <c:pt idx="986">
                  <c:v>6.2116021291763371E-2</c:v>
                </c:pt>
                <c:pt idx="987">
                  <c:v>7.4116424802639263E-3</c:v>
                </c:pt>
                <c:pt idx="988">
                  <c:v>2.4639006495786812E-2</c:v>
                </c:pt>
                <c:pt idx="989">
                  <c:v>1.2219605996762303E-2</c:v>
                </c:pt>
                <c:pt idx="990">
                  <c:v>1.5720600303819936E-2</c:v>
                </c:pt>
                <c:pt idx="991">
                  <c:v>1.7569717873680935E-2</c:v>
                </c:pt>
                <c:pt idx="992">
                  <c:v>1.6327893554035744E-3</c:v>
                </c:pt>
                <c:pt idx="993">
                  <c:v>8.0366396439147461E-3</c:v>
                </c:pt>
                <c:pt idx="994">
                  <c:v>5.3724299750104254E-3</c:v>
                </c:pt>
                <c:pt idx="995">
                  <c:v>5.2630095953113921E-3</c:v>
                </c:pt>
                <c:pt idx="996">
                  <c:v>4.2369629599146977E-4</c:v>
                </c:pt>
                <c:pt idx="997">
                  <c:v>1.1069827779563597E-2</c:v>
                </c:pt>
                <c:pt idx="998">
                  <c:v>3.3955623086554421E-2</c:v>
                </c:pt>
                <c:pt idx="999">
                  <c:v>6.0547277358944523E-2</c:v>
                </c:pt>
                <c:pt idx="1000">
                  <c:v>1.6444581032313346E-2</c:v>
                </c:pt>
                <c:pt idx="1001">
                  <c:v>2.4222091413509519E-2</c:v>
                </c:pt>
                <c:pt idx="1002">
                  <c:v>4.2504832480108667E-2</c:v>
                </c:pt>
                <c:pt idx="1003">
                  <c:v>2.0231818018086063E-2</c:v>
                </c:pt>
                <c:pt idx="1004">
                  <c:v>1.3075198353412108E-2</c:v>
                </c:pt>
                <c:pt idx="1005">
                  <c:v>1.5300950547073092E-2</c:v>
                </c:pt>
                <c:pt idx="1006">
                  <c:v>2.6472373973729701E-2</c:v>
                </c:pt>
                <c:pt idx="1007">
                  <c:v>3.452282584094218E-3</c:v>
                </c:pt>
                <c:pt idx="1008">
                  <c:v>1.5216949758306213E-2</c:v>
                </c:pt>
                <c:pt idx="1009">
                  <c:v>2.5079251027817981E-3</c:v>
                </c:pt>
                <c:pt idx="1010">
                  <c:v>1.2857612816017093E-2</c:v>
                </c:pt>
                <c:pt idx="1011">
                  <c:v>1.6213126472366809E-3</c:v>
                </c:pt>
                <c:pt idx="1012">
                  <c:v>8.5664127468390305E-3</c:v>
                </c:pt>
                <c:pt idx="1013">
                  <c:v>7.5651612127309179E-3</c:v>
                </c:pt>
                <c:pt idx="1014">
                  <c:v>1.0997992882821793E-2</c:v>
                </c:pt>
                <c:pt idx="1015">
                  <c:v>6.7189241417122082E-3</c:v>
                </c:pt>
                <c:pt idx="1016">
                  <c:v>3.9750788307052962E-2</c:v>
                </c:pt>
                <c:pt idx="1017">
                  <c:v>3.042976247581556E-2</c:v>
                </c:pt>
                <c:pt idx="1018">
                  <c:v>2.6792676677965268E-3</c:v>
                </c:pt>
                <c:pt idx="1019">
                  <c:v>7.9796127955207574E-3</c:v>
                </c:pt>
                <c:pt idx="1020">
                  <c:v>1.3763742999963496E-2</c:v>
                </c:pt>
                <c:pt idx="1021">
                  <c:v>1.2182467197164178E-2</c:v>
                </c:pt>
                <c:pt idx="1022">
                  <c:v>3.2095198871519618E-3</c:v>
                </c:pt>
                <c:pt idx="1023">
                  <c:v>4.1800557733884542E-3</c:v>
                </c:pt>
                <c:pt idx="1024">
                  <c:v>1.4825045194378444E-2</c:v>
                </c:pt>
                <c:pt idx="1025">
                  <c:v>1.8739615160453214E-2</c:v>
                </c:pt>
                <c:pt idx="1026">
                  <c:v>3.2533966433629137E-2</c:v>
                </c:pt>
                <c:pt idx="1027">
                  <c:v>1.0023051415664673E-2</c:v>
                </c:pt>
                <c:pt idx="1028">
                  <c:v>2.2014661469338177E-2</c:v>
                </c:pt>
                <c:pt idx="1029">
                  <c:v>1.5183646313391859E-3</c:v>
                </c:pt>
                <c:pt idx="1030">
                  <c:v>1.3492718761719567E-2</c:v>
                </c:pt>
                <c:pt idx="1031">
                  <c:v>1.2341041369339851E-2</c:v>
                </c:pt>
                <c:pt idx="1032">
                  <c:v>3.4400090660926863E-4</c:v>
                </c:pt>
                <c:pt idx="1033">
                  <c:v>1.8260429267124058E-3</c:v>
                </c:pt>
                <c:pt idx="1034">
                  <c:v>8.1102342532766974E-3</c:v>
                </c:pt>
                <c:pt idx="1035">
                  <c:v>1.4903091351336108E-2</c:v>
                </c:pt>
                <c:pt idx="1036">
                  <c:v>4.1122305173712924E-2</c:v>
                </c:pt>
                <c:pt idx="1037">
                  <c:v>2.0745728682004867E-2</c:v>
                </c:pt>
                <c:pt idx="1038">
                  <c:v>1.1894542024622029E-2</c:v>
                </c:pt>
                <c:pt idx="1039">
                  <c:v>6.5769879260457638E-3</c:v>
                </c:pt>
                <c:pt idx="1040">
                  <c:v>2.7411964043040069E-3</c:v>
                </c:pt>
                <c:pt idx="1041">
                  <c:v>5.8625852823122736E-2</c:v>
                </c:pt>
                <c:pt idx="1042">
                  <c:v>5.681656570347348E-2</c:v>
                </c:pt>
                <c:pt idx="1043">
                  <c:v>4.8502438147328139E-3</c:v>
                </c:pt>
                <c:pt idx="1044">
                  <c:v>4.6786624659508422E-3</c:v>
                </c:pt>
                <c:pt idx="1045">
                  <c:v>1.8704271074022907E-2</c:v>
                </c:pt>
                <c:pt idx="1046">
                  <c:v>1.4699300002583066E-2</c:v>
                </c:pt>
                <c:pt idx="1047">
                  <c:v>1.1811224889815015E-2</c:v>
                </c:pt>
                <c:pt idx="1048">
                  <c:v>1.3828462518183052E-3</c:v>
                </c:pt>
                <c:pt idx="1049">
                  <c:v>6.7305903503353057E-3</c:v>
                </c:pt>
                <c:pt idx="1050">
                  <c:v>2.0325209782687263E-2</c:v>
                </c:pt>
                <c:pt idx="1051">
                  <c:v>1.5644393917780743E-2</c:v>
                </c:pt>
                <c:pt idx="1052">
                  <c:v>3.5666603663459836E-3</c:v>
                </c:pt>
                <c:pt idx="1053">
                  <c:v>1.684355777598787E-2</c:v>
                </c:pt>
                <c:pt idx="1054">
                  <c:v>1.8268384313446146E-2</c:v>
                </c:pt>
                <c:pt idx="1055">
                  <c:v>1.8156601381633785E-2</c:v>
                </c:pt>
                <c:pt idx="1056">
                  <c:v>1.1625639573967145E-2</c:v>
                </c:pt>
                <c:pt idx="1057">
                  <c:v>1.2561148284950108E-2</c:v>
                </c:pt>
                <c:pt idx="1058">
                  <c:v>1.0334303802582471E-2</c:v>
                </c:pt>
                <c:pt idx="1059">
                  <c:v>7.0036662493599289E-3</c:v>
                </c:pt>
                <c:pt idx="1060">
                  <c:v>9.2754146056207029E-4</c:v>
                </c:pt>
                <c:pt idx="1061">
                  <c:v>6.5275697527491378E-3</c:v>
                </c:pt>
                <c:pt idx="1062">
                  <c:v>2.7757421117733286E-2</c:v>
                </c:pt>
                <c:pt idx="1063">
                  <c:v>2.9466745171618281E-2</c:v>
                </c:pt>
                <c:pt idx="1064">
                  <c:v>5.2103816596531091E-3</c:v>
                </c:pt>
                <c:pt idx="1065">
                  <c:v>6.5534714783463252E-3</c:v>
                </c:pt>
                <c:pt idx="1066">
                  <c:v>5.2153456866676281E-4</c:v>
                </c:pt>
                <c:pt idx="1067">
                  <c:v>9.343022665563477E-3</c:v>
                </c:pt>
                <c:pt idx="1068">
                  <c:v>2.2024119435463754E-2</c:v>
                </c:pt>
                <c:pt idx="1069">
                  <c:v>1.1580535890174952E-2</c:v>
                </c:pt>
                <c:pt idx="1070">
                  <c:v>8.2406945928342815E-3</c:v>
                </c:pt>
                <c:pt idx="1071">
                  <c:v>8.7610849018605556E-3</c:v>
                </c:pt>
                <c:pt idx="1072">
                  <c:v>1.5523816197601614E-3</c:v>
                </c:pt>
                <c:pt idx="1073">
                  <c:v>3.813476178747287E-3</c:v>
                </c:pt>
                <c:pt idx="1074">
                  <c:v>2.8472997777989522E-3</c:v>
                </c:pt>
                <c:pt idx="1075">
                  <c:v>3.0548289398165968E-2</c:v>
                </c:pt>
                <c:pt idx="1076">
                  <c:v>1.3567718756415126E-2</c:v>
                </c:pt>
                <c:pt idx="1077">
                  <c:v>3.4416403819556241E-2</c:v>
                </c:pt>
                <c:pt idx="1078">
                  <c:v>5.7188911189829748E-3</c:v>
                </c:pt>
                <c:pt idx="1079">
                  <c:v>1.6350190570422602E-2</c:v>
                </c:pt>
                <c:pt idx="1080">
                  <c:v>3.0857721786481409E-2</c:v>
                </c:pt>
                <c:pt idx="1081">
                  <c:v>2.2828731457908971E-3</c:v>
                </c:pt>
                <c:pt idx="1082">
                  <c:v>8.9610288487635397E-3</c:v>
                </c:pt>
                <c:pt idx="1083">
                  <c:v>1.1203084397151687E-2</c:v>
                </c:pt>
                <c:pt idx="1084">
                  <c:v>4.8002662335610072E-4</c:v>
                </c:pt>
                <c:pt idx="1085">
                  <c:v>4.429523268264117E-3</c:v>
                </c:pt>
                <c:pt idx="1086">
                  <c:v>3.9308709975780284E-3</c:v>
                </c:pt>
                <c:pt idx="1087">
                  <c:v>1.9208576103060745E-3</c:v>
                </c:pt>
                <c:pt idx="1088">
                  <c:v>2.7620434732081728E-3</c:v>
                </c:pt>
                <c:pt idx="1089">
                  <c:v>4.5314067973082066E-4</c:v>
                </c:pt>
                <c:pt idx="1090">
                  <c:v>1.0525410540775758E-2</c:v>
                </c:pt>
                <c:pt idx="1091">
                  <c:v>3.8667941628263099E-3</c:v>
                </c:pt>
                <c:pt idx="1092">
                  <c:v>3.8649885787963188E-3</c:v>
                </c:pt>
                <c:pt idx="1093">
                  <c:v>3.5138793119066824E-4</c:v>
                </c:pt>
                <c:pt idx="1094">
                  <c:v>2.0379027396288712E-4</c:v>
                </c:pt>
                <c:pt idx="1095">
                  <c:v>6.3425214191185006E-3</c:v>
                </c:pt>
                <c:pt idx="1096">
                  <c:v>5.6359763040332985E-3</c:v>
                </c:pt>
                <c:pt idx="1097">
                  <c:v>8.647642120178347E-3</c:v>
                </c:pt>
                <c:pt idx="1098">
                  <c:v>1.2865261596247358E-2</c:v>
                </c:pt>
                <c:pt idx="1099">
                  <c:v>9.388324300746034E-3</c:v>
                </c:pt>
                <c:pt idx="1100">
                  <c:v>6.6713699623231221E-3</c:v>
                </c:pt>
                <c:pt idx="1101">
                  <c:v>5.2992902348827581E-3</c:v>
                </c:pt>
                <c:pt idx="1102">
                  <c:v>9.2413929731868395E-3</c:v>
                </c:pt>
                <c:pt idx="1103">
                  <c:v>9.2848737506570442E-3</c:v>
                </c:pt>
                <c:pt idx="1104">
                  <c:v>1.4293568293431785E-2</c:v>
                </c:pt>
                <c:pt idx="1105">
                  <c:v>2.4679689791560041E-2</c:v>
                </c:pt>
                <c:pt idx="1106">
                  <c:v>7.7346034271682674E-3</c:v>
                </c:pt>
                <c:pt idx="1107">
                  <c:v>6.3432882564664174E-3</c:v>
                </c:pt>
                <c:pt idx="1108">
                  <c:v>4.6704565084634497E-2</c:v>
                </c:pt>
                <c:pt idx="1109">
                  <c:v>1.9138676236490255E-2</c:v>
                </c:pt>
                <c:pt idx="1110">
                  <c:v>1.2876531753118939E-2</c:v>
                </c:pt>
                <c:pt idx="1111">
                  <c:v>2.3924115427714763E-3</c:v>
                </c:pt>
                <c:pt idx="1112">
                  <c:v>1.6375925196830517E-2</c:v>
                </c:pt>
                <c:pt idx="1113">
                  <c:v>6.4024234022447002E-2</c:v>
                </c:pt>
                <c:pt idx="1114">
                  <c:v>3.191921636771803E-2</c:v>
                </c:pt>
                <c:pt idx="1115">
                  <c:v>2.6870261365427209E-2</c:v>
                </c:pt>
                <c:pt idx="1116">
                  <c:v>1.0330875029331199E-2</c:v>
                </c:pt>
                <c:pt idx="1117">
                  <c:v>2.3474448360684742E-3</c:v>
                </c:pt>
                <c:pt idx="1118">
                  <c:v>1.6996403460962577E-2</c:v>
                </c:pt>
                <c:pt idx="1119">
                  <c:v>3.1537999199602818E-2</c:v>
                </c:pt>
                <c:pt idx="1120">
                  <c:v>1.9271018914472995E-2</c:v>
                </c:pt>
                <c:pt idx="1121">
                  <c:v>1.1955773485053703E-2</c:v>
                </c:pt>
                <c:pt idx="1122">
                  <c:v>2.9645008053952218E-2</c:v>
                </c:pt>
                <c:pt idx="1123">
                  <c:v>2.6878718782388282E-2</c:v>
                </c:pt>
                <c:pt idx="1124">
                  <c:v>1.2618448850496716E-2</c:v>
                </c:pt>
                <c:pt idx="1125">
                  <c:v>3.3303630177765352E-2</c:v>
                </c:pt>
                <c:pt idx="1126">
                  <c:v>2.3726256804513222E-3</c:v>
                </c:pt>
                <c:pt idx="1127">
                  <c:v>3.047957246187059E-2</c:v>
                </c:pt>
                <c:pt idx="1128">
                  <c:v>1.2692737980768745E-2</c:v>
                </c:pt>
                <c:pt idx="1129">
                  <c:v>5.5052549332132385E-4</c:v>
                </c:pt>
                <c:pt idx="1130">
                  <c:v>4.3629066921188299E-3</c:v>
                </c:pt>
                <c:pt idx="1131">
                  <c:v>1.3932933203473127E-2</c:v>
                </c:pt>
                <c:pt idx="1132">
                  <c:v>3.8786749768225429E-3</c:v>
                </c:pt>
                <c:pt idx="1133">
                  <c:v>1.3326613927147301E-2</c:v>
                </c:pt>
                <c:pt idx="1134">
                  <c:v>2.0548925179724824E-2</c:v>
                </c:pt>
                <c:pt idx="1135">
                  <c:v>3.0918454155966269E-2</c:v>
                </c:pt>
                <c:pt idx="1136">
                  <c:v>7.8077048802957117E-3</c:v>
                </c:pt>
                <c:pt idx="1137">
                  <c:v>1.2895939914404178E-2</c:v>
                </c:pt>
                <c:pt idx="1138">
                  <c:v>1.8761356787442621E-2</c:v>
                </c:pt>
                <c:pt idx="1139">
                  <c:v>5.3197825681274645E-2</c:v>
                </c:pt>
                <c:pt idx="1140">
                  <c:v>4.0345946935204512E-2</c:v>
                </c:pt>
                <c:pt idx="1141">
                  <c:v>3.0993356042140877E-2</c:v>
                </c:pt>
                <c:pt idx="1142">
                  <c:v>1.2743306712564724E-3</c:v>
                </c:pt>
                <c:pt idx="1143">
                  <c:v>1.3149545232554327E-2</c:v>
                </c:pt>
                <c:pt idx="1144">
                  <c:v>1.0344351908346157E-2</c:v>
                </c:pt>
                <c:pt idx="1145">
                  <c:v>3.150401886366561E-3</c:v>
                </c:pt>
                <c:pt idx="1146">
                  <c:v>1.9190593954819826E-2</c:v>
                </c:pt>
                <c:pt idx="1147">
                  <c:v>2.1210120927046657E-2</c:v>
                </c:pt>
                <c:pt idx="1148">
                  <c:v>1.7101766468630271E-2</c:v>
                </c:pt>
                <c:pt idx="1149">
                  <c:v>1.2804882744932329E-2</c:v>
                </c:pt>
                <c:pt idx="1150">
                  <c:v>4.0454565994768786E-2</c:v>
                </c:pt>
                <c:pt idx="1151">
                  <c:v>7.347306852234046E-3</c:v>
                </c:pt>
                <c:pt idx="1152">
                  <c:v>1.5378550532420524E-2</c:v>
                </c:pt>
                <c:pt idx="1153">
                  <c:v>1.7467078895443477E-2</c:v>
                </c:pt>
                <c:pt idx="1154">
                  <c:v>1.2471506524757286E-2</c:v>
                </c:pt>
                <c:pt idx="1155">
                  <c:v>4.3033298260313343E-3</c:v>
                </c:pt>
                <c:pt idx="1156">
                  <c:v>2.4093250175473192E-2</c:v>
                </c:pt>
                <c:pt idx="1157">
                  <c:v>3.8895186436994002E-2</c:v>
                </c:pt>
                <c:pt idx="1158">
                  <c:v>7.4613754391607487E-3</c:v>
                </c:pt>
                <c:pt idx="1159">
                  <c:v>1.8321893038108611E-3</c:v>
                </c:pt>
                <c:pt idx="1160">
                  <c:v>4.425880960999766E-3</c:v>
                </c:pt>
                <c:pt idx="1161">
                  <c:v>8.0257964450770741E-3</c:v>
                </c:pt>
                <c:pt idx="1162">
                  <c:v>3.1405884346529266E-2</c:v>
                </c:pt>
                <c:pt idx="1163">
                  <c:v>5.5605824060850718E-2</c:v>
                </c:pt>
                <c:pt idx="1164">
                  <c:v>3.6082310020671998E-2</c:v>
                </c:pt>
                <c:pt idx="1165">
                  <c:v>3.1761172501068399E-2</c:v>
                </c:pt>
                <c:pt idx="1166">
                  <c:v>2.1175289377751486E-2</c:v>
                </c:pt>
                <c:pt idx="1167">
                  <c:v>8.9109963715001073E-2</c:v>
                </c:pt>
                <c:pt idx="1168">
                  <c:v>3.5565887018537773E-2</c:v>
                </c:pt>
                <c:pt idx="1169">
                  <c:v>7.1045998342572469E-2</c:v>
                </c:pt>
                <c:pt idx="1170">
                  <c:v>7.5205925564668125E-2</c:v>
                </c:pt>
                <c:pt idx="1171">
                  <c:v>1.9664159361674403E-2</c:v>
                </c:pt>
                <c:pt idx="1172">
                  <c:v>1.523293571270406E-2</c:v>
                </c:pt>
                <c:pt idx="1173">
                  <c:v>3.3244721648924952E-3</c:v>
                </c:pt>
                <c:pt idx="1174">
                  <c:v>8.4312481314808528E-3</c:v>
                </c:pt>
                <c:pt idx="1175">
                  <c:v>9.7892399659430859E-3</c:v>
                </c:pt>
                <c:pt idx="1176">
                  <c:v>4.3526433333103114E-3</c:v>
                </c:pt>
                <c:pt idx="1177">
                  <c:v>8.6823674337497235E-3</c:v>
                </c:pt>
                <c:pt idx="1178">
                  <c:v>2.5168536880477113E-2</c:v>
                </c:pt>
                <c:pt idx="1179">
                  <c:v>1.3065537868973574E-2</c:v>
                </c:pt>
                <c:pt idx="1180">
                  <c:v>1.1316960953674628E-2</c:v>
                </c:pt>
                <c:pt idx="1181">
                  <c:v>4.3763706275813823E-2</c:v>
                </c:pt>
                <c:pt idx="1182">
                  <c:v>1.5257154903838986E-2</c:v>
                </c:pt>
                <c:pt idx="1183">
                  <c:v>2.7261994799083606E-2</c:v>
                </c:pt>
                <c:pt idx="1184">
                  <c:v>1.7486739102761398E-2</c:v>
                </c:pt>
                <c:pt idx="1185">
                  <c:v>1.1050373584487268E-2</c:v>
                </c:pt>
                <c:pt idx="1186">
                  <c:v>4.5293414283161578E-3</c:v>
                </c:pt>
                <c:pt idx="1187">
                  <c:v>1.6317345520533884E-3</c:v>
                </c:pt>
                <c:pt idx="1188">
                  <c:v>7.4175829032346995E-3</c:v>
                </c:pt>
                <c:pt idx="1189">
                  <c:v>1.9360381046060589E-2</c:v>
                </c:pt>
                <c:pt idx="1190">
                  <c:v>1.0587316765740113E-2</c:v>
                </c:pt>
                <c:pt idx="1191">
                  <c:v>3.0833990777852033E-3</c:v>
                </c:pt>
                <c:pt idx="1192">
                  <c:v>7.1957945221741712E-3</c:v>
                </c:pt>
                <c:pt idx="1193">
                  <c:v>2.2804281741383645E-2</c:v>
                </c:pt>
                <c:pt idx="1194">
                  <c:v>1.4300739416496623E-2</c:v>
                </c:pt>
                <c:pt idx="1195">
                  <c:v>1.7141741614319406E-2</c:v>
                </c:pt>
                <c:pt idx="1196">
                  <c:v>1.966422297077186E-3</c:v>
                </c:pt>
                <c:pt idx="1197">
                  <c:v>8.7818008680597016E-3</c:v>
                </c:pt>
                <c:pt idx="1198">
                  <c:v>2.0507646750389096E-2</c:v>
                </c:pt>
                <c:pt idx="1199">
                  <c:v>1.0269900598562497E-2</c:v>
                </c:pt>
                <c:pt idx="1200">
                  <c:v>5.3213400285608671E-3</c:v>
                </c:pt>
                <c:pt idx="1201">
                  <c:v>8.0124909664413494E-3</c:v>
                </c:pt>
                <c:pt idx="1202">
                  <c:v>3.9661991240212534E-3</c:v>
                </c:pt>
                <c:pt idx="1203">
                  <c:v>3.0133366598571402E-2</c:v>
                </c:pt>
                <c:pt idx="1204">
                  <c:v>1.4149405986708996E-2</c:v>
                </c:pt>
                <c:pt idx="1205">
                  <c:v>4.6212801282086609E-3</c:v>
                </c:pt>
                <c:pt idx="1206">
                  <c:v>1.1523750798900152E-2</c:v>
                </c:pt>
                <c:pt idx="1207">
                  <c:v>4.641059748540185E-3</c:v>
                </c:pt>
                <c:pt idx="1208">
                  <c:v>6.0630063605148993E-3</c:v>
                </c:pt>
                <c:pt idx="1209">
                  <c:v>3.0308652337725398E-2</c:v>
                </c:pt>
                <c:pt idx="1210">
                  <c:v>4.2345510182642696E-2</c:v>
                </c:pt>
                <c:pt idx="1211">
                  <c:v>5.3073680246573775E-3</c:v>
                </c:pt>
                <c:pt idx="1212">
                  <c:v>4.4141784258787892E-3</c:v>
                </c:pt>
                <c:pt idx="1213">
                  <c:v>1.4164285493639048E-2</c:v>
                </c:pt>
                <c:pt idx="1214">
                  <c:v>2.4260473786966795E-2</c:v>
                </c:pt>
                <c:pt idx="1215">
                  <c:v>8.6730897456899919E-4</c:v>
                </c:pt>
                <c:pt idx="1216">
                  <c:v>1.7568828537103391E-2</c:v>
                </c:pt>
                <c:pt idx="1217">
                  <c:v>1.7951048365002283E-3</c:v>
                </c:pt>
                <c:pt idx="1218">
                  <c:v>8.3004278758737544E-4</c:v>
                </c:pt>
                <c:pt idx="1219">
                  <c:v>4.6430775302892325E-3</c:v>
                </c:pt>
                <c:pt idx="1220">
                  <c:v>1.9756589347386715E-2</c:v>
                </c:pt>
                <c:pt idx="1221">
                  <c:v>5.2140684211024503E-3</c:v>
                </c:pt>
                <c:pt idx="1222">
                  <c:v>9.0482974202151858E-3</c:v>
                </c:pt>
                <c:pt idx="1223">
                  <c:v>3.2906023672643309E-2</c:v>
                </c:pt>
                <c:pt idx="1224">
                  <c:v>2.9730533544323146E-2</c:v>
                </c:pt>
                <c:pt idx="1225">
                  <c:v>2.8807478429776156E-3</c:v>
                </c:pt>
                <c:pt idx="1226">
                  <c:v>1.329616898791189E-2</c:v>
                </c:pt>
                <c:pt idx="1227">
                  <c:v>4.5594125292901366E-3</c:v>
                </c:pt>
                <c:pt idx="1228">
                  <c:v>8.8793226702281128E-3</c:v>
                </c:pt>
                <c:pt idx="1229">
                  <c:v>2.0725735702660276E-2</c:v>
                </c:pt>
                <c:pt idx="1230">
                  <c:v>1.2593644162921027E-2</c:v>
                </c:pt>
                <c:pt idx="1231">
                  <c:v>4.324447320992862E-3</c:v>
                </c:pt>
                <c:pt idx="1232">
                  <c:v>9.6927185844426153E-3</c:v>
                </c:pt>
                <c:pt idx="1233">
                  <c:v>1.1425291709628449E-2</c:v>
                </c:pt>
                <c:pt idx="1234">
                  <c:v>9.695371217581677E-4</c:v>
                </c:pt>
                <c:pt idx="1235">
                  <c:v>8.0008816579542306E-3</c:v>
                </c:pt>
                <c:pt idx="1236">
                  <c:v>1.5560752691602011E-2</c:v>
                </c:pt>
                <c:pt idx="1237">
                  <c:v>1.5552244288354238E-2</c:v>
                </c:pt>
                <c:pt idx="1238">
                  <c:v>1.2266383937696482E-2</c:v>
                </c:pt>
                <c:pt idx="1239">
                  <c:v>2.7214900677773889E-2</c:v>
                </c:pt>
                <c:pt idx="1240">
                  <c:v>1.0943513828283707E-2</c:v>
                </c:pt>
                <c:pt idx="1241">
                  <c:v>3.5446171734111263E-2</c:v>
                </c:pt>
                <c:pt idx="1242">
                  <c:v>2.7537471917323041E-2</c:v>
                </c:pt>
                <c:pt idx="1243">
                  <c:v>1.6177682402169106E-2</c:v>
                </c:pt>
                <c:pt idx="1244">
                  <c:v>3.8452687784563365E-3</c:v>
                </c:pt>
                <c:pt idx="1245">
                  <c:v>6.5608534735390059E-3</c:v>
                </c:pt>
                <c:pt idx="1246">
                  <c:v>1.1372774286755521E-2</c:v>
                </c:pt>
                <c:pt idx="1247">
                  <c:v>1.7034149602436809E-3</c:v>
                </c:pt>
                <c:pt idx="1248">
                  <c:v>1.10180920049687E-3</c:v>
                </c:pt>
                <c:pt idx="1249">
                  <c:v>8.6148732678999473E-3</c:v>
                </c:pt>
                <c:pt idx="1250">
                  <c:v>1.0772688631591859E-2</c:v>
                </c:pt>
                <c:pt idx="1251">
                  <c:v>3.0267255602250071E-3</c:v>
                </c:pt>
                <c:pt idx="1252">
                  <c:v>1.5348605116304358E-2</c:v>
                </c:pt>
                <c:pt idx="1253">
                  <c:v>1.4436350961121639E-2</c:v>
                </c:pt>
                <c:pt idx="1254">
                  <c:v>7.1145955461344394E-3</c:v>
                </c:pt>
                <c:pt idx="1255">
                  <c:v>2.3886177919483849E-3</c:v>
                </c:pt>
                <c:pt idx="1256">
                  <c:v>7.6189116857296449E-3</c:v>
                </c:pt>
                <c:pt idx="1257">
                  <c:v>7.7140437416431968E-3</c:v>
                </c:pt>
                <c:pt idx="1258">
                  <c:v>1.2746972270034592E-2</c:v>
                </c:pt>
                <c:pt idx="1259">
                  <c:v>2.3238613013720631E-3</c:v>
                </c:pt>
                <c:pt idx="1260">
                  <c:v>2.9431139460469151E-2</c:v>
                </c:pt>
                <c:pt idx="1261">
                  <c:v>1.1871596842492829E-2</c:v>
                </c:pt>
                <c:pt idx="1262">
                  <c:v>1.1336969674670572E-2</c:v>
                </c:pt>
                <c:pt idx="1263">
                  <c:v>1.1345577120266848E-2</c:v>
                </c:pt>
                <c:pt idx="1264">
                  <c:v>2.836605808948638E-2</c:v>
                </c:pt>
                <c:pt idx="1265">
                  <c:v>2.021504095343974E-2</c:v>
                </c:pt>
                <c:pt idx="1266">
                  <c:v>6.1238797171913911E-2</c:v>
                </c:pt>
                <c:pt idx="1267">
                  <c:v>2.55524268483736E-2</c:v>
                </c:pt>
                <c:pt idx="1268">
                  <c:v>3.4964145249747634E-2</c:v>
                </c:pt>
                <c:pt idx="1269">
                  <c:v>1.9453948892574176E-2</c:v>
                </c:pt>
                <c:pt idx="1270">
                  <c:v>1.497408699794562E-2</c:v>
                </c:pt>
                <c:pt idx="1271">
                  <c:v>1.6786313512948726E-2</c:v>
                </c:pt>
                <c:pt idx="1272">
                  <c:v>1.389232577017002E-2</c:v>
                </c:pt>
                <c:pt idx="1273">
                  <c:v>8.1756836689595661E-3</c:v>
                </c:pt>
                <c:pt idx="1274">
                  <c:v>8.0489311271508615E-3</c:v>
                </c:pt>
                <c:pt idx="1275">
                  <c:v>2.2955233845920204E-2</c:v>
                </c:pt>
                <c:pt idx="1276">
                  <c:v>1.5991806570679463E-2</c:v>
                </c:pt>
                <c:pt idx="1277">
                  <c:v>1.0090903570193427E-2</c:v>
                </c:pt>
                <c:pt idx="1278">
                  <c:v>1.3353534063301985E-2</c:v>
                </c:pt>
                <c:pt idx="1279">
                  <c:v>9.8512982308004947E-3</c:v>
                </c:pt>
                <c:pt idx="1280">
                  <c:v>2.1869052951431739E-2</c:v>
                </c:pt>
                <c:pt idx="1281">
                  <c:v>3.3666043164347972E-2</c:v>
                </c:pt>
                <c:pt idx="1282">
                  <c:v>2.1032569008863407E-2</c:v>
                </c:pt>
                <c:pt idx="1283">
                  <c:v>1.2548912831033391E-3</c:v>
                </c:pt>
                <c:pt idx="1284">
                  <c:v>1.3273285954763266E-2</c:v>
                </c:pt>
                <c:pt idx="1285">
                  <c:v>1.8886673454697973E-2</c:v>
                </c:pt>
                <c:pt idx="1286">
                  <c:v>7.7811077624299523E-3</c:v>
                </c:pt>
                <c:pt idx="1287">
                  <c:v>1.6996898874730285E-2</c:v>
                </c:pt>
                <c:pt idx="1288">
                  <c:v>2.356999825411752E-2</c:v>
                </c:pt>
                <c:pt idx="1289">
                  <c:v>2.1918673948533089E-2</c:v>
                </c:pt>
                <c:pt idx="1290">
                  <c:v>2.7374503765714625E-2</c:v>
                </c:pt>
                <c:pt idx="1291">
                  <c:v>3.7770054824054237E-3</c:v>
                </c:pt>
                <c:pt idx="1292">
                  <c:v>5.6195641677449992E-5</c:v>
                </c:pt>
                <c:pt idx="1293">
                  <c:v>1.5716651673502232E-3</c:v>
                </c:pt>
                <c:pt idx="1294">
                  <c:v>5.912802690613889E-3</c:v>
                </c:pt>
                <c:pt idx="1295">
                  <c:v>1.365160410749078E-2</c:v>
                </c:pt>
                <c:pt idx="1296">
                  <c:v>7.4243180415981998E-3</c:v>
                </c:pt>
                <c:pt idx="1297">
                  <c:v>8.4773288462852685E-3</c:v>
                </c:pt>
                <c:pt idx="1298">
                  <c:v>1.2122595945539031E-2</c:v>
                </c:pt>
                <c:pt idx="1299">
                  <c:v>1.3004465821753916E-2</c:v>
                </c:pt>
                <c:pt idx="1300">
                  <c:v>2.5803618517231897E-2</c:v>
                </c:pt>
                <c:pt idx="1301">
                  <c:v>1.0511326300265736E-2</c:v>
                </c:pt>
                <c:pt idx="1302">
                  <c:v>1.427650033081128E-3</c:v>
                </c:pt>
                <c:pt idx="1303">
                  <c:v>1.6126261737341285E-3</c:v>
                </c:pt>
                <c:pt idx="1304">
                  <c:v>3.7852626690928091E-3</c:v>
                </c:pt>
                <c:pt idx="1305">
                  <c:v>2.3131762660136E-4</c:v>
                </c:pt>
                <c:pt idx="1306">
                  <c:v>1.8676645204927119E-3</c:v>
                </c:pt>
                <c:pt idx="1307">
                  <c:v>5.4236912352203714E-3</c:v>
                </c:pt>
                <c:pt idx="1308">
                  <c:v>2.2548072240582251E-2</c:v>
                </c:pt>
                <c:pt idx="1309">
                  <c:v>1.1815046529994742E-2</c:v>
                </c:pt>
                <c:pt idx="1310">
                  <c:v>1.9128268727133296E-3</c:v>
                </c:pt>
                <c:pt idx="1311">
                  <c:v>5.4478221785217509E-3</c:v>
                </c:pt>
                <c:pt idx="1312">
                  <c:v>4.5611005953557885E-4</c:v>
                </c:pt>
                <c:pt idx="1313">
                  <c:v>1.8675857900673984E-2</c:v>
                </c:pt>
                <c:pt idx="1314">
                  <c:v>2.1837129138841747E-2</c:v>
                </c:pt>
                <c:pt idx="1315">
                  <c:v>7.2035848899040644E-3</c:v>
                </c:pt>
                <c:pt idx="1316">
                  <c:v>4.5070731054853742E-3</c:v>
                </c:pt>
                <c:pt idx="1317">
                  <c:v>2.4002794257785313E-3</c:v>
                </c:pt>
                <c:pt idx="1318">
                  <c:v>1.3863550120454715E-3</c:v>
                </c:pt>
                <c:pt idx="1319">
                  <c:v>5.478444132283245E-3</c:v>
                </c:pt>
                <c:pt idx="1320">
                  <c:v>1.0787985715039304E-2</c:v>
                </c:pt>
                <c:pt idx="1321">
                  <c:v>7.944083767732359E-4</c:v>
                </c:pt>
                <c:pt idx="1322">
                  <c:v>7.0923673630202107E-3</c:v>
                </c:pt>
                <c:pt idx="1323">
                  <c:v>3.695226954670227E-2</c:v>
                </c:pt>
                <c:pt idx="1324">
                  <c:v>3.4752731063005214E-2</c:v>
                </c:pt>
                <c:pt idx="1325">
                  <c:v>1.4396631807670916E-2</c:v>
                </c:pt>
                <c:pt idx="1326">
                  <c:v>2.1413902887476685E-3</c:v>
                </c:pt>
                <c:pt idx="1327">
                  <c:v>6.755306824900704E-5</c:v>
                </c:pt>
                <c:pt idx="1328">
                  <c:v>1.925355245822756E-2</c:v>
                </c:pt>
                <c:pt idx="1329">
                  <c:v>2.326912245983789E-2</c:v>
                </c:pt>
                <c:pt idx="1330">
                  <c:v>2.6408037618788748E-3</c:v>
                </c:pt>
                <c:pt idx="1331">
                  <c:v>4.7082620343307348E-3</c:v>
                </c:pt>
                <c:pt idx="1332">
                  <c:v>5.7370303504781367E-3</c:v>
                </c:pt>
                <c:pt idx="1333">
                  <c:v>1.5568840598318128E-3</c:v>
                </c:pt>
                <c:pt idx="1334">
                  <c:v>4.8759657175053622E-2</c:v>
                </c:pt>
                <c:pt idx="1335">
                  <c:v>5.5851918510906019E-2</c:v>
                </c:pt>
                <c:pt idx="1336">
                  <c:v>9.0380195142102809E-4</c:v>
                </c:pt>
                <c:pt idx="1337">
                  <c:v>2.6177790461722195E-2</c:v>
                </c:pt>
                <c:pt idx="1338">
                  <c:v>2.8742310033934834E-2</c:v>
                </c:pt>
                <c:pt idx="1339">
                  <c:v>8.0622072489894125E-3</c:v>
                </c:pt>
                <c:pt idx="1340">
                  <c:v>3.1930944578981483E-3</c:v>
                </c:pt>
                <c:pt idx="1341">
                  <c:v>5.5876526141580814E-3</c:v>
                </c:pt>
                <c:pt idx="1342">
                  <c:v>7.4594527544666394E-3</c:v>
                </c:pt>
                <c:pt idx="1343">
                  <c:v>1.2010234757963593E-2</c:v>
                </c:pt>
                <c:pt idx="1344">
                  <c:v>1.4330891184358452E-2</c:v>
                </c:pt>
                <c:pt idx="1345">
                  <c:v>1.1942424667534823E-2</c:v>
                </c:pt>
                <c:pt idx="1346">
                  <c:v>1.4158860764302358E-2</c:v>
                </c:pt>
                <c:pt idx="1347">
                  <c:v>3.7816697829680581E-3</c:v>
                </c:pt>
                <c:pt idx="1348">
                  <c:v>1.6418875591020857E-2</c:v>
                </c:pt>
                <c:pt idx="1349">
                  <c:v>1.5314129149219192E-2</c:v>
                </c:pt>
                <c:pt idx="1350">
                  <c:v>1.0626004317371587E-2</c:v>
                </c:pt>
                <c:pt idx="1351">
                  <c:v>7.4659786035208703E-3</c:v>
                </c:pt>
                <c:pt idx="1352">
                  <c:v>4.4102397512404308E-3</c:v>
                </c:pt>
                <c:pt idx="1353">
                  <c:v>6.3795431463411166E-4</c:v>
                </c:pt>
                <c:pt idx="1354">
                  <c:v>2.3833529828347622E-2</c:v>
                </c:pt>
                <c:pt idx="1355">
                  <c:v>1.9188384608769992E-2</c:v>
                </c:pt>
                <c:pt idx="1356">
                  <c:v>4.6559059949600997E-3</c:v>
                </c:pt>
                <c:pt idx="1357">
                  <c:v>2.396621231555819E-3</c:v>
                </c:pt>
                <c:pt idx="1358">
                  <c:v>5.2047350816431491E-3</c:v>
                </c:pt>
                <c:pt idx="1359">
                  <c:v>7.9280732226619573E-3</c:v>
                </c:pt>
                <c:pt idx="1360">
                  <c:v>4.6592230333628313E-3</c:v>
                </c:pt>
                <c:pt idx="1361">
                  <c:v>9.6618719788010184E-3</c:v>
                </c:pt>
                <c:pt idx="1362">
                  <c:v>6.7487880754977282E-3</c:v>
                </c:pt>
                <c:pt idx="1363">
                  <c:v>1.2205371479582486E-2</c:v>
                </c:pt>
                <c:pt idx="1364">
                  <c:v>6.224815465452522E-5</c:v>
                </c:pt>
                <c:pt idx="1365">
                  <c:v>1.13945405164016E-2</c:v>
                </c:pt>
                <c:pt idx="1366">
                  <c:v>3.7083479973896291E-3</c:v>
                </c:pt>
                <c:pt idx="1367">
                  <c:v>2.769697404550794E-2</c:v>
                </c:pt>
                <c:pt idx="1368">
                  <c:v>1.1588878017740294E-2</c:v>
                </c:pt>
                <c:pt idx="1369">
                  <c:v>3.2499166155396123E-2</c:v>
                </c:pt>
                <c:pt idx="1370">
                  <c:v>2.4241809776427946E-2</c:v>
                </c:pt>
                <c:pt idx="1371">
                  <c:v>2.400337158884657E-3</c:v>
                </c:pt>
                <c:pt idx="1372">
                  <c:v>2.5284199902648814E-3</c:v>
                </c:pt>
                <c:pt idx="1373">
                  <c:v>9.1571887504385725E-3</c:v>
                </c:pt>
                <c:pt idx="1374">
                  <c:v>7.3391852352676914E-3</c:v>
                </c:pt>
                <c:pt idx="1375">
                  <c:v>5.0703122498693184E-3</c:v>
                </c:pt>
                <c:pt idx="1376">
                  <c:v>3.7326429882633297E-3</c:v>
                </c:pt>
                <c:pt idx="1377">
                  <c:v>6.2774196288624623E-4</c:v>
                </c:pt>
                <c:pt idx="1378">
                  <c:v>7.748698798118769E-3</c:v>
                </c:pt>
                <c:pt idx="1379">
                  <c:v>1.7215418470643513E-2</c:v>
                </c:pt>
                <c:pt idx="1380">
                  <c:v>5.6378653103890527E-3</c:v>
                </c:pt>
                <c:pt idx="1381">
                  <c:v>1.0250366094146958E-2</c:v>
                </c:pt>
                <c:pt idx="1382">
                  <c:v>4.4432141252979951E-2</c:v>
                </c:pt>
                <c:pt idx="1383">
                  <c:v>6.9169400741577763E-2</c:v>
                </c:pt>
                <c:pt idx="1384">
                  <c:v>2.1669733632244222E-2</c:v>
                </c:pt>
                <c:pt idx="1385">
                  <c:v>3.1365971858366196E-3</c:v>
                </c:pt>
                <c:pt idx="1386">
                  <c:v>2.661955238850169E-2</c:v>
                </c:pt>
                <c:pt idx="1387">
                  <c:v>2.4088909965597351E-2</c:v>
                </c:pt>
                <c:pt idx="1388">
                  <c:v>5.2827493120631503E-3</c:v>
                </c:pt>
                <c:pt idx="1389">
                  <c:v>9.2457153420479471E-2</c:v>
                </c:pt>
                <c:pt idx="1390">
                  <c:v>7.2278207390040997E-2</c:v>
                </c:pt>
                <c:pt idx="1391">
                  <c:v>1.6966598642263013E-2</c:v>
                </c:pt>
                <c:pt idx="1392">
                  <c:v>8.1654634426154785E-3</c:v>
                </c:pt>
                <c:pt idx="1393">
                  <c:v>5.3336857840454556E-3</c:v>
                </c:pt>
                <c:pt idx="1394">
                  <c:v>1.4283132540147547E-2</c:v>
                </c:pt>
                <c:pt idx="1395">
                  <c:v>3.7281242011947282E-3</c:v>
                </c:pt>
                <c:pt idx="1396">
                  <c:v>4.491252763962123E-3</c:v>
                </c:pt>
                <c:pt idx="1397">
                  <c:v>5.5064963324216749E-3</c:v>
                </c:pt>
                <c:pt idx="1398">
                  <c:v>2.0664961790634803E-2</c:v>
                </c:pt>
                <c:pt idx="1399">
                  <c:v>1.0115879147460311E-2</c:v>
                </c:pt>
                <c:pt idx="1400">
                  <c:v>2.6062381157212714E-2</c:v>
                </c:pt>
                <c:pt idx="1401">
                  <c:v>2.4443463044703018E-2</c:v>
                </c:pt>
                <c:pt idx="1402">
                  <c:v>3.5945893892163042E-3</c:v>
                </c:pt>
                <c:pt idx="1403">
                  <c:v>2.7534222379849735E-3</c:v>
                </c:pt>
                <c:pt idx="1404">
                  <c:v>1.2254894970487849E-2</c:v>
                </c:pt>
                <c:pt idx="1405">
                  <c:v>1.0648072523924327E-2</c:v>
                </c:pt>
                <c:pt idx="1406">
                  <c:v>3.8416471556467845E-2</c:v>
                </c:pt>
                <c:pt idx="1407">
                  <c:v>4.7745397970322241E-2</c:v>
                </c:pt>
                <c:pt idx="1408">
                  <c:v>7.4961632171882371E-3</c:v>
                </c:pt>
                <c:pt idx="1409">
                  <c:v>2.6769372705186564E-3</c:v>
                </c:pt>
                <c:pt idx="1410">
                  <c:v>6.1003171996423869E-3</c:v>
                </c:pt>
                <c:pt idx="1411">
                  <c:v>1.3949744366965113E-2</c:v>
                </c:pt>
                <c:pt idx="1412">
                  <c:v>3.3204927146942821E-2</c:v>
                </c:pt>
                <c:pt idx="1413">
                  <c:v>2.1642939887045687E-2</c:v>
                </c:pt>
                <c:pt idx="1414">
                  <c:v>2.2496827224271831E-2</c:v>
                </c:pt>
                <c:pt idx="1415">
                  <c:v>2.5004779903968332E-2</c:v>
                </c:pt>
                <c:pt idx="1416">
                  <c:v>1.0307807980723206E-2</c:v>
                </c:pt>
                <c:pt idx="1417">
                  <c:v>8.4955705250960127E-3</c:v>
                </c:pt>
                <c:pt idx="1418">
                  <c:v>6.5583032816431798E-3</c:v>
                </c:pt>
                <c:pt idx="1419">
                  <c:v>5.8402450363306338E-3</c:v>
                </c:pt>
                <c:pt idx="1420">
                  <c:v>6.8020698977656171E-3</c:v>
                </c:pt>
                <c:pt idx="1421">
                  <c:v>1.7059620374082953E-2</c:v>
                </c:pt>
                <c:pt idx="1422">
                  <c:v>2.3386089381574403E-2</c:v>
                </c:pt>
                <c:pt idx="1423">
                  <c:v>8.4138615136508856E-3</c:v>
                </c:pt>
                <c:pt idx="1424">
                  <c:v>3.9894038462287666E-3</c:v>
                </c:pt>
                <c:pt idx="1425">
                  <c:v>1.8653358680317599E-2</c:v>
                </c:pt>
                <c:pt idx="1426">
                  <c:v>1.2331447982824394E-2</c:v>
                </c:pt>
                <c:pt idx="1427">
                  <c:v>5.0610273358314755E-3</c:v>
                </c:pt>
                <c:pt idx="1428">
                  <c:v>1.8837156249591064E-2</c:v>
                </c:pt>
                <c:pt idx="1429">
                  <c:v>2.5228627075691173E-3</c:v>
                </c:pt>
                <c:pt idx="1430">
                  <c:v>4.4598726372131288E-3</c:v>
                </c:pt>
                <c:pt idx="1431">
                  <c:v>3.2027933221824567E-2</c:v>
                </c:pt>
                <c:pt idx="1432">
                  <c:v>6.3300641583700504E-3</c:v>
                </c:pt>
                <c:pt idx="1433">
                  <c:v>3.6119232876205581E-2</c:v>
                </c:pt>
                <c:pt idx="1434">
                  <c:v>1.2859040790847748E-3</c:v>
                </c:pt>
                <c:pt idx="1435">
                  <c:v>1.2698047244184361E-2</c:v>
                </c:pt>
                <c:pt idx="1436">
                  <c:v>1.3393345971594656E-2</c:v>
                </c:pt>
                <c:pt idx="1437">
                  <c:v>6.912474327335264E-4</c:v>
                </c:pt>
                <c:pt idx="1438">
                  <c:v>1.2945401788431242E-3</c:v>
                </c:pt>
                <c:pt idx="1439">
                  <c:v>2.4715189956835994E-2</c:v>
                </c:pt>
                <c:pt idx="1440">
                  <c:v>5.0388669063903518E-2</c:v>
                </c:pt>
                <c:pt idx="1441">
                  <c:v>2.1949149271870624E-2</c:v>
                </c:pt>
                <c:pt idx="1442">
                  <c:v>4.6024868150931937E-3</c:v>
                </c:pt>
                <c:pt idx="1443">
                  <c:v>1.7017394616983489E-3</c:v>
                </c:pt>
                <c:pt idx="1444">
                  <c:v>1.6215243297944199E-3</c:v>
                </c:pt>
                <c:pt idx="1445">
                  <c:v>9.5728132911194284E-3</c:v>
                </c:pt>
                <c:pt idx="1446">
                  <c:v>4.9845373159377688E-3</c:v>
                </c:pt>
                <c:pt idx="1447">
                  <c:v>5.8287703800057123E-3</c:v>
                </c:pt>
                <c:pt idx="1448">
                  <c:v>1.6938149616027444E-2</c:v>
                </c:pt>
                <c:pt idx="1449">
                  <c:v>3.6215340632759366E-3</c:v>
                </c:pt>
                <c:pt idx="1450">
                  <c:v>8.5428840354796597E-3</c:v>
                </c:pt>
                <c:pt idx="1451">
                  <c:v>5.33205157068759E-3</c:v>
                </c:pt>
                <c:pt idx="1452">
                  <c:v>2.4857326755772639E-3</c:v>
                </c:pt>
                <c:pt idx="1453">
                  <c:v>8.3782096807598035E-4</c:v>
                </c:pt>
                <c:pt idx="1454">
                  <c:v>3.2060984174512451E-3</c:v>
                </c:pt>
                <c:pt idx="1455">
                  <c:v>9.2027381858758356E-4</c:v>
                </c:pt>
                <c:pt idx="1456">
                  <c:v>1.2966492659681793E-2</c:v>
                </c:pt>
                <c:pt idx="1457">
                  <c:v>3.637831399170211E-3</c:v>
                </c:pt>
                <c:pt idx="1458">
                  <c:v>1.1676012937755352E-2</c:v>
                </c:pt>
                <c:pt idx="1459">
                  <c:v>1.7544641560629268E-2</c:v>
                </c:pt>
                <c:pt idx="1460">
                  <c:v>6.0317395925504258E-3</c:v>
                </c:pt>
                <c:pt idx="1461">
                  <c:v>3.3358097721271081E-2</c:v>
                </c:pt>
                <c:pt idx="1462">
                  <c:v>6.8750982170917305E-3</c:v>
                </c:pt>
                <c:pt idx="1463">
                  <c:v>5.7138733482695603E-3</c:v>
                </c:pt>
                <c:pt idx="1464">
                  <c:v>6.0962878445591871E-3</c:v>
                </c:pt>
                <c:pt idx="1465">
                  <c:v>4.9971936324713162E-3</c:v>
                </c:pt>
                <c:pt idx="1466">
                  <c:v>3.9662230775794921E-2</c:v>
                </c:pt>
                <c:pt idx="1467">
                  <c:v>3.4245438743531469E-2</c:v>
                </c:pt>
                <c:pt idx="1468">
                  <c:v>1.2762047055384184E-2</c:v>
                </c:pt>
                <c:pt idx="1469">
                  <c:v>2.1307292206844151E-2</c:v>
                </c:pt>
                <c:pt idx="1470">
                  <c:v>5.3447555870059074E-2</c:v>
                </c:pt>
                <c:pt idx="1471">
                  <c:v>1.2955307906645392E-2</c:v>
                </c:pt>
                <c:pt idx="1472">
                  <c:v>4.5031860530050413E-2</c:v>
                </c:pt>
                <c:pt idx="1473">
                  <c:v>8.3867808055526679E-3</c:v>
                </c:pt>
                <c:pt idx="1474">
                  <c:v>2.6533982920563756E-3</c:v>
                </c:pt>
                <c:pt idx="1475">
                  <c:v>8.0059453282169141E-3</c:v>
                </c:pt>
                <c:pt idx="1476">
                  <c:v>1.0382009226090265E-3</c:v>
                </c:pt>
                <c:pt idx="1477">
                  <c:v>7.606554578721933E-3</c:v>
                </c:pt>
                <c:pt idx="1478">
                  <c:v>6.5353581192467642E-3</c:v>
                </c:pt>
                <c:pt idx="1479">
                  <c:v>5.6257863075547072E-3</c:v>
                </c:pt>
                <c:pt idx="1480">
                  <c:v>3.1340398672308491E-3</c:v>
                </c:pt>
                <c:pt idx="1481">
                  <c:v>2.2750712420997212E-2</c:v>
                </c:pt>
                <c:pt idx="1482">
                  <c:v>3.2304353576385732E-2</c:v>
                </c:pt>
                <c:pt idx="1483">
                  <c:v>1.1071157302152222E-2</c:v>
                </c:pt>
                <c:pt idx="1484">
                  <c:v>3.8365948279856163E-2</c:v>
                </c:pt>
                <c:pt idx="1485">
                  <c:v>3.4086126376080592E-2</c:v>
                </c:pt>
                <c:pt idx="1486">
                  <c:v>1.1050649087433428E-2</c:v>
                </c:pt>
                <c:pt idx="1487">
                  <c:v>3.3776263525329858E-3</c:v>
                </c:pt>
                <c:pt idx="1488">
                  <c:v>8.7294759476105291E-4</c:v>
                </c:pt>
                <c:pt idx="1489">
                  <c:v>9.0880271249756256E-3</c:v>
                </c:pt>
                <c:pt idx="1490">
                  <c:v>7.3214296222359502E-3</c:v>
                </c:pt>
                <c:pt idx="1491">
                  <c:v>1.1139558086730674E-2</c:v>
                </c:pt>
                <c:pt idx="1492">
                  <c:v>4.1365222475246276E-3</c:v>
                </c:pt>
                <c:pt idx="1493">
                  <c:v>2.9296116835909555E-3</c:v>
                </c:pt>
                <c:pt idx="1494">
                  <c:v>1.0380106105841627E-2</c:v>
                </c:pt>
                <c:pt idx="1495">
                  <c:v>8.5086931666397258E-3</c:v>
                </c:pt>
                <c:pt idx="1496">
                  <c:v>1.80485859626081E-2</c:v>
                </c:pt>
                <c:pt idx="1497">
                  <c:v>3.5183536789754259E-3</c:v>
                </c:pt>
                <c:pt idx="1498">
                  <c:v>1.9819768286056909E-2</c:v>
                </c:pt>
                <c:pt idx="1499">
                  <c:v>3.9153870646236842E-2</c:v>
                </c:pt>
                <c:pt idx="1500">
                  <c:v>6.6236574186313776E-3</c:v>
                </c:pt>
                <c:pt idx="1501">
                  <c:v>1.8395334749380314E-2</c:v>
                </c:pt>
                <c:pt idx="1502">
                  <c:v>2.5796992059780033E-2</c:v>
                </c:pt>
                <c:pt idx="1503">
                  <c:v>2.5239793887452375E-2</c:v>
                </c:pt>
                <c:pt idx="1504">
                  <c:v>1.3290926047955088E-2</c:v>
                </c:pt>
                <c:pt idx="1505">
                  <c:v>1.5291992109836299E-2</c:v>
                </c:pt>
                <c:pt idx="1506">
                  <c:v>2.3599176807296771E-4</c:v>
                </c:pt>
                <c:pt idx="1507">
                  <c:v>6.8647139093700651E-3</c:v>
                </c:pt>
                <c:pt idx="1508">
                  <c:v>6.9655644009960788E-4</c:v>
                </c:pt>
                <c:pt idx="1509">
                  <c:v>3.6678419640955584E-3</c:v>
                </c:pt>
                <c:pt idx="1510">
                  <c:v>1.2842187408682626E-2</c:v>
                </c:pt>
                <c:pt idx="1511">
                  <c:v>3.0460787674255006E-3</c:v>
                </c:pt>
                <c:pt idx="1512">
                  <c:v>2.8781869419820714E-3</c:v>
                </c:pt>
                <c:pt idx="1513">
                  <c:v>9.3703522854777909E-3</c:v>
                </c:pt>
                <c:pt idx="1514">
                  <c:v>1.4415446286168134E-3</c:v>
                </c:pt>
                <c:pt idx="1515">
                  <c:v>3.6722457026879582E-2</c:v>
                </c:pt>
                <c:pt idx="1516">
                  <c:v>6.8962328936440775E-3</c:v>
                </c:pt>
                <c:pt idx="1517">
                  <c:v>4.2714527608221996E-2</c:v>
                </c:pt>
                <c:pt idx="1518">
                  <c:v>7.8754174045764361E-2</c:v>
                </c:pt>
                <c:pt idx="1519">
                  <c:v>3.4174158789579898E-3</c:v>
                </c:pt>
                <c:pt idx="1520">
                  <c:v>2.8044301114545637E-4</c:v>
                </c:pt>
                <c:pt idx="1521">
                  <c:v>1.5319707992374105E-2</c:v>
                </c:pt>
                <c:pt idx="1522">
                  <c:v>4.8894438881738812E-2</c:v>
                </c:pt>
                <c:pt idx="1523">
                  <c:v>5.2553381424200823E-2</c:v>
                </c:pt>
                <c:pt idx="1524">
                  <c:v>1.8917755998561478E-2</c:v>
                </c:pt>
                <c:pt idx="1525">
                  <c:v>1.6435319947672448E-2</c:v>
                </c:pt>
                <c:pt idx="1526">
                  <c:v>1.3694004680062311E-2</c:v>
                </c:pt>
                <c:pt idx="1527">
                  <c:v>2.4875948052318669E-2</c:v>
                </c:pt>
                <c:pt idx="1528">
                  <c:v>2.0765228396160108E-2</c:v>
                </c:pt>
                <c:pt idx="1529">
                  <c:v>1.6321697780481894E-2</c:v>
                </c:pt>
                <c:pt idx="1530">
                  <c:v>3.0936883759740894E-2</c:v>
                </c:pt>
                <c:pt idx="1531">
                  <c:v>1.2959157585688689E-2</c:v>
                </c:pt>
                <c:pt idx="1532">
                  <c:v>1.0672086914223961E-2</c:v>
                </c:pt>
                <c:pt idx="1533">
                  <c:v>1.2907166498620807E-2</c:v>
                </c:pt>
                <c:pt idx="1534">
                  <c:v>1.0506521361684944E-2</c:v>
                </c:pt>
                <c:pt idx="1535">
                  <c:v>1.2494151374408336E-2</c:v>
                </c:pt>
                <c:pt idx="1536">
                  <c:v>1.1224574142576316E-2</c:v>
                </c:pt>
                <c:pt idx="1537">
                  <c:v>8.9575862976710701E-3</c:v>
                </c:pt>
                <c:pt idx="1538">
                  <c:v>7.2715622883527571E-3</c:v>
                </c:pt>
                <c:pt idx="1539">
                  <c:v>2.3222021990743752E-3</c:v>
                </c:pt>
                <c:pt idx="1540">
                  <c:v>1.6319596771967513E-2</c:v>
                </c:pt>
                <c:pt idx="1541">
                  <c:v>8.2821557360031658E-3</c:v>
                </c:pt>
                <c:pt idx="1542">
                  <c:v>2.4022644710431876E-2</c:v>
                </c:pt>
                <c:pt idx="1543">
                  <c:v>1.7948691320944416E-2</c:v>
                </c:pt>
                <c:pt idx="1544">
                  <c:v>2.9496370535804891E-2</c:v>
                </c:pt>
                <c:pt idx="1545">
                  <c:v>4.028561139621141E-3</c:v>
                </c:pt>
                <c:pt idx="1546">
                  <c:v>2.693896503097034E-3</c:v>
                </c:pt>
                <c:pt idx="1547">
                  <c:v>5.1421006827163463E-3</c:v>
                </c:pt>
                <c:pt idx="1548">
                  <c:v>7.7549951840529693E-5</c:v>
                </c:pt>
                <c:pt idx="1549">
                  <c:v>1.733446752456148E-2</c:v>
                </c:pt>
                <c:pt idx="1550">
                  <c:v>1.1553917008308301E-2</c:v>
                </c:pt>
                <c:pt idx="1551">
                  <c:v>1.5551980260355435E-2</c:v>
                </c:pt>
                <c:pt idx="1552">
                  <c:v>1.310941901702258E-2</c:v>
                </c:pt>
                <c:pt idx="1553">
                  <c:v>5.3399707934127232E-2</c:v>
                </c:pt>
                <c:pt idx="1554">
                  <c:v>2.8728952739793177E-2</c:v>
                </c:pt>
                <c:pt idx="1555">
                  <c:v>1.4397875550859109E-2</c:v>
                </c:pt>
                <c:pt idx="1556">
                  <c:v>2.9549313553616026E-3</c:v>
                </c:pt>
                <c:pt idx="1557">
                  <c:v>1.8119156507166438E-2</c:v>
                </c:pt>
                <c:pt idx="1558">
                  <c:v>3.4805425033920839E-2</c:v>
                </c:pt>
                <c:pt idx="1559">
                  <c:v>3.5447731784941667E-3</c:v>
                </c:pt>
                <c:pt idx="1560">
                  <c:v>7.9610772556152481E-3</c:v>
                </c:pt>
                <c:pt idx="1561">
                  <c:v>2.4256232440697145E-3</c:v>
                </c:pt>
                <c:pt idx="1562">
                  <c:v>3.188222025394874E-2</c:v>
                </c:pt>
                <c:pt idx="1563">
                  <c:v>1.0202799758134729E-2</c:v>
                </c:pt>
                <c:pt idx="1564">
                  <c:v>3.2946393219981294E-2</c:v>
                </c:pt>
                <c:pt idx="1565">
                  <c:v>3.6357917305538681E-2</c:v>
                </c:pt>
                <c:pt idx="1566">
                  <c:v>2.7259001475705216E-2</c:v>
                </c:pt>
                <c:pt idx="1567">
                  <c:v>5.378950422399633E-3</c:v>
                </c:pt>
                <c:pt idx="1568">
                  <c:v>1.8683777137405058E-2</c:v>
                </c:pt>
                <c:pt idx="1569">
                  <c:v>1.5094690525452883E-2</c:v>
                </c:pt>
                <c:pt idx="1570">
                  <c:v>3.4696008790115812E-3</c:v>
                </c:pt>
                <c:pt idx="1571">
                  <c:v>1.3494062549080048E-2</c:v>
                </c:pt>
                <c:pt idx="1572">
                  <c:v>1.6667121013423873E-2</c:v>
                </c:pt>
                <c:pt idx="1573">
                  <c:v>1.027496539518656E-3</c:v>
                </c:pt>
                <c:pt idx="1574">
                  <c:v>1.9851583882921773E-2</c:v>
                </c:pt>
                <c:pt idx="1575">
                  <c:v>1.7121392813002505E-2</c:v>
                </c:pt>
                <c:pt idx="1576">
                  <c:v>5.3680581991414197E-3</c:v>
                </c:pt>
                <c:pt idx="1577">
                  <c:v>1.3715008905872758E-2</c:v>
                </c:pt>
                <c:pt idx="1578">
                  <c:v>7.0552022499537695E-3</c:v>
                </c:pt>
                <c:pt idx="1579">
                  <c:v>8.9742727880483941E-3</c:v>
                </c:pt>
                <c:pt idx="1580">
                  <c:v>4.9010365929184001E-2</c:v>
                </c:pt>
                <c:pt idx="1581">
                  <c:v>2.8404205041614228E-2</c:v>
                </c:pt>
                <c:pt idx="1582">
                  <c:v>5.7277406537550569E-2</c:v>
                </c:pt>
                <c:pt idx="1583">
                  <c:v>2.8635388209521023E-2</c:v>
                </c:pt>
                <c:pt idx="1584">
                  <c:v>1.4375749115490843E-2</c:v>
                </c:pt>
                <c:pt idx="1585">
                  <c:v>1.0262120537565532E-2</c:v>
                </c:pt>
                <c:pt idx="1586">
                  <c:v>2.228348661197271E-2</c:v>
                </c:pt>
                <c:pt idx="1587">
                  <c:v>3.1913247197138533E-3</c:v>
                </c:pt>
                <c:pt idx="1588">
                  <c:v>1.9622128201521222E-2</c:v>
                </c:pt>
                <c:pt idx="1589">
                  <c:v>3.2412678962872826E-3</c:v>
                </c:pt>
                <c:pt idx="1590">
                  <c:v>2.4359186360901851E-2</c:v>
                </c:pt>
                <c:pt idx="1591">
                  <c:v>2.7370839753494358E-2</c:v>
                </c:pt>
                <c:pt idx="1592">
                  <c:v>1.3677390981006893E-2</c:v>
                </c:pt>
                <c:pt idx="1593">
                  <c:v>2.1087902117266161E-2</c:v>
                </c:pt>
                <c:pt idx="1594">
                  <c:v>4.0547997624655802E-2</c:v>
                </c:pt>
                <c:pt idx="1595">
                  <c:v>3.5204782688867571E-2</c:v>
                </c:pt>
                <c:pt idx="1596">
                  <c:v>6.2945541642977073E-3</c:v>
                </c:pt>
                <c:pt idx="1597">
                  <c:v>8.7591223921783968E-3</c:v>
                </c:pt>
                <c:pt idx="1598">
                  <c:v>2.5756701601497645E-3</c:v>
                </c:pt>
                <c:pt idx="1599">
                  <c:v>3.8030002662913738E-2</c:v>
                </c:pt>
                <c:pt idx="1600">
                  <c:v>3.7562411778693176E-2</c:v>
                </c:pt>
                <c:pt idx="1601">
                  <c:v>1.4024789992211009E-2</c:v>
                </c:pt>
                <c:pt idx="1602">
                  <c:v>5.5801439015403216E-3</c:v>
                </c:pt>
                <c:pt idx="1603">
                  <c:v>2.9480739952739612E-3</c:v>
                </c:pt>
                <c:pt idx="1604">
                  <c:v>1.2273273242649018E-2</c:v>
                </c:pt>
                <c:pt idx="1605">
                  <c:v>4.4937281046465881E-3</c:v>
                </c:pt>
                <c:pt idx="1606">
                  <c:v>1.2999455993155247E-2</c:v>
                </c:pt>
                <c:pt idx="1607">
                  <c:v>2.4102388555318793E-2</c:v>
                </c:pt>
                <c:pt idx="1608">
                  <c:v>6.2979413933312431E-3</c:v>
                </c:pt>
                <c:pt idx="1609">
                  <c:v>1.1317923896685901E-2</c:v>
                </c:pt>
                <c:pt idx="1610">
                  <c:v>1.1581206535975599E-2</c:v>
                </c:pt>
                <c:pt idx="1611">
                  <c:v>4.6791131690514737E-3</c:v>
                </c:pt>
                <c:pt idx="1612">
                  <c:v>1.6443355359604343E-2</c:v>
                </c:pt>
                <c:pt idx="1613">
                  <c:v>1.2551433533475523E-2</c:v>
                </c:pt>
                <c:pt idx="1614">
                  <c:v>1.0302312867937129E-2</c:v>
                </c:pt>
                <c:pt idx="1615">
                  <c:v>1.3896987320923045E-3</c:v>
                </c:pt>
                <c:pt idx="1616">
                  <c:v>7.6618424743529505E-3</c:v>
                </c:pt>
                <c:pt idx="1617">
                  <c:v>4.5256517090582768E-3</c:v>
                </c:pt>
                <c:pt idx="1618">
                  <c:v>2.7043604928480357E-2</c:v>
                </c:pt>
                <c:pt idx="1619">
                  <c:v>2.6163522398168354E-2</c:v>
                </c:pt>
                <c:pt idx="1620">
                  <c:v>4.1463242641814169E-4</c:v>
                </c:pt>
                <c:pt idx="1621">
                  <c:v>8.9800821462127298E-3</c:v>
                </c:pt>
                <c:pt idx="1622">
                  <c:v>9.9060583893371291E-3</c:v>
                </c:pt>
                <c:pt idx="1623">
                  <c:v>2.0093089586788317E-2</c:v>
                </c:pt>
                <c:pt idx="1624">
                  <c:v>5.1695500038412201E-3</c:v>
                </c:pt>
                <c:pt idx="1625">
                  <c:v>1.3919470715524282E-3</c:v>
                </c:pt>
                <c:pt idx="1626">
                  <c:v>1.5038002648663628E-2</c:v>
                </c:pt>
                <c:pt idx="1627">
                  <c:v>2.5777795520223312E-3</c:v>
                </c:pt>
                <c:pt idx="1628">
                  <c:v>1.070311877319558E-2</c:v>
                </c:pt>
                <c:pt idx="1629">
                  <c:v>1.671363424266615E-3</c:v>
                </c:pt>
                <c:pt idx="1630">
                  <c:v>1.7786366839873172E-2</c:v>
                </c:pt>
                <c:pt idx="1631">
                  <c:v>2.2841288019748947E-2</c:v>
                </c:pt>
                <c:pt idx="1632">
                  <c:v>8.4598623286177253E-3</c:v>
                </c:pt>
                <c:pt idx="1633">
                  <c:v>6.1431523741010425E-3</c:v>
                </c:pt>
                <c:pt idx="1634">
                  <c:v>1.3371398475120699E-2</c:v>
                </c:pt>
                <c:pt idx="1635">
                  <c:v>1.0907080733169702E-3</c:v>
                </c:pt>
                <c:pt idx="1636">
                  <c:v>1.3551952691957386E-2</c:v>
                </c:pt>
                <c:pt idx="1637">
                  <c:v>1.6536102129158211E-3</c:v>
                </c:pt>
                <c:pt idx="1638">
                  <c:v>1.3497740376335078E-3</c:v>
                </c:pt>
                <c:pt idx="1639">
                  <c:v>9.6909113896239338E-3</c:v>
                </c:pt>
                <c:pt idx="1640">
                  <c:v>3.1821810674101926E-2</c:v>
                </c:pt>
                <c:pt idx="1641">
                  <c:v>1.0975669561823803E-2</c:v>
                </c:pt>
                <c:pt idx="1642">
                  <c:v>1.6246560741291619E-2</c:v>
                </c:pt>
                <c:pt idx="1643">
                  <c:v>4.0436487144856629E-3</c:v>
                </c:pt>
                <c:pt idx="1644">
                  <c:v>9.9618656342877268E-3</c:v>
                </c:pt>
                <c:pt idx="1645">
                  <c:v>1.4779204702637229E-2</c:v>
                </c:pt>
                <c:pt idx="1646">
                  <c:v>4.7300985507083816E-2</c:v>
                </c:pt>
                <c:pt idx="1647">
                  <c:v>1.2145583188693642E-2</c:v>
                </c:pt>
                <c:pt idx="1648">
                  <c:v>5.3377263913091362E-3</c:v>
                </c:pt>
                <c:pt idx="1649">
                  <c:v>8.2864459555916734E-3</c:v>
                </c:pt>
                <c:pt idx="1650">
                  <c:v>1.1815297194702052E-2</c:v>
                </c:pt>
                <c:pt idx="1651">
                  <c:v>1.489533323307124E-2</c:v>
                </c:pt>
                <c:pt idx="1652">
                  <c:v>8.6801451475278582E-3</c:v>
                </c:pt>
                <c:pt idx="1653">
                  <c:v>2.3212543929104611E-2</c:v>
                </c:pt>
                <c:pt idx="1654">
                  <c:v>5.3392765345458837E-3</c:v>
                </c:pt>
                <c:pt idx="1655">
                  <c:v>2.077768600941399E-2</c:v>
                </c:pt>
                <c:pt idx="1656">
                  <c:v>3.5371218849218053E-2</c:v>
                </c:pt>
                <c:pt idx="1657">
                  <c:v>3.3507514358335532E-3</c:v>
                </c:pt>
                <c:pt idx="1658">
                  <c:v>1.8209250591249282E-2</c:v>
                </c:pt>
                <c:pt idx="1659">
                  <c:v>3.4541321763262432E-2</c:v>
                </c:pt>
                <c:pt idx="1660">
                  <c:v>2.2565057668136015E-2</c:v>
                </c:pt>
                <c:pt idx="1661">
                  <c:v>5.8722519405973155E-3</c:v>
                </c:pt>
                <c:pt idx="1662">
                  <c:v>6.378641370861496E-3</c:v>
                </c:pt>
                <c:pt idx="1663">
                  <c:v>9.0560956707336042E-3</c:v>
                </c:pt>
                <c:pt idx="1664">
                  <c:v>9.0036569050250183E-4</c:v>
                </c:pt>
                <c:pt idx="1665">
                  <c:v>3.9864583661219453E-3</c:v>
                </c:pt>
                <c:pt idx="1666">
                  <c:v>3.3777203012532876E-2</c:v>
                </c:pt>
                <c:pt idx="1667">
                  <c:v>1.0809352636250076E-2</c:v>
                </c:pt>
                <c:pt idx="1668">
                  <c:v>2.3662418329323573E-2</c:v>
                </c:pt>
                <c:pt idx="1669">
                  <c:v>2.8738490812055099E-2</c:v>
                </c:pt>
                <c:pt idx="1670">
                  <c:v>4.7294608634308642E-2</c:v>
                </c:pt>
                <c:pt idx="1671">
                  <c:v>2.7725812860697321E-2</c:v>
                </c:pt>
                <c:pt idx="1672">
                  <c:v>1.0975372195673379E-2</c:v>
                </c:pt>
                <c:pt idx="1673">
                  <c:v>1.3064125924634297E-2</c:v>
                </c:pt>
                <c:pt idx="1674">
                  <c:v>3.5852070757665139E-2</c:v>
                </c:pt>
                <c:pt idx="1675">
                  <c:v>2.3274766634055803E-2</c:v>
                </c:pt>
                <c:pt idx="1676">
                  <c:v>1.9684275857276154E-2</c:v>
                </c:pt>
                <c:pt idx="1677">
                  <c:v>1.6202578595049283E-2</c:v>
                </c:pt>
                <c:pt idx="1678">
                  <c:v>2.496319041860038E-2</c:v>
                </c:pt>
                <c:pt idx="1679">
                  <c:v>4.9876288738756956E-2</c:v>
                </c:pt>
                <c:pt idx="1680">
                  <c:v>6.7727614273772163E-2</c:v>
                </c:pt>
                <c:pt idx="1681">
                  <c:v>3.733040773276344E-3</c:v>
                </c:pt>
                <c:pt idx="1682">
                  <c:v>9.6709592560851338E-3</c:v>
                </c:pt>
                <c:pt idx="1683">
                  <c:v>1.6816236750890841E-2</c:v>
                </c:pt>
                <c:pt idx="1684">
                  <c:v>2.4603817616117761E-2</c:v>
                </c:pt>
                <c:pt idx="1685">
                  <c:v>1.2684215954454642E-2</c:v>
                </c:pt>
                <c:pt idx="1686">
                  <c:v>1.8452290544493141E-2</c:v>
                </c:pt>
                <c:pt idx="1687">
                  <c:v>1.8974677843197875E-2</c:v>
                </c:pt>
                <c:pt idx="1688">
                  <c:v>1.5882192422378033E-3</c:v>
                </c:pt>
                <c:pt idx="1689">
                  <c:v>8.0398174532757809E-3</c:v>
                </c:pt>
                <c:pt idx="1690">
                  <c:v>1.4054800846284974E-2</c:v>
                </c:pt>
                <c:pt idx="1691">
                  <c:v>2.8442211956767494E-2</c:v>
                </c:pt>
                <c:pt idx="1692">
                  <c:v>1.5079798280973234E-2</c:v>
                </c:pt>
                <c:pt idx="1693">
                  <c:v>1.0695993215575933E-2</c:v>
                </c:pt>
                <c:pt idx="1694">
                  <c:v>4.49593644416438E-2</c:v>
                </c:pt>
                <c:pt idx="1695">
                  <c:v>4.4734106399862951E-2</c:v>
                </c:pt>
                <c:pt idx="1696">
                  <c:v>9.34902599825479E-3</c:v>
                </c:pt>
                <c:pt idx="1697">
                  <c:v>9.6633910206642588E-3</c:v>
                </c:pt>
                <c:pt idx="1698">
                  <c:v>7.9580341056153213E-3</c:v>
                </c:pt>
                <c:pt idx="1699">
                  <c:v>2.0871541410105516E-2</c:v>
                </c:pt>
                <c:pt idx="1700">
                  <c:v>4.4987119547611004E-2</c:v>
                </c:pt>
                <c:pt idx="1701">
                  <c:v>2.6658272344002414E-2</c:v>
                </c:pt>
                <c:pt idx="1702">
                  <c:v>1.1055225884636498E-2</c:v>
                </c:pt>
                <c:pt idx="1703">
                  <c:v>3.9037055094119665E-4</c:v>
                </c:pt>
                <c:pt idx="1704">
                  <c:v>7.8496522492855821E-3</c:v>
                </c:pt>
                <c:pt idx="1705">
                  <c:v>1.1802671604162914E-3</c:v>
                </c:pt>
                <c:pt idx="1706">
                  <c:v>1.9997830401739775E-2</c:v>
                </c:pt>
                <c:pt idx="1707">
                  <c:v>1.2595917334620765E-2</c:v>
                </c:pt>
                <c:pt idx="1708">
                  <c:v>1.4369229491825184E-2</c:v>
                </c:pt>
                <c:pt idx="1709">
                  <c:v>9.0808390000192956E-3</c:v>
                </c:pt>
                <c:pt idx="1710">
                  <c:v>3.132646177002512E-2</c:v>
                </c:pt>
                <c:pt idx="1711">
                  <c:v>2.8421864167874983E-2</c:v>
                </c:pt>
                <c:pt idx="1712">
                  <c:v>3.241720590418104E-2</c:v>
                </c:pt>
                <c:pt idx="1713">
                  <c:v>1.6984497701836041E-3</c:v>
                </c:pt>
                <c:pt idx="1714">
                  <c:v>7.0537938279112795E-3</c:v>
                </c:pt>
                <c:pt idx="1715">
                  <c:v>1.8369272400937511E-2</c:v>
                </c:pt>
                <c:pt idx="1716">
                  <c:v>2.5172050072363429E-2</c:v>
                </c:pt>
                <c:pt idx="1717">
                  <c:v>2.4583589209135489E-3</c:v>
                </c:pt>
                <c:pt idx="1718">
                  <c:v>1.1360190786562452E-2</c:v>
                </c:pt>
                <c:pt idx="1719">
                  <c:v>3.8567684238246663E-2</c:v>
                </c:pt>
                <c:pt idx="1720">
                  <c:v>2.2521368264377208E-2</c:v>
                </c:pt>
                <c:pt idx="1721">
                  <c:v>2.509770510837445E-2</c:v>
                </c:pt>
                <c:pt idx="1722">
                  <c:v>2.4687912754799791E-2</c:v>
                </c:pt>
                <c:pt idx="1723">
                  <c:v>8.4941210422687669E-3</c:v>
                </c:pt>
                <c:pt idx="1724">
                  <c:v>9.7823545282347563E-3</c:v>
                </c:pt>
                <c:pt idx="1725">
                  <c:v>4.7199026378507919E-3</c:v>
                </c:pt>
                <c:pt idx="1726">
                  <c:v>9.2337961804626681E-3</c:v>
                </c:pt>
                <c:pt idx="1727">
                  <c:v>1.5392848029889851E-3</c:v>
                </c:pt>
                <c:pt idx="1728">
                  <c:v>9.4379070381772467E-3</c:v>
                </c:pt>
                <c:pt idx="1729">
                  <c:v>2.1011977041833613E-3</c:v>
                </c:pt>
                <c:pt idx="1730">
                  <c:v>1.0275773952625277E-2</c:v>
                </c:pt>
                <c:pt idx="1731">
                  <c:v>5.5595835954024681E-4</c:v>
                </c:pt>
                <c:pt idx="1732">
                  <c:v>3.8546435235023097E-3</c:v>
                </c:pt>
                <c:pt idx="1733">
                  <c:v>1.0072815505462063E-2</c:v>
                </c:pt>
                <c:pt idx="1734">
                  <c:v>5.5329273892775104E-3</c:v>
                </c:pt>
                <c:pt idx="1735">
                  <c:v>1.2264075639317341E-2</c:v>
                </c:pt>
                <c:pt idx="1736">
                  <c:v>1.9961845604060634E-2</c:v>
                </c:pt>
                <c:pt idx="1737">
                  <c:v>1.257981621636723E-2</c:v>
                </c:pt>
                <c:pt idx="1738">
                  <c:v>7.9120047270759518E-3</c:v>
                </c:pt>
                <c:pt idx="1739">
                  <c:v>1.0473522288612074E-2</c:v>
                </c:pt>
                <c:pt idx="1740">
                  <c:v>3.1426615274074809E-2</c:v>
                </c:pt>
                <c:pt idx="1741">
                  <c:v>7.6155316507167019E-3</c:v>
                </c:pt>
                <c:pt idx="1742">
                  <c:v>7.1973928292250458E-3</c:v>
                </c:pt>
                <c:pt idx="1743">
                  <c:v>3.6644495084971605E-2</c:v>
                </c:pt>
                <c:pt idx="1744">
                  <c:v>2.0832650897982738E-2</c:v>
                </c:pt>
                <c:pt idx="1745">
                  <c:v>3.6874957458111002E-3</c:v>
                </c:pt>
                <c:pt idx="1746">
                  <c:v>3.6876026361183901E-2</c:v>
                </c:pt>
                <c:pt idx="1747">
                  <c:v>2.0819825327359636E-2</c:v>
                </c:pt>
                <c:pt idx="1748">
                  <c:v>8.9002896783517711E-3</c:v>
                </c:pt>
                <c:pt idx="1749">
                  <c:v>8.9949627792903879E-3</c:v>
                </c:pt>
                <c:pt idx="1750">
                  <c:v>1.4455628360862964E-2</c:v>
                </c:pt>
                <c:pt idx="1751">
                  <c:v>1.4149371700777539E-2</c:v>
                </c:pt>
                <c:pt idx="1752">
                  <c:v>1.0284653442811842E-2</c:v>
                </c:pt>
                <c:pt idx="1753">
                  <c:v>5.9606277604377532E-3</c:v>
                </c:pt>
                <c:pt idx="1754">
                  <c:v>1.7629762850132655E-2</c:v>
                </c:pt>
                <c:pt idx="1755">
                  <c:v>1.2700423652297923E-2</c:v>
                </c:pt>
                <c:pt idx="1756">
                  <c:v>1.7556149396796155E-2</c:v>
                </c:pt>
                <c:pt idx="1757">
                  <c:v>1.3871768834731671E-2</c:v>
                </c:pt>
                <c:pt idx="1758">
                  <c:v>1.3323130663946289E-2</c:v>
                </c:pt>
                <c:pt idx="1759">
                  <c:v>2.3403636047590246E-2</c:v>
                </c:pt>
                <c:pt idx="1760">
                  <c:v>9.1125317352944747E-3</c:v>
                </c:pt>
                <c:pt idx="1761">
                  <c:v>1.5372425844090763E-2</c:v>
                </c:pt>
                <c:pt idx="1762">
                  <c:v>4.0755240480874387E-2</c:v>
                </c:pt>
                <c:pt idx="1763">
                  <c:v>4.0965785467343627E-3</c:v>
                </c:pt>
                <c:pt idx="1764">
                  <c:v>8.4186172750067637E-3</c:v>
                </c:pt>
                <c:pt idx="1765">
                  <c:v>5.3068215116896652E-3</c:v>
                </c:pt>
                <c:pt idx="1766">
                  <c:v>1.077684664267769E-2</c:v>
                </c:pt>
                <c:pt idx="1767">
                  <c:v>5.0059122009636437E-3</c:v>
                </c:pt>
                <c:pt idx="1768">
                  <c:v>1.1387316090464974E-2</c:v>
                </c:pt>
                <c:pt idx="1769">
                  <c:v>4.573521740842771E-2</c:v>
                </c:pt>
                <c:pt idx="1770">
                  <c:v>5.0766559696411334E-2</c:v>
                </c:pt>
                <c:pt idx="1771">
                  <c:v>2.7270202839929877E-3</c:v>
                </c:pt>
                <c:pt idx="1772">
                  <c:v>5.3823951236099069E-3</c:v>
                </c:pt>
                <c:pt idx="1773">
                  <c:v>4.1936230009757602E-2</c:v>
                </c:pt>
                <c:pt idx="1774">
                  <c:v>3.1396955077321334E-2</c:v>
                </c:pt>
                <c:pt idx="1775">
                  <c:v>6.8329144095524236E-2</c:v>
                </c:pt>
                <c:pt idx="1776">
                  <c:v>2.4144646919312354E-2</c:v>
                </c:pt>
                <c:pt idx="1777">
                  <c:v>3.9298133912315521E-2</c:v>
                </c:pt>
                <c:pt idx="1778">
                  <c:v>1.2985572165083756E-2</c:v>
                </c:pt>
                <c:pt idx="1779">
                  <c:v>8.4820713516417761E-4</c:v>
                </c:pt>
                <c:pt idx="1780">
                  <c:v>2.1752959301643005E-3</c:v>
                </c:pt>
                <c:pt idx="1781">
                  <c:v>1.0601623469935498E-2</c:v>
                </c:pt>
                <c:pt idx="1782">
                  <c:v>1.5900985950872166E-3</c:v>
                </c:pt>
                <c:pt idx="1783">
                  <c:v>2.5644987617385396E-3</c:v>
                </c:pt>
                <c:pt idx="1784">
                  <c:v>2.2197599460183053E-2</c:v>
                </c:pt>
                <c:pt idx="1785">
                  <c:v>2.453290970349159E-2</c:v>
                </c:pt>
                <c:pt idx="1786">
                  <c:v>9.503892581678176E-3</c:v>
                </c:pt>
                <c:pt idx="1787">
                  <c:v>1.8587660716242098E-3</c:v>
                </c:pt>
                <c:pt idx="1788">
                  <c:v>4.2343861627679611E-3</c:v>
                </c:pt>
                <c:pt idx="1789">
                  <c:v>2.90963675602341E-2</c:v>
                </c:pt>
                <c:pt idx="1790">
                  <c:v>4.451623344640656E-2</c:v>
                </c:pt>
                <c:pt idx="1791">
                  <c:v>2.1796520669729806E-2</c:v>
                </c:pt>
                <c:pt idx="1792">
                  <c:v>1.9394812858102607E-2</c:v>
                </c:pt>
                <c:pt idx="1793">
                  <c:v>2.3537429566648102E-2</c:v>
                </c:pt>
                <c:pt idx="1794">
                  <c:v>1.2037848271232918E-2</c:v>
                </c:pt>
                <c:pt idx="1795">
                  <c:v>1.129348099882548E-3</c:v>
                </c:pt>
                <c:pt idx="1796">
                  <c:v>1.5125934005341818E-2</c:v>
                </c:pt>
                <c:pt idx="1797">
                  <c:v>3.3185109154169001E-2</c:v>
                </c:pt>
                <c:pt idx="1798">
                  <c:v>1.2103151995118168E-2</c:v>
                </c:pt>
                <c:pt idx="1799">
                  <c:v>4.3303005490673833E-2</c:v>
                </c:pt>
                <c:pt idx="1800">
                  <c:v>1.1422553230572188E-3</c:v>
                </c:pt>
                <c:pt idx="1801">
                  <c:v>1.5488927203308512E-2</c:v>
                </c:pt>
                <c:pt idx="1802">
                  <c:v>7.2668018292047845E-3</c:v>
                </c:pt>
                <c:pt idx="1803">
                  <c:v>1.8163576199209518E-2</c:v>
                </c:pt>
                <c:pt idx="1804">
                  <c:v>4.6529461373098761E-2</c:v>
                </c:pt>
                <c:pt idx="1805">
                  <c:v>2.197370505600809E-2</c:v>
                </c:pt>
                <c:pt idx="1806">
                  <c:v>9.350880624626013E-3</c:v>
                </c:pt>
                <c:pt idx="1807">
                  <c:v>1.00387377567961E-2</c:v>
                </c:pt>
                <c:pt idx="1808">
                  <c:v>1.0719135628090825E-2</c:v>
                </c:pt>
                <c:pt idx="1809">
                  <c:v>3.1135463066681197E-3</c:v>
                </c:pt>
                <c:pt idx="1810">
                  <c:v>1.6096721429267696E-2</c:v>
                </c:pt>
                <c:pt idx="1811">
                  <c:v>1.4816836345780158E-2</c:v>
                </c:pt>
                <c:pt idx="1812">
                  <c:v>1.3330944363972764E-2</c:v>
                </c:pt>
                <c:pt idx="1813">
                  <c:v>5.7383994806684529E-3</c:v>
                </c:pt>
                <c:pt idx="1814">
                  <c:v>4.0083956935900986E-2</c:v>
                </c:pt>
                <c:pt idx="1815">
                  <c:v>2.4087837510635427E-2</c:v>
                </c:pt>
                <c:pt idx="1816">
                  <c:v>7.7267711525064089E-3</c:v>
                </c:pt>
                <c:pt idx="1817">
                  <c:v>2.7943569344297033E-2</c:v>
                </c:pt>
                <c:pt idx="1818">
                  <c:v>1.9759674564780838E-2</c:v>
                </c:pt>
                <c:pt idx="1819">
                  <c:v>2.4732303882308085E-3</c:v>
                </c:pt>
                <c:pt idx="1820">
                  <c:v>2.2971092525019624E-2</c:v>
                </c:pt>
                <c:pt idx="1821">
                  <c:v>6.2494233001102279E-3</c:v>
                </c:pt>
                <c:pt idx="1822">
                  <c:v>1.2232804526387676E-2</c:v>
                </c:pt>
                <c:pt idx="1823">
                  <c:v>1.4767219602683961E-3</c:v>
                </c:pt>
                <c:pt idx="1824">
                  <c:v>1.0311190142438321E-2</c:v>
                </c:pt>
                <c:pt idx="1825">
                  <c:v>1.4863863273227864E-2</c:v>
                </c:pt>
                <c:pt idx="1826">
                  <c:v>2.736068446795642E-2</c:v>
                </c:pt>
                <c:pt idx="1827">
                  <c:v>1.2303983732171342E-2</c:v>
                </c:pt>
                <c:pt idx="1828">
                  <c:v>9.6709019328116465E-3</c:v>
                </c:pt>
                <c:pt idx="1829">
                  <c:v>1.7600009397827072E-3</c:v>
                </c:pt>
                <c:pt idx="1830">
                  <c:v>2.6154583864753576E-2</c:v>
                </c:pt>
                <c:pt idx="1831">
                  <c:v>2.6338758698242853E-2</c:v>
                </c:pt>
                <c:pt idx="1832">
                  <c:v>3.5749672752383894E-2</c:v>
                </c:pt>
                <c:pt idx="1833">
                  <c:v>2.1707896676830214E-2</c:v>
                </c:pt>
                <c:pt idx="1834">
                  <c:v>1.6961305938770689E-2</c:v>
                </c:pt>
                <c:pt idx="1835">
                  <c:v>8.3320767121722178E-3</c:v>
                </c:pt>
                <c:pt idx="1836">
                  <c:v>7.6540831782995859E-3</c:v>
                </c:pt>
                <c:pt idx="1837">
                  <c:v>1.0389269714720416E-3</c:v>
                </c:pt>
                <c:pt idx="1838">
                  <c:v>8.1822660369048617E-3</c:v>
                </c:pt>
                <c:pt idx="1839">
                  <c:v>1.2647159086561844E-2</c:v>
                </c:pt>
                <c:pt idx="1840">
                  <c:v>2.4292076286301832E-2</c:v>
                </c:pt>
                <c:pt idx="1841">
                  <c:v>3.678334948745763E-2</c:v>
                </c:pt>
                <c:pt idx="1842">
                  <c:v>4.2435135286455511E-2</c:v>
                </c:pt>
                <c:pt idx="1843">
                  <c:v>1.5204451481846085E-2</c:v>
                </c:pt>
                <c:pt idx="1844">
                  <c:v>8.7193870063030487E-3</c:v>
                </c:pt>
                <c:pt idx="1845">
                  <c:v>3.0732459001168264E-2</c:v>
                </c:pt>
                <c:pt idx="1846">
                  <c:v>6.3843282337077379E-3</c:v>
                </c:pt>
                <c:pt idx="1847">
                  <c:v>8.0418885878606027E-3</c:v>
                </c:pt>
                <c:pt idx="1848">
                  <c:v>1.4233879309705163E-3</c:v>
                </c:pt>
                <c:pt idx="1849">
                  <c:v>1.4580277325942258E-2</c:v>
                </c:pt>
                <c:pt idx="1850">
                  <c:v>1.2427496220657768E-2</c:v>
                </c:pt>
                <c:pt idx="1851">
                  <c:v>1.5627469278139457E-2</c:v>
                </c:pt>
                <c:pt idx="1852">
                  <c:v>1.681302903377032E-2</c:v>
                </c:pt>
                <c:pt idx="1853">
                  <c:v>5.1753982153239916E-3</c:v>
                </c:pt>
                <c:pt idx="1854">
                  <c:v>3.1118413592592931E-3</c:v>
                </c:pt>
                <c:pt idx="1855">
                  <c:v>1.3224398898158206E-2</c:v>
                </c:pt>
                <c:pt idx="1856">
                  <c:v>1.7693301167103426E-2</c:v>
                </c:pt>
                <c:pt idx="1857">
                  <c:v>1.0908363166670158E-2</c:v>
                </c:pt>
                <c:pt idx="1858">
                  <c:v>1.5752583062421634E-2</c:v>
                </c:pt>
                <c:pt idx="1859">
                  <c:v>1.0970960691146172E-2</c:v>
                </c:pt>
                <c:pt idx="1860">
                  <c:v>1.4372176875105763E-2</c:v>
                </c:pt>
                <c:pt idx="1861">
                  <c:v>2.0705530164797693E-2</c:v>
                </c:pt>
                <c:pt idx="1862">
                  <c:v>4.8657488074459864E-3</c:v>
                </c:pt>
                <c:pt idx="1863">
                  <c:v>2.8972777288814863E-2</c:v>
                </c:pt>
                <c:pt idx="1864">
                  <c:v>2.5587879171034507E-2</c:v>
                </c:pt>
                <c:pt idx="1865">
                  <c:v>3.6750148742684045E-3</c:v>
                </c:pt>
                <c:pt idx="1866">
                  <c:v>5.3144667070026295E-3</c:v>
                </c:pt>
                <c:pt idx="1867">
                  <c:v>4.233279439651425E-3</c:v>
                </c:pt>
                <c:pt idx="1868">
                  <c:v>2.8618534956342833E-3</c:v>
                </c:pt>
                <c:pt idx="1869">
                  <c:v>3.9574798557345343E-3</c:v>
                </c:pt>
                <c:pt idx="1870">
                  <c:v>8.849903520285635E-3</c:v>
                </c:pt>
                <c:pt idx="1871">
                  <c:v>2.8681060440677478E-3</c:v>
                </c:pt>
                <c:pt idx="1872">
                  <c:v>3.7036637219676461E-3</c:v>
                </c:pt>
                <c:pt idx="1873">
                  <c:v>3.4875486943173983E-3</c:v>
                </c:pt>
                <c:pt idx="1874">
                  <c:v>3.4650591741265391E-3</c:v>
                </c:pt>
                <c:pt idx="1875">
                  <c:v>1.2228601676961229E-2</c:v>
                </c:pt>
                <c:pt idx="1876">
                  <c:v>8.2160240541647601E-3</c:v>
                </c:pt>
                <c:pt idx="1877">
                  <c:v>2.3572009594771015E-2</c:v>
                </c:pt>
                <c:pt idx="1878">
                  <c:v>1.6569305519334263E-2</c:v>
                </c:pt>
                <c:pt idx="1879">
                  <c:v>5.122183299935706E-4</c:v>
                </c:pt>
                <c:pt idx="1880">
                  <c:v>2.8042264780918411E-2</c:v>
                </c:pt>
                <c:pt idx="1881">
                  <c:v>5.3347472570006325E-3</c:v>
                </c:pt>
                <c:pt idx="1882">
                  <c:v>5.0229237936179113E-3</c:v>
                </c:pt>
                <c:pt idx="1883">
                  <c:v>1.4799789660711205E-3</c:v>
                </c:pt>
                <c:pt idx="1884">
                  <c:v>3.1098735670024316E-2</c:v>
                </c:pt>
                <c:pt idx="1885">
                  <c:v>5.3773085795872942E-2</c:v>
                </c:pt>
                <c:pt idx="1886">
                  <c:v>7.3898723468910243E-2</c:v>
                </c:pt>
                <c:pt idx="1887">
                  <c:v>3.2084389144773094E-2</c:v>
                </c:pt>
                <c:pt idx="1888">
                  <c:v>5.4415684648260687E-2</c:v>
                </c:pt>
                <c:pt idx="1889">
                  <c:v>1.3291200866990995E-3</c:v>
                </c:pt>
                <c:pt idx="1890">
                  <c:v>2.8367116295400306E-2</c:v>
                </c:pt>
                <c:pt idx="1891">
                  <c:v>1.7946810642857029E-2</c:v>
                </c:pt>
                <c:pt idx="1892">
                  <c:v>2.8273470869567278E-2</c:v>
                </c:pt>
                <c:pt idx="1893">
                  <c:v>1.8543581740592219E-2</c:v>
                </c:pt>
                <c:pt idx="1894">
                  <c:v>1.8753026202604002E-2</c:v>
                </c:pt>
                <c:pt idx="1895">
                  <c:v>8.9490877626364033E-3</c:v>
                </c:pt>
                <c:pt idx="1896">
                  <c:v>4.7764149382231386E-3</c:v>
                </c:pt>
                <c:pt idx="1897">
                  <c:v>6.8943140824518027E-3</c:v>
                </c:pt>
                <c:pt idx="1898">
                  <c:v>1.1823973197761512E-2</c:v>
                </c:pt>
                <c:pt idx="1899">
                  <c:v>4.6722666781858612E-3</c:v>
                </c:pt>
                <c:pt idx="1900">
                  <c:v>1.3664917904247563E-3</c:v>
                </c:pt>
                <c:pt idx="1901">
                  <c:v>5.3345356586009798E-3</c:v>
                </c:pt>
                <c:pt idx="1902">
                  <c:v>3.0756966406460223E-2</c:v>
                </c:pt>
                <c:pt idx="1903">
                  <c:v>2.0567262349121554E-2</c:v>
                </c:pt>
                <c:pt idx="1904">
                  <c:v>2.5423036518270124E-2</c:v>
                </c:pt>
                <c:pt idx="1905">
                  <c:v>1.9023756596028653E-2</c:v>
                </c:pt>
                <c:pt idx="1906">
                  <c:v>1.2852856021968839E-2</c:v>
                </c:pt>
                <c:pt idx="1907">
                  <c:v>1.2810906538163372E-2</c:v>
                </c:pt>
                <c:pt idx="1908">
                  <c:v>2.5125163797426762E-2</c:v>
                </c:pt>
                <c:pt idx="1909">
                  <c:v>1.5054141253623515E-5</c:v>
                </c:pt>
                <c:pt idx="1910">
                  <c:v>2.6907330950715928E-3</c:v>
                </c:pt>
                <c:pt idx="1911">
                  <c:v>2.5487182543868824E-3</c:v>
                </c:pt>
                <c:pt idx="1912">
                  <c:v>2.1784735243465345E-2</c:v>
                </c:pt>
                <c:pt idx="1913">
                  <c:v>1.478519721760618E-2</c:v>
                </c:pt>
                <c:pt idx="1914">
                  <c:v>1.0671583415894824E-2</c:v>
                </c:pt>
                <c:pt idx="1915">
                  <c:v>1.2177550552591714E-2</c:v>
                </c:pt>
                <c:pt idx="1916">
                  <c:v>6.4479876142818984E-3</c:v>
                </c:pt>
                <c:pt idx="1917">
                  <c:v>5.3644697349745404E-2</c:v>
                </c:pt>
                <c:pt idx="1918">
                  <c:v>4.0664237996522391E-2</c:v>
                </c:pt>
                <c:pt idx="1919">
                  <c:v>1.1362738460065207E-2</c:v>
                </c:pt>
                <c:pt idx="1920">
                  <c:v>5.1074249044314856E-4</c:v>
                </c:pt>
                <c:pt idx="1921">
                  <c:v>2.5062582566705911E-2</c:v>
                </c:pt>
                <c:pt idx="1922">
                  <c:v>3.4073602315933295E-2</c:v>
                </c:pt>
                <c:pt idx="1923">
                  <c:v>1.911516114689928E-2</c:v>
                </c:pt>
                <c:pt idx="1924">
                  <c:v>3.1074878083120917E-2</c:v>
                </c:pt>
                <c:pt idx="1925">
                  <c:v>1.9979129852206779E-2</c:v>
                </c:pt>
                <c:pt idx="1926">
                  <c:v>1.4475445064974083E-3</c:v>
                </c:pt>
                <c:pt idx="1927">
                  <c:v>1.4204914739693408E-2</c:v>
                </c:pt>
                <c:pt idx="1928">
                  <c:v>1.4813481840886272E-4</c:v>
                </c:pt>
                <c:pt idx="1929">
                  <c:v>5.6192152209881864E-3</c:v>
                </c:pt>
                <c:pt idx="1930">
                  <c:v>1.4261944944178121E-2</c:v>
                </c:pt>
                <c:pt idx="1931">
                  <c:v>9.6200701698550186E-3</c:v>
                </c:pt>
                <c:pt idx="1932">
                  <c:v>3.408218881820625E-3</c:v>
                </c:pt>
                <c:pt idx="1933">
                  <c:v>5.9589789289838995E-3</c:v>
                </c:pt>
                <c:pt idx="1934">
                  <c:v>4.8998572799671888E-3</c:v>
                </c:pt>
                <c:pt idx="1935">
                  <c:v>2.6750985289828371E-2</c:v>
                </c:pt>
                <c:pt idx="1936">
                  <c:v>1.7798272195847439E-2</c:v>
                </c:pt>
                <c:pt idx="1937">
                  <c:v>3.8039314209168285E-2</c:v>
                </c:pt>
                <c:pt idx="1938">
                  <c:v>7.8975355578362553E-3</c:v>
                </c:pt>
                <c:pt idx="1939">
                  <c:v>1.4614511897305508E-2</c:v>
                </c:pt>
                <c:pt idx="1940">
                  <c:v>1.4457532743886916E-2</c:v>
                </c:pt>
                <c:pt idx="1941">
                  <c:v>2.4954649868861203E-3</c:v>
                </c:pt>
                <c:pt idx="1942">
                  <c:v>3.2340721861245374E-3</c:v>
                </c:pt>
                <c:pt idx="1943">
                  <c:v>3.4677754536575778E-3</c:v>
                </c:pt>
                <c:pt idx="1944">
                  <c:v>1.4117351235341219E-3</c:v>
                </c:pt>
                <c:pt idx="1945">
                  <c:v>1.8533432059195956E-2</c:v>
                </c:pt>
                <c:pt idx="1946">
                  <c:v>1.4073893793081958E-2</c:v>
                </c:pt>
                <c:pt idx="1947">
                  <c:v>8.7327705121759656E-3</c:v>
                </c:pt>
                <c:pt idx="1948">
                  <c:v>1.7682887350472275E-3</c:v>
                </c:pt>
                <c:pt idx="1949">
                  <c:v>3.5809270521047908E-3</c:v>
                </c:pt>
                <c:pt idx="1950">
                  <c:v>2.0656760133507108E-2</c:v>
                </c:pt>
                <c:pt idx="1951">
                  <c:v>7.5505744940720463E-3</c:v>
                </c:pt>
                <c:pt idx="1952">
                  <c:v>3.9476975876426346E-2</c:v>
                </c:pt>
                <c:pt idx="1953">
                  <c:v>4.1860630491017944E-2</c:v>
                </c:pt>
                <c:pt idx="1954">
                  <c:v>2.8895968520848366E-3</c:v>
                </c:pt>
                <c:pt idx="1955">
                  <c:v>6.1077089905387733E-3</c:v>
                </c:pt>
                <c:pt idx="1956">
                  <c:v>5.3400198309535183E-3</c:v>
                </c:pt>
                <c:pt idx="1957">
                  <c:v>9.0404960293962219E-3</c:v>
                </c:pt>
                <c:pt idx="1958">
                  <c:v>5.1734594452271753E-4</c:v>
                </c:pt>
                <c:pt idx="1959">
                  <c:v>3.7529666840956334E-3</c:v>
                </c:pt>
                <c:pt idx="1960">
                  <c:v>3.3950411628252911E-3</c:v>
                </c:pt>
                <c:pt idx="1961">
                  <c:v>7.664907186593635E-3</c:v>
                </c:pt>
                <c:pt idx="1962">
                  <c:v>2.3846727219465392E-2</c:v>
                </c:pt>
                <c:pt idx="1963">
                  <c:v>1.5549084709723715E-2</c:v>
                </c:pt>
                <c:pt idx="1964">
                  <c:v>3.7029230505820297E-4</c:v>
                </c:pt>
                <c:pt idx="1965">
                  <c:v>1.5061506047705486E-2</c:v>
                </c:pt>
                <c:pt idx="1966">
                  <c:v>4.9612469164482193E-3</c:v>
                </c:pt>
                <c:pt idx="1967">
                  <c:v>1.3885153158567226E-2</c:v>
                </c:pt>
                <c:pt idx="1968">
                  <c:v>1.3663520053244928E-2</c:v>
                </c:pt>
                <c:pt idx="1969">
                  <c:v>1.3217576816028425E-2</c:v>
                </c:pt>
                <c:pt idx="1970">
                  <c:v>8.6955899765662238E-3</c:v>
                </c:pt>
                <c:pt idx="1971">
                  <c:v>4.5856453647556564E-3</c:v>
                </c:pt>
                <c:pt idx="1972">
                  <c:v>1.1849365502112413E-2</c:v>
                </c:pt>
                <c:pt idx="1973">
                  <c:v>7.2508590955094937E-3</c:v>
                </c:pt>
                <c:pt idx="1974">
                  <c:v>1.490313570969974E-2</c:v>
                </c:pt>
                <c:pt idx="1975">
                  <c:v>7.8135575228459788E-3</c:v>
                </c:pt>
                <c:pt idx="1976">
                  <c:v>1.5309704868798738E-2</c:v>
                </c:pt>
                <c:pt idx="1977">
                  <c:v>5.5262221081510748E-3</c:v>
                </c:pt>
                <c:pt idx="1978">
                  <c:v>4.7063986136297586E-3</c:v>
                </c:pt>
                <c:pt idx="1979">
                  <c:v>1.0350871471119726E-2</c:v>
                </c:pt>
                <c:pt idx="1980">
                  <c:v>4.5558142226640626E-3</c:v>
                </c:pt>
                <c:pt idx="1981">
                  <c:v>4.0805884011296456E-3</c:v>
                </c:pt>
                <c:pt idx="1982">
                  <c:v>9.4879031706020175E-3</c:v>
                </c:pt>
                <c:pt idx="1983">
                  <c:v>1.6963868915493003E-3</c:v>
                </c:pt>
                <c:pt idx="1984">
                  <c:v>2.2760028335223597E-2</c:v>
                </c:pt>
                <c:pt idx="1985">
                  <c:v>2.6267052454310384E-2</c:v>
                </c:pt>
                <c:pt idx="1986">
                  <c:v>3.8452932025794347E-4</c:v>
                </c:pt>
                <c:pt idx="1987">
                  <c:v>1.0216090385585777E-2</c:v>
                </c:pt>
                <c:pt idx="1988">
                  <c:v>7.3562799224829289E-3</c:v>
                </c:pt>
                <c:pt idx="1989">
                  <c:v>1.7077781213178909E-2</c:v>
                </c:pt>
                <c:pt idx="1990">
                  <c:v>6.6010312017040465E-4</c:v>
                </c:pt>
                <c:pt idx="1991">
                  <c:v>1.7826710291172915E-2</c:v>
                </c:pt>
                <c:pt idx="1992">
                  <c:v>2.5478452593196737E-2</c:v>
                </c:pt>
                <c:pt idx="1993">
                  <c:v>6.5602358160396553E-3</c:v>
                </c:pt>
                <c:pt idx="1994">
                  <c:v>1.1627075911356364E-2</c:v>
                </c:pt>
                <c:pt idx="1995">
                  <c:v>1.0640131891073105E-2</c:v>
                </c:pt>
                <c:pt idx="1996">
                  <c:v>2.4585259898397192E-2</c:v>
                </c:pt>
                <c:pt idx="1997">
                  <c:v>1.0559120384118036E-2</c:v>
                </c:pt>
                <c:pt idx="1998">
                  <c:v>2.493183094652042E-2</c:v>
                </c:pt>
                <c:pt idx="1999">
                  <c:v>1.7612892652793741E-2</c:v>
                </c:pt>
              </c:numCache>
            </c:numRef>
          </c:val>
          <c:smooth val="1"/>
          <c:extLst>
            <c:ext xmlns:c16="http://schemas.microsoft.com/office/drawing/2014/chart" uri="{C3380CC4-5D6E-409C-BE32-E72D297353CC}">
              <c16:uniqueId val="{00000000-D0C9-41C4-BFB5-E5A5B3F01771}"/>
            </c:ext>
          </c:extLst>
        </c:ser>
        <c:dLbls>
          <c:showLegendKey val="0"/>
          <c:showVal val="0"/>
          <c:showCatName val="0"/>
          <c:showSerName val="0"/>
          <c:showPercent val="0"/>
          <c:showBubbleSize val="0"/>
        </c:dLbls>
        <c:smooth val="0"/>
        <c:axId val="1356578143"/>
        <c:axId val="1356573823"/>
      </c:lineChart>
      <c:dateAx>
        <c:axId val="135657814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73823"/>
        <c:crosses val="autoZero"/>
        <c:auto val="1"/>
        <c:lblOffset val="100"/>
        <c:baseTimeUnit val="days"/>
      </c:dateAx>
      <c:valAx>
        <c:axId val="13565738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781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tx>
            <c:strRef>
              <c:f>Diario!$J$1</c:f>
              <c:strCache>
                <c:ptCount val="1"/>
                <c:pt idx="0">
                  <c:v>Retorno diario</c:v>
                </c:pt>
              </c:strCache>
            </c:strRef>
          </c:tx>
          <c:spPr>
            <a:ln w="19050" cap="rnd">
              <a:solidFill>
                <a:schemeClr val="accent1"/>
              </a:solidFill>
              <a:round/>
            </a:ln>
            <a:effectLst/>
          </c:spPr>
          <c:marker>
            <c:symbol val="none"/>
          </c:marker>
          <c:cat>
            <c:numRef>
              <c:f>Diario!$A$2:$A$2002</c:f>
              <c:numCache>
                <c:formatCode>m/d/yyyy</c:formatCode>
                <c:ptCount val="2001"/>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pt idx="238">
                  <c:v>44069</c:v>
                </c:pt>
                <c:pt idx="239">
                  <c:v>44070</c:v>
                </c:pt>
                <c:pt idx="240">
                  <c:v>44071</c:v>
                </c:pt>
                <c:pt idx="241">
                  <c:v>44072</c:v>
                </c:pt>
                <c:pt idx="242">
                  <c:v>44073</c:v>
                </c:pt>
                <c:pt idx="243">
                  <c:v>44074</c:v>
                </c:pt>
                <c:pt idx="244">
                  <c:v>44075</c:v>
                </c:pt>
                <c:pt idx="245">
                  <c:v>44076</c:v>
                </c:pt>
                <c:pt idx="246">
                  <c:v>44077</c:v>
                </c:pt>
                <c:pt idx="247">
                  <c:v>44078</c:v>
                </c:pt>
                <c:pt idx="248">
                  <c:v>44079</c:v>
                </c:pt>
                <c:pt idx="249">
                  <c:v>44080</c:v>
                </c:pt>
                <c:pt idx="250">
                  <c:v>44081</c:v>
                </c:pt>
                <c:pt idx="251">
                  <c:v>44082</c:v>
                </c:pt>
                <c:pt idx="252">
                  <c:v>44083</c:v>
                </c:pt>
                <c:pt idx="253">
                  <c:v>44084</c:v>
                </c:pt>
                <c:pt idx="254">
                  <c:v>44085</c:v>
                </c:pt>
                <c:pt idx="255">
                  <c:v>44086</c:v>
                </c:pt>
                <c:pt idx="256">
                  <c:v>44087</c:v>
                </c:pt>
                <c:pt idx="257">
                  <c:v>44088</c:v>
                </c:pt>
                <c:pt idx="258">
                  <c:v>44089</c:v>
                </c:pt>
                <c:pt idx="259">
                  <c:v>44090</c:v>
                </c:pt>
                <c:pt idx="260">
                  <c:v>44091</c:v>
                </c:pt>
                <c:pt idx="261">
                  <c:v>44092</c:v>
                </c:pt>
                <c:pt idx="262">
                  <c:v>44093</c:v>
                </c:pt>
                <c:pt idx="263">
                  <c:v>44094</c:v>
                </c:pt>
                <c:pt idx="264">
                  <c:v>44095</c:v>
                </c:pt>
                <c:pt idx="265">
                  <c:v>44096</c:v>
                </c:pt>
                <c:pt idx="266">
                  <c:v>44097</c:v>
                </c:pt>
                <c:pt idx="267">
                  <c:v>44098</c:v>
                </c:pt>
                <c:pt idx="268">
                  <c:v>44099</c:v>
                </c:pt>
                <c:pt idx="269">
                  <c:v>44100</c:v>
                </c:pt>
                <c:pt idx="270">
                  <c:v>44101</c:v>
                </c:pt>
                <c:pt idx="271">
                  <c:v>44102</c:v>
                </c:pt>
                <c:pt idx="272">
                  <c:v>44103</c:v>
                </c:pt>
                <c:pt idx="273">
                  <c:v>44104</c:v>
                </c:pt>
                <c:pt idx="274">
                  <c:v>44105</c:v>
                </c:pt>
                <c:pt idx="275">
                  <c:v>44106</c:v>
                </c:pt>
                <c:pt idx="276">
                  <c:v>44107</c:v>
                </c:pt>
                <c:pt idx="277">
                  <c:v>44108</c:v>
                </c:pt>
                <c:pt idx="278">
                  <c:v>44109</c:v>
                </c:pt>
                <c:pt idx="279">
                  <c:v>44110</c:v>
                </c:pt>
                <c:pt idx="280">
                  <c:v>44111</c:v>
                </c:pt>
                <c:pt idx="281">
                  <c:v>44112</c:v>
                </c:pt>
                <c:pt idx="282">
                  <c:v>44113</c:v>
                </c:pt>
                <c:pt idx="283">
                  <c:v>44114</c:v>
                </c:pt>
                <c:pt idx="284">
                  <c:v>44115</c:v>
                </c:pt>
                <c:pt idx="285">
                  <c:v>44116</c:v>
                </c:pt>
                <c:pt idx="286">
                  <c:v>44117</c:v>
                </c:pt>
                <c:pt idx="287">
                  <c:v>44118</c:v>
                </c:pt>
                <c:pt idx="288">
                  <c:v>44119</c:v>
                </c:pt>
                <c:pt idx="289">
                  <c:v>44120</c:v>
                </c:pt>
                <c:pt idx="290">
                  <c:v>44121</c:v>
                </c:pt>
                <c:pt idx="291">
                  <c:v>44122</c:v>
                </c:pt>
                <c:pt idx="292">
                  <c:v>44123</c:v>
                </c:pt>
                <c:pt idx="293">
                  <c:v>44124</c:v>
                </c:pt>
                <c:pt idx="294">
                  <c:v>44125</c:v>
                </c:pt>
                <c:pt idx="295">
                  <c:v>44126</c:v>
                </c:pt>
                <c:pt idx="296">
                  <c:v>44127</c:v>
                </c:pt>
                <c:pt idx="297">
                  <c:v>44128</c:v>
                </c:pt>
                <c:pt idx="298">
                  <c:v>44129</c:v>
                </c:pt>
                <c:pt idx="299">
                  <c:v>44130</c:v>
                </c:pt>
                <c:pt idx="300">
                  <c:v>44131</c:v>
                </c:pt>
                <c:pt idx="301">
                  <c:v>44132</c:v>
                </c:pt>
                <c:pt idx="302">
                  <c:v>44133</c:v>
                </c:pt>
                <c:pt idx="303">
                  <c:v>44134</c:v>
                </c:pt>
                <c:pt idx="304">
                  <c:v>44135</c:v>
                </c:pt>
                <c:pt idx="305">
                  <c:v>44136</c:v>
                </c:pt>
                <c:pt idx="306">
                  <c:v>44137</c:v>
                </c:pt>
                <c:pt idx="307">
                  <c:v>44138</c:v>
                </c:pt>
                <c:pt idx="308">
                  <c:v>44139</c:v>
                </c:pt>
                <c:pt idx="309">
                  <c:v>44140</c:v>
                </c:pt>
                <c:pt idx="310">
                  <c:v>44141</c:v>
                </c:pt>
                <c:pt idx="311">
                  <c:v>44142</c:v>
                </c:pt>
                <c:pt idx="312">
                  <c:v>44143</c:v>
                </c:pt>
                <c:pt idx="313">
                  <c:v>44144</c:v>
                </c:pt>
                <c:pt idx="314">
                  <c:v>44145</c:v>
                </c:pt>
                <c:pt idx="315">
                  <c:v>44146</c:v>
                </c:pt>
                <c:pt idx="316">
                  <c:v>44147</c:v>
                </c:pt>
                <c:pt idx="317">
                  <c:v>44148</c:v>
                </c:pt>
                <c:pt idx="318">
                  <c:v>44149</c:v>
                </c:pt>
                <c:pt idx="319">
                  <c:v>44150</c:v>
                </c:pt>
                <c:pt idx="320">
                  <c:v>44151</c:v>
                </c:pt>
                <c:pt idx="321">
                  <c:v>44152</c:v>
                </c:pt>
                <c:pt idx="322">
                  <c:v>44153</c:v>
                </c:pt>
                <c:pt idx="323">
                  <c:v>44154</c:v>
                </c:pt>
                <c:pt idx="324">
                  <c:v>44155</c:v>
                </c:pt>
                <c:pt idx="325">
                  <c:v>44156</c:v>
                </c:pt>
                <c:pt idx="326">
                  <c:v>44157</c:v>
                </c:pt>
                <c:pt idx="327">
                  <c:v>44158</c:v>
                </c:pt>
                <c:pt idx="328">
                  <c:v>44159</c:v>
                </c:pt>
                <c:pt idx="329">
                  <c:v>44160</c:v>
                </c:pt>
                <c:pt idx="330">
                  <c:v>44161</c:v>
                </c:pt>
                <c:pt idx="331">
                  <c:v>44162</c:v>
                </c:pt>
                <c:pt idx="332">
                  <c:v>44163</c:v>
                </c:pt>
                <c:pt idx="333">
                  <c:v>44164</c:v>
                </c:pt>
                <c:pt idx="334">
                  <c:v>44165</c:v>
                </c:pt>
                <c:pt idx="335">
                  <c:v>44166</c:v>
                </c:pt>
                <c:pt idx="336">
                  <c:v>44167</c:v>
                </c:pt>
                <c:pt idx="337">
                  <c:v>44168</c:v>
                </c:pt>
                <c:pt idx="338">
                  <c:v>44169</c:v>
                </c:pt>
                <c:pt idx="339">
                  <c:v>44170</c:v>
                </c:pt>
                <c:pt idx="340">
                  <c:v>44171</c:v>
                </c:pt>
                <c:pt idx="341">
                  <c:v>44172</c:v>
                </c:pt>
                <c:pt idx="342">
                  <c:v>44173</c:v>
                </c:pt>
                <c:pt idx="343">
                  <c:v>44174</c:v>
                </c:pt>
                <c:pt idx="344">
                  <c:v>44175</c:v>
                </c:pt>
                <c:pt idx="345">
                  <c:v>44176</c:v>
                </c:pt>
                <c:pt idx="346">
                  <c:v>44177</c:v>
                </c:pt>
                <c:pt idx="347">
                  <c:v>44178</c:v>
                </c:pt>
                <c:pt idx="348">
                  <c:v>44179</c:v>
                </c:pt>
                <c:pt idx="349">
                  <c:v>44180</c:v>
                </c:pt>
                <c:pt idx="350">
                  <c:v>44181</c:v>
                </c:pt>
                <c:pt idx="351">
                  <c:v>44182</c:v>
                </c:pt>
                <c:pt idx="352">
                  <c:v>44183</c:v>
                </c:pt>
                <c:pt idx="353">
                  <c:v>44184</c:v>
                </c:pt>
                <c:pt idx="354">
                  <c:v>44185</c:v>
                </c:pt>
                <c:pt idx="355">
                  <c:v>44186</c:v>
                </c:pt>
                <c:pt idx="356">
                  <c:v>44187</c:v>
                </c:pt>
                <c:pt idx="357">
                  <c:v>44188</c:v>
                </c:pt>
                <c:pt idx="358">
                  <c:v>44189</c:v>
                </c:pt>
                <c:pt idx="359">
                  <c:v>44190</c:v>
                </c:pt>
                <c:pt idx="360">
                  <c:v>44191</c:v>
                </c:pt>
                <c:pt idx="361">
                  <c:v>44192</c:v>
                </c:pt>
                <c:pt idx="362">
                  <c:v>44193</c:v>
                </c:pt>
                <c:pt idx="363">
                  <c:v>44194</c:v>
                </c:pt>
                <c:pt idx="364">
                  <c:v>44195</c:v>
                </c:pt>
                <c:pt idx="365">
                  <c:v>44196</c:v>
                </c:pt>
                <c:pt idx="366">
                  <c:v>44197</c:v>
                </c:pt>
                <c:pt idx="367">
                  <c:v>44198</c:v>
                </c:pt>
                <c:pt idx="368">
                  <c:v>44199</c:v>
                </c:pt>
                <c:pt idx="369">
                  <c:v>44200</c:v>
                </c:pt>
                <c:pt idx="370">
                  <c:v>44201</c:v>
                </c:pt>
                <c:pt idx="371">
                  <c:v>44202</c:v>
                </c:pt>
                <c:pt idx="372">
                  <c:v>44203</c:v>
                </c:pt>
                <c:pt idx="373">
                  <c:v>44204</c:v>
                </c:pt>
                <c:pt idx="374">
                  <c:v>44205</c:v>
                </c:pt>
                <c:pt idx="375">
                  <c:v>44206</c:v>
                </c:pt>
                <c:pt idx="376">
                  <c:v>44207</c:v>
                </c:pt>
                <c:pt idx="377">
                  <c:v>44208</c:v>
                </c:pt>
                <c:pt idx="378">
                  <c:v>44209</c:v>
                </c:pt>
                <c:pt idx="379">
                  <c:v>44210</c:v>
                </c:pt>
                <c:pt idx="380">
                  <c:v>44211</c:v>
                </c:pt>
                <c:pt idx="381">
                  <c:v>44212</c:v>
                </c:pt>
                <c:pt idx="382">
                  <c:v>44213</c:v>
                </c:pt>
                <c:pt idx="383">
                  <c:v>44214</c:v>
                </c:pt>
                <c:pt idx="384">
                  <c:v>44215</c:v>
                </c:pt>
                <c:pt idx="385">
                  <c:v>44216</c:v>
                </c:pt>
                <c:pt idx="386">
                  <c:v>44217</c:v>
                </c:pt>
                <c:pt idx="387">
                  <c:v>44218</c:v>
                </c:pt>
                <c:pt idx="388">
                  <c:v>44219</c:v>
                </c:pt>
                <c:pt idx="389">
                  <c:v>44220</c:v>
                </c:pt>
                <c:pt idx="390">
                  <c:v>44221</c:v>
                </c:pt>
                <c:pt idx="391">
                  <c:v>44222</c:v>
                </c:pt>
                <c:pt idx="392">
                  <c:v>44223</c:v>
                </c:pt>
                <c:pt idx="393">
                  <c:v>44224</c:v>
                </c:pt>
                <c:pt idx="394">
                  <c:v>44225</c:v>
                </c:pt>
                <c:pt idx="395">
                  <c:v>44226</c:v>
                </c:pt>
                <c:pt idx="396">
                  <c:v>44227</c:v>
                </c:pt>
                <c:pt idx="397">
                  <c:v>44228</c:v>
                </c:pt>
                <c:pt idx="398">
                  <c:v>44229</c:v>
                </c:pt>
                <c:pt idx="399">
                  <c:v>44230</c:v>
                </c:pt>
                <c:pt idx="400">
                  <c:v>44231</c:v>
                </c:pt>
                <c:pt idx="401">
                  <c:v>44232</c:v>
                </c:pt>
                <c:pt idx="402">
                  <c:v>44233</c:v>
                </c:pt>
                <c:pt idx="403">
                  <c:v>44234</c:v>
                </c:pt>
                <c:pt idx="404">
                  <c:v>44235</c:v>
                </c:pt>
                <c:pt idx="405">
                  <c:v>44236</c:v>
                </c:pt>
                <c:pt idx="406">
                  <c:v>44237</c:v>
                </c:pt>
                <c:pt idx="407">
                  <c:v>44238</c:v>
                </c:pt>
                <c:pt idx="408">
                  <c:v>44239</c:v>
                </c:pt>
                <c:pt idx="409">
                  <c:v>44240</c:v>
                </c:pt>
                <c:pt idx="410">
                  <c:v>44241</c:v>
                </c:pt>
                <c:pt idx="411">
                  <c:v>44242</c:v>
                </c:pt>
                <c:pt idx="412">
                  <c:v>44243</c:v>
                </c:pt>
                <c:pt idx="413">
                  <c:v>44244</c:v>
                </c:pt>
                <c:pt idx="414">
                  <c:v>44245</c:v>
                </c:pt>
                <c:pt idx="415">
                  <c:v>44246</c:v>
                </c:pt>
                <c:pt idx="416">
                  <c:v>44247</c:v>
                </c:pt>
                <c:pt idx="417">
                  <c:v>44248</c:v>
                </c:pt>
                <c:pt idx="418">
                  <c:v>44249</c:v>
                </c:pt>
                <c:pt idx="419">
                  <c:v>44250</c:v>
                </c:pt>
                <c:pt idx="420">
                  <c:v>44251</c:v>
                </c:pt>
                <c:pt idx="421">
                  <c:v>44252</c:v>
                </c:pt>
                <c:pt idx="422">
                  <c:v>44253</c:v>
                </c:pt>
                <c:pt idx="423">
                  <c:v>44254</c:v>
                </c:pt>
                <c:pt idx="424">
                  <c:v>44255</c:v>
                </c:pt>
                <c:pt idx="425">
                  <c:v>44256</c:v>
                </c:pt>
                <c:pt idx="426">
                  <c:v>44257</c:v>
                </c:pt>
                <c:pt idx="427">
                  <c:v>44258</c:v>
                </c:pt>
                <c:pt idx="428">
                  <c:v>44259</c:v>
                </c:pt>
                <c:pt idx="429">
                  <c:v>44260</c:v>
                </c:pt>
                <c:pt idx="430">
                  <c:v>44261</c:v>
                </c:pt>
                <c:pt idx="431">
                  <c:v>44262</c:v>
                </c:pt>
                <c:pt idx="432">
                  <c:v>44263</c:v>
                </c:pt>
                <c:pt idx="433">
                  <c:v>44264</c:v>
                </c:pt>
                <c:pt idx="434">
                  <c:v>44265</c:v>
                </c:pt>
                <c:pt idx="435">
                  <c:v>44266</c:v>
                </c:pt>
                <c:pt idx="436">
                  <c:v>44267</c:v>
                </c:pt>
                <c:pt idx="437">
                  <c:v>44268</c:v>
                </c:pt>
                <c:pt idx="438">
                  <c:v>44269</c:v>
                </c:pt>
                <c:pt idx="439">
                  <c:v>44270</c:v>
                </c:pt>
                <c:pt idx="440">
                  <c:v>44271</c:v>
                </c:pt>
                <c:pt idx="441">
                  <c:v>44272</c:v>
                </c:pt>
                <c:pt idx="442">
                  <c:v>44273</c:v>
                </c:pt>
                <c:pt idx="443">
                  <c:v>44274</c:v>
                </c:pt>
                <c:pt idx="444">
                  <c:v>44275</c:v>
                </c:pt>
                <c:pt idx="445">
                  <c:v>44276</c:v>
                </c:pt>
                <c:pt idx="446">
                  <c:v>44277</c:v>
                </c:pt>
                <c:pt idx="447">
                  <c:v>44278</c:v>
                </c:pt>
                <c:pt idx="448">
                  <c:v>44279</c:v>
                </c:pt>
                <c:pt idx="449">
                  <c:v>44280</c:v>
                </c:pt>
                <c:pt idx="450">
                  <c:v>44281</c:v>
                </c:pt>
                <c:pt idx="451">
                  <c:v>44282</c:v>
                </c:pt>
                <c:pt idx="452">
                  <c:v>44283</c:v>
                </c:pt>
                <c:pt idx="453">
                  <c:v>44284</c:v>
                </c:pt>
                <c:pt idx="454">
                  <c:v>44285</c:v>
                </c:pt>
                <c:pt idx="455">
                  <c:v>44286</c:v>
                </c:pt>
                <c:pt idx="456">
                  <c:v>44287</c:v>
                </c:pt>
                <c:pt idx="457">
                  <c:v>44288</c:v>
                </c:pt>
                <c:pt idx="458">
                  <c:v>44289</c:v>
                </c:pt>
                <c:pt idx="459">
                  <c:v>44290</c:v>
                </c:pt>
                <c:pt idx="460">
                  <c:v>44291</c:v>
                </c:pt>
                <c:pt idx="461">
                  <c:v>44292</c:v>
                </c:pt>
                <c:pt idx="462">
                  <c:v>44293</c:v>
                </c:pt>
                <c:pt idx="463">
                  <c:v>44294</c:v>
                </c:pt>
                <c:pt idx="464">
                  <c:v>44295</c:v>
                </c:pt>
                <c:pt idx="465">
                  <c:v>44296</c:v>
                </c:pt>
                <c:pt idx="466">
                  <c:v>44297</c:v>
                </c:pt>
                <c:pt idx="467">
                  <c:v>44298</c:v>
                </c:pt>
                <c:pt idx="468">
                  <c:v>44299</c:v>
                </c:pt>
                <c:pt idx="469">
                  <c:v>44300</c:v>
                </c:pt>
                <c:pt idx="470">
                  <c:v>44301</c:v>
                </c:pt>
                <c:pt idx="471">
                  <c:v>44302</c:v>
                </c:pt>
                <c:pt idx="472">
                  <c:v>44303</c:v>
                </c:pt>
                <c:pt idx="473">
                  <c:v>44304</c:v>
                </c:pt>
                <c:pt idx="474">
                  <c:v>44305</c:v>
                </c:pt>
                <c:pt idx="475">
                  <c:v>44306</c:v>
                </c:pt>
                <c:pt idx="476">
                  <c:v>44307</c:v>
                </c:pt>
                <c:pt idx="477">
                  <c:v>44308</c:v>
                </c:pt>
                <c:pt idx="478">
                  <c:v>44309</c:v>
                </c:pt>
                <c:pt idx="479">
                  <c:v>44310</c:v>
                </c:pt>
                <c:pt idx="480">
                  <c:v>44311</c:v>
                </c:pt>
                <c:pt idx="481">
                  <c:v>44312</c:v>
                </c:pt>
                <c:pt idx="482">
                  <c:v>44313</c:v>
                </c:pt>
                <c:pt idx="483">
                  <c:v>44314</c:v>
                </c:pt>
                <c:pt idx="484">
                  <c:v>44315</c:v>
                </c:pt>
                <c:pt idx="485">
                  <c:v>44316</c:v>
                </c:pt>
                <c:pt idx="486">
                  <c:v>44317</c:v>
                </c:pt>
                <c:pt idx="487">
                  <c:v>44318</c:v>
                </c:pt>
                <c:pt idx="488">
                  <c:v>44319</c:v>
                </c:pt>
                <c:pt idx="489">
                  <c:v>44320</c:v>
                </c:pt>
                <c:pt idx="490">
                  <c:v>44321</c:v>
                </c:pt>
                <c:pt idx="491">
                  <c:v>44322</c:v>
                </c:pt>
                <c:pt idx="492">
                  <c:v>44323</c:v>
                </c:pt>
                <c:pt idx="493">
                  <c:v>44324</c:v>
                </c:pt>
                <c:pt idx="494">
                  <c:v>44325</c:v>
                </c:pt>
                <c:pt idx="495">
                  <c:v>44326</c:v>
                </c:pt>
                <c:pt idx="496">
                  <c:v>44327</c:v>
                </c:pt>
                <c:pt idx="497">
                  <c:v>44328</c:v>
                </c:pt>
                <c:pt idx="498">
                  <c:v>44329</c:v>
                </c:pt>
                <c:pt idx="499">
                  <c:v>44330</c:v>
                </c:pt>
                <c:pt idx="500">
                  <c:v>44331</c:v>
                </c:pt>
                <c:pt idx="501">
                  <c:v>44332</c:v>
                </c:pt>
                <c:pt idx="502">
                  <c:v>44333</c:v>
                </c:pt>
                <c:pt idx="503">
                  <c:v>44334</c:v>
                </c:pt>
                <c:pt idx="504">
                  <c:v>44335</c:v>
                </c:pt>
                <c:pt idx="505">
                  <c:v>44336</c:v>
                </c:pt>
                <c:pt idx="506">
                  <c:v>44337</c:v>
                </c:pt>
                <c:pt idx="507">
                  <c:v>44338</c:v>
                </c:pt>
                <c:pt idx="508">
                  <c:v>44339</c:v>
                </c:pt>
                <c:pt idx="509">
                  <c:v>44340</c:v>
                </c:pt>
                <c:pt idx="510">
                  <c:v>44341</c:v>
                </c:pt>
                <c:pt idx="511">
                  <c:v>44342</c:v>
                </c:pt>
                <c:pt idx="512">
                  <c:v>44343</c:v>
                </c:pt>
                <c:pt idx="513">
                  <c:v>44344</c:v>
                </c:pt>
                <c:pt idx="514">
                  <c:v>44345</c:v>
                </c:pt>
                <c:pt idx="515">
                  <c:v>44346</c:v>
                </c:pt>
                <c:pt idx="516">
                  <c:v>44347</c:v>
                </c:pt>
                <c:pt idx="517">
                  <c:v>44348</c:v>
                </c:pt>
                <c:pt idx="518">
                  <c:v>44349</c:v>
                </c:pt>
                <c:pt idx="519">
                  <c:v>44350</c:v>
                </c:pt>
                <c:pt idx="520">
                  <c:v>44351</c:v>
                </c:pt>
                <c:pt idx="521">
                  <c:v>44352</c:v>
                </c:pt>
                <c:pt idx="522">
                  <c:v>44353</c:v>
                </c:pt>
                <c:pt idx="523">
                  <c:v>44354</c:v>
                </c:pt>
                <c:pt idx="524">
                  <c:v>44355</c:v>
                </c:pt>
                <c:pt idx="525">
                  <c:v>44356</c:v>
                </c:pt>
                <c:pt idx="526">
                  <c:v>44357</c:v>
                </c:pt>
                <c:pt idx="527">
                  <c:v>44358</c:v>
                </c:pt>
                <c:pt idx="528">
                  <c:v>44359</c:v>
                </c:pt>
                <c:pt idx="529">
                  <c:v>44360</c:v>
                </c:pt>
                <c:pt idx="530">
                  <c:v>44361</c:v>
                </c:pt>
                <c:pt idx="531">
                  <c:v>44362</c:v>
                </c:pt>
                <c:pt idx="532">
                  <c:v>44363</c:v>
                </c:pt>
                <c:pt idx="533">
                  <c:v>44364</c:v>
                </c:pt>
                <c:pt idx="534">
                  <c:v>44365</c:v>
                </c:pt>
                <c:pt idx="535">
                  <c:v>44366</c:v>
                </c:pt>
                <c:pt idx="536">
                  <c:v>44367</c:v>
                </c:pt>
                <c:pt idx="537">
                  <c:v>44368</c:v>
                </c:pt>
                <c:pt idx="538">
                  <c:v>44369</c:v>
                </c:pt>
                <c:pt idx="539">
                  <c:v>44370</c:v>
                </c:pt>
                <c:pt idx="540">
                  <c:v>44371</c:v>
                </c:pt>
                <c:pt idx="541">
                  <c:v>44372</c:v>
                </c:pt>
                <c:pt idx="542">
                  <c:v>44373</c:v>
                </c:pt>
                <c:pt idx="543">
                  <c:v>44374</c:v>
                </c:pt>
                <c:pt idx="544">
                  <c:v>44375</c:v>
                </c:pt>
                <c:pt idx="545">
                  <c:v>44376</c:v>
                </c:pt>
                <c:pt idx="546">
                  <c:v>44377</c:v>
                </c:pt>
                <c:pt idx="547">
                  <c:v>44378</c:v>
                </c:pt>
                <c:pt idx="548">
                  <c:v>44379</c:v>
                </c:pt>
                <c:pt idx="549">
                  <c:v>44380</c:v>
                </c:pt>
                <c:pt idx="550">
                  <c:v>44381</c:v>
                </c:pt>
                <c:pt idx="551">
                  <c:v>44382</c:v>
                </c:pt>
                <c:pt idx="552">
                  <c:v>44383</c:v>
                </c:pt>
                <c:pt idx="553">
                  <c:v>44384</c:v>
                </c:pt>
                <c:pt idx="554">
                  <c:v>44385</c:v>
                </c:pt>
                <c:pt idx="555">
                  <c:v>44386</c:v>
                </c:pt>
                <c:pt idx="556">
                  <c:v>44387</c:v>
                </c:pt>
                <c:pt idx="557">
                  <c:v>44388</c:v>
                </c:pt>
                <c:pt idx="558">
                  <c:v>44389</c:v>
                </c:pt>
                <c:pt idx="559">
                  <c:v>44390</c:v>
                </c:pt>
                <c:pt idx="560">
                  <c:v>44391</c:v>
                </c:pt>
                <c:pt idx="561">
                  <c:v>44392</c:v>
                </c:pt>
                <c:pt idx="562">
                  <c:v>44393</c:v>
                </c:pt>
                <c:pt idx="563">
                  <c:v>44394</c:v>
                </c:pt>
                <c:pt idx="564">
                  <c:v>44395</c:v>
                </c:pt>
                <c:pt idx="565">
                  <c:v>44396</c:v>
                </c:pt>
                <c:pt idx="566">
                  <c:v>44397</c:v>
                </c:pt>
                <c:pt idx="567">
                  <c:v>44398</c:v>
                </c:pt>
                <c:pt idx="568">
                  <c:v>44399</c:v>
                </c:pt>
                <c:pt idx="569">
                  <c:v>44400</c:v>
                </c:pt>
                <c:pt idx="570">
                  <c:v>44401</c:v>
                </c:pt>
                <c:pt idx="571">
                  <c:v>44402</c:v>
                </c:pt>
                <c:pt idx="572">
                  <c:v>44403</c:v>
                </c:pt>
                <c:pt idx="573">
                  <c:v>44404</c:v>
                </c:pt>
                <c:pt idx="574">
                  <c:v>44405</c:v>
                </c:pt>
                <c:pt idx="575">
                  <c:v>44406</c:v>
                </c:pt>
                <c:pt idx="576">
                  <c:v>44407</c:v>
                </c:pt>
                <c:pt idx="577">
                  <c:v>44408</c:v>
                </c:pt>
                <c:pt idx="578">
                  <c:v>44409</c:v>
                </c:pt>
                <c:pt idx="579">
                  <c:v>44410</c:v>
                </c:pt>
                <c:pt idx="580">
                  <c:v>44411</c:v>
                </c:pt>
                <c:pt idx="581">
                  <c:v>44412</c:v>
                </c:pt>
                <c:pt idx="582">
                  <c:v>44413</c:v>
                </c:pt>
                <c:pt idx="583">
                  <c:v>44414</c:v>
                </c:pt>
                <c:pt idx="584">
                  <c:v>44415</c:v>
                </c:pt>
                <c:pt idx="585">
                  <c:v>44416</c:v>
                </c:pt>
                <c:pt idx="586">
                  <c:v>44417</c:v>
                </c:pt>
                <c:pt idx="587">
                  <c:v>44418</c:v>
                </c:pt>
                <c:pt idx="588">
                  <c:v>44419</c:v>
                </c:pt>
                <c:pt idx="589">
                  <c:v>44420</c:v>
                </c:pt>
                <c:pt idx="590">
                  <c:v>44421</c:v>
                </c:pt>
                <c:pt idx="591">
                  <c:v>44422</c:v>
                </c:pt>
                <c:pt idx="592">
                  <c:v>44423</c:v>
                </c:pt>
                <c:pt idx="593">
                  <c:v>44424</c:v>
                </c:pt>
                <c:pt idx="594">
                  <c:v>44425</c:v>
                </c:pt>
                <c:pt idx="595">
                  <c:v>44426</c:v>
                </c:pt>
                <c:pt idx="596">
                  <c:v>44427</c:v>
                </c:pt>
                <c:pt idx="597">
                  <c:v>44428</c:v>
                </c:pt>
                <c:pt idx="598">
                  <c:v>44429</c:v>
                </c:pt>
                <c:pt idx="599">
                  <c:v>44430</c:v>
                </c:pt>
                <c:pt idx="600">
                  <c:v>44431</c:v>
                </c:pt>
                <c:pt idx="601">
                  <c:v>44432</c:v>
                </c:pt>
                <c:pt idx="602">
                  <c:v>44433</c:v>
                </c:pt>
                <c:pt idx="603">
                  <c:v>44434</c:v>
                </c:pt>
                <c:pt idx="604">
                  <c:v>44435</c:v>
                </c:pt>
                <c:pt idx="605">
                  <c:v>44436</c:v>
                </c:pt>
                <c:pt idx="606">
                  <c:v>44437</c:v>
                </c:pt>
                <c:pt idx="607">
                  <c:v>44438</c:v>
                </c:pt>
                <c:pt idx="608">
                  <c:v>44439</c:v>
                </c:pt>
                <c:pt idx="609">
                  <c:v>44440</c:v>
                </c:pt>
                <c:pt idx="610">
                  <c:v>44441</c:v>
                </c:pt>
                <c:pt idx="611">
                  <c:v>44442</c:v>
                </c:pt>
                <c:pt idx="612">
                  <c:v>44443</c:v>
                </c:pt>
                <c:pt idx="613">
                  <c:v>44444</c:v>
                </c:pt>
                <c:pt idx="614">
                  <c:v>44445</c:v>
                </c:pt>
                <c:pt idx="615">
                  <c:v>44446</c:v>
                </c:pt>
                <c:pt idx="616">
                  <c:v>44447</c:v>
                </c:pt>
                <c:pt idx="617">
                  <c:v>44448</c:v>
                </c:pt>
                <c:pt idx="618">
                  <c:v>44449</c:v>
                </c:pt>
                <c:pt idx="619">
                  <c:v>44450</c:v>
                </c:pt>
                <c:pt idx="620">
                  <c:v>44451</c:v>
                </c:pt>
                <c:pt idx="621">
                  <c:v>44452</c:v>
                </c:pt>
                <c:pt idx="622">
                  <c:v>44453</c:v>
                </c:pt>
                <c:pt idx="623">
                  <c:v>44454</c:v>
                </c:pt>
                <c:pt idx="624">
                  <c:v>44455</c:v>
                </c:pt>
                <c:pt idx="625">
                  <c:v>44456</c:v>
                </c:pt>
                <c:pt idx="626">
                  <c:v>44457</c:v>
                </c:pt>
                <c:pt idx="627">
                  <c:v>44458</c:v>
                </c:pt>
                <c:pt idx="628">
                  <c:v>44459</c:v>
                </c:pt>
                <c:pt idx="629">
                  <c:v>44460</c:v>
                </c:pt>
                <c:pt idx="630">
                  <c:v>44461</c:v>
                </c:pt>
                <c:pt idx="631">
                  <c:v>44462</c:v>
                </c:pt>
                <c:pt idx="632">
                  <c:v>44463</c:v>
                </c:pt>
                <c:pt idx="633">
                  <c:v>44464</c:v>
                </c:pt>
                <c:pt idx="634">
                  <c:v>44465</c:v>
                </c:pt>
                <c:pt idx="635">
                  <c:v>44466</c:v>
                </c:pt>
                <c:pt idx="636">
                  <c:v>44467</c:v>
                </c:pt>
                <c:pt idx="637">
                  <c:v>44468</c:v>
                </c:pt>
                <c:pt idx="638">
                  <c:v>44469</c:v>
                </c:pt>
                <c:pt idx="639">
                  <c:v>44470</c:v>
                </c:pt>
                <c:pt idx="640">
                  <c:v>44471</c:v>
                </c:pt>
                <c:pt idx="641">
                  <c:v>44472</c:v>
                </c:pt>
                <c:pt idx="642">
                  <c:v>44473</c:v>
                </c:pt>
                <c:pt idx="643">
                  <c:v>44474</c:v>
                </c:pt>
                <c:pt idx="644">
                  <c:v>44475</c:v>
                </c:pt>
                <c:pt idx="645">
                  <c:v>44476</c:v>
                </c:pt>
                <c:pt idx="646">
                  <c:v>44477</c:v>
                </c:pt>
                <c:pt idx="647">
                  <c:v>44478</c:v>
                </c:pt>
                <c:pt idx="648">
                  <c:v>44479</c:v>
                </c:pt>
                <c:pt idx="649">
                  <c:v>44480</c:v>
                </c:pt>
                <c:pt idx="650">
                  <c:v>44481</c:v>
                </c:pt>
                <c:pt idx="651">
                  <c:v>44482</c:v>
                </c:pt>
                <c:pt idx="652">
                  <c:v>44483</c:v>
                </c:pt>
                <c:pt idx="653">
                  <c:v>44484</c:v>
                </c:pt>
                <c:pt idx="654">
                  <c:v>44485</c:v>
                </c:pt>
                <c:pt idx="655">
                  <c:v>44486</c:v>
                </c:pt>
                <c:pt idx="656">
                  <c:v>44487</c:v>
                </c:pt>
                <c:pt idx="657">
                  <c:v>44488</c:v>
                </c:pt>
                <c:pt idx="658">
                  <c:v>44489</c:v>
                </c:pt>
                <c:pt idx="659">
                  <c:v>44490</c:v>
                </c:pt>
                <c:pt idx="660">
                  <c:v>44491</c:v>
                </c:pt>
                <c:pt idx="661">
                  <c:v>44492</c:v>
                </c:pt>
                <c:pt idx="662">
                  <c:v>44493</c:v>
                </c:pt>
                <c:pt idx="663">
                  <c:v>44494</c:v>
                </c:pt>
                <c:pt idx="664">
                  <c:v>44495</c:v>
                </c:pt>
                <c:pt idx="665">
                  <c:v>44496</c:v>
                </c:pt>
                <c:pt idx="666">
                  <c:v>44497</c:v>
                </c:pt>
                <c:pt idx="667">
                  <c:v>44498</c:v>
                </c:pt>
                <c:pt idx="668">
                  <c:v>44499</c:v>
                </c:pt>
                <c:pt idx="669">
                  <c:v>44500</c:v>
                </c:pt>
                <c:pt idx="670">
                  <c:v>44501</c:v>
                </c:pt>
                <c:pt idx="671">
                  <c:v>44502</c:v>
                </c:pt>
                <c:pt idx="672">
                  <c:v>44503</c:v>
                </c:pt>
                <c:pt idx="673">
                  <c:v>44504</c:v>
                </c:pt>
                <c:pt idx="674">
                  <c:v>44505</c:v>
                </c:pt>
                <c:pt idx="675">
                  <c:v>44506</c:v>
                </c:pt>
                <c:pt idx="676">
                  <c:v>44507</c:v>
                </c:pt>
                <c:pt idx="677">
                  <c:v>44508</c:v>
                </c:pt>
                <c:pt idx="678">
                  <c:v>44509</c:v>
                </c:pt>
                <c:pt idx="679">
                  <c:v>44510</c:v>
                </c:pt>
                <c:pt idx="680">
                  <c:v>44511</c:v>
                </c:pt>
                <c:pt idx="681">
                  <c:v>44512</c:v>
                </c:pt>
                <c:pt idx="682">
                  <c:v>44513</c:v>
                </c:pt>
                <c:pt idx="683">
                  <c:v>44514</c:v>
                </c:pt>
                <c:pt idx="684">
                  <c:v>44515</c:v>
                </c:pt>
                <c:pt idx="685">
                  <c:v>44516</c:v>
                </c:pt>
                <c:pt idx="686">
                  <c:v>44517</c:v>
                </c:pt>
                <c:pt idx="687">
                  <c:v>44518</c:v>
                </c:pt>
                <c:pt idx="688">
                  <c:v>44519</c:v>
                </c:pt>
                <c:pt idx="689">
                  <c:v>44520</c:v>
                </c:pt>
                <c:pt idx="690">
                  <c:v>44521</c:v>
                </c:pt>
                <c:pt idx="691">
                  <c:v>44522</c:v>
                </c:pt>
                <c:pt idx="692">
                  <c:v>44523</c:v>
                </c:pt>
                <c:pt idx="693">
                  <c:v>44524</c:v>
                </c:pt>
                <c:pt idx="694">
                  <c:v>44525</c:v>
                </c:pt>
                <c:pt idx="695">
                  <c:v>44526</c:v>
                </c:pt>
                <c:pt idx="696">
                  <c:v>44527</c:v>
                </c:pt>
                <c:pt idx="697">
                  <c:v>44528</c:v>
                </c:pt>
                <c:pt idx="698">
                  <c:v>44529</c:v>
                </c:pt>
                <c:pt idx="699">
                  <c:v>44530</c:v>
                </c:pt>
                <c:pt idx="700">
                  <c:v>44531</c:v>
                </c:pt>
                <c:pt idx="701">
                  <c:v>44532</c:v>
                </c:pt>
                <c:pt idx="702">
                  <c:v>44533</c:v>
                </c:pt>
                <c:pt idx="703">
                  <c:v>44534</c:v>
                </c:pt>
                <c:pt idx="704">
                  <c:v>44535</c:v>
                </c:pt>
                <c:pt idx="705">
                  <c:v>44536</c:v>
                </c:pt>
                <c:pt idx="706">
                  <c:v>44537</c:v>
                </c:pt>
                <c:pt idx="707">
                  <c:v>44538</c:v>
                </c:pt>
                <c:pt idx="708">
                  <c:v>44539</c:v>
                </c:pt>
                <c:pt idx="709">
                  <c:v>44540</c:v>
                </c:pt>
                <c:pt idx="710">
                  <c:v>44541</c:v>
                </c:pt>
                <c:pt idx="711">
                  <c:v>44542</c:v>
                </c:pt>
                <c:pt idx="712">
                  <c:v>44543</c:v>
                </c:pt>
                <c:pt idx="713">
                  <c:v>44544</c:v>
                </c:pt>
                <c:pt idx="714">
                  <c:v>44545</c:v>
                </c:pt>
                <c:pt idx="715">
                  <c:v>44546</c:v>
                </c:pt>
                <c:pt idx="716">
                  <c:v>44547</c:v>
                </c:pt>
                <c:pt idx="717">
                  <c:v>44548</c:v>
                </c:pt>
                <c:pt idx="718">
                  <c:v>44549</c:v>
                </c:pt>
                <c:pt idx="719">
                  <c:v>44550</c:v>
                </c:pt>
                <c:pt idx="720">
                  <c:v>44551</c:v>
                </c:pt>
                <c:pt idx="721">
                  <c:v>44552</c:v>
                </c:pt>
                <c:pt idx="722">
                  <c:v>44553</c:v>
                </c:pt>
                <c:pt idx="723">
                  <c:v>44554</c:v>
                </c:pt>
                <c:pt idx="724">
                  <c:v>44555</c:v>
                </c:pt>
                <c:pt idx="725">
                  <c:v>44556</c:v>
                </c:pt>
                <c:pt idx="726">
                  <c:v>44557</c:v>
                </c:pt>
                <c:pt idx="727">
                  <c:v>44558</c:v>
                </c:pt>
                <c:pt idx="728">
                  <c:v>44559</c:v>
                </c:pt>
                <c:pt idx="729">
                  <c:v>44560</c:v>
                </c:pt>
                <c:pt idx="730">
                  <c:v>44561</c:v>
                </c:pt>
                <c:pt idx="731">
                  <c:v>44562</c:v>
                </c:pt>
                <c:pt idx="732">
                  <c:v>44563</c:v>
                </c:pt>
                <c:pt idx="733">
                  <c:v>44564</c:v>
                </c:pt>
                <c:pt idx="734">
                  <c:v>44565</c:v>
                </c:pt>
                <c:pt idx="735">
                  <c:v>44566</c:v>
                </c:pt>
                <c:pt idx="736">
                  <c:v>44567</c:v>
                </c:pt>
                <c:pt idx="737">
                  <c:v>44568</c:v>
                </c:pt>
                <c:pt idx="738">
                  <c:v>44569</c:v>
                </c:pt>
                <c:pt idx="739">
                  <c:v>44570</c:v>
                </c:pt>
                <c:pt idx="740">
                  <c:v>44571</c:v>
                </c:pt>
                <c:pt idx="741">
                  <c:v>44572</c:v>
                </c:pt>
                <c:pt idx="742">
                  <c:v>44573</c:v>
                </c:pt>
                <c:pt idx="743">
                  <c:v>44574</c:v>
                </c:pt>
                <c:pt idx="744">
                  <c:v>44575</c:v>
                </c:pt>
                <c:pt idx="745">
                  <c:v>44576</c:v>
                </c:pt>
                <c:pt idx="746">
                  <c:v>44577</c:v>
                </c:pt>
                <c:pt idx="747">
                  <c:v>44578</c:v>
                </c:pt>
                <c:pt idx="748">
                  <c:v>44579</c:v>
                </c:pt>
                <c:pt idx="749">
                  <c:v>44580</c:v>
                </c:pt>
                <c:pt idx="750">
                  <c:v>44581</c:v>
                </c:pt>
                <c:pt idx="751">
                  <c:v>44582</c:v>
                </c:pt>
                <c:pt idx="752">
                  <c:v>44583</c:v>
                </c:pt>
                <c:pt idx="753">
                  <c:v>44584</c:v>
                </c:pt>
                <c:pt idx="754">
                  <c:v>44585</c:v>
                </c:pt>
                <c:pt idx="755">
                  <c:v>44586</c:v>
                </c:pt>
                <c:pt idx="756">
                  <c:v>44587</c:v>
                </c:pt>
                <c:pt idx="757">
                  <c:v>44588</c:v>
                </c:pt>
                <c:pt idx="758">
                  <c:v>44589</c:v>
                </c:pt>
                <c:pt idx="759">
                  <c:v>44590</c:v>
                </c:pt>
                <c:pt idx="760">
                  <c:v>44591</c:v>
                </c:pt>
                <c:pt idx="761">
                  <c:v>44592</c:v>
                </c:pt>
                <c:pt idx="762">
                  <c:v>44593</c:v>
                </c:pt>
                <c:pt idx="763">
                  <c:v>44594</c:v>
                </c:pt>
                <c:pt idx="764">
                  <c:v>44595</c:v>
                </c:pt>
                <c:pt idx="765">
                  <c:v>44596</c:v>
                </c:pt>
                <c:pt idx="766">
                  <c:v>44597</c:v>
                </c:pt>
                <c:pt idx="767">
                  <c:v>44598</c:v>
                </c:pt>
                <c:pt idx="768">
                  <c:v>44599</c:v>
                </c:pt>
                <c:pt idx="769">
                  <c:v>44600</c:v>
                </c:pt>
                <c:pt idx="770">
                  <c:v>44601</c:v>
                </c:pt>
                <c:pt idx="771">
                  <c:v>44602</c:v>
                </c:pt>
                <c:pt idx="772">
                  <c:v>44603</c:v>
                </c:pt>
                <c:pt idx="773">
                  <c:v>44604</c:v>
                </c:pt>
                <c:pt idx="774">
                  <c:v>44605</c:v>
                </c:pt>
                <c:pt idx="775">
                  <c:v>44606</c:v>
                </c:pt>
                <c:pt idx="776">
                  <c:v>44607</c:v>
                </c:pt>
                <c:pt idx="777">
                  <c:v>44608</c:v>
                </c:pt>
                <c:pt idx="778">
                  <c:v>44609</c:v>
                </c:pt>
                <c:pt idx="779">
                  <c:v>44610</c:v>
                </c:pt>
                <c:pt idx="780">
                  <c:v>44611</c:v>
                </c:pt>
                <c:pt idx="781">
                  <c:v>44612</c:v>
                </c:pt>
                <c:pt idx="782">
                  <c:v>44613</c:v>
                </c:pt>
                <c:pt idx="783">
                  <c:v>44614</c:v>
                </c:pt>
                <c:pt idx="784">
                  <c:v>44615</c:v>
                </c:pt>
                <c:pt idx="785">
                  <c:v>44616</c:v>
                </c:pt>
                <c:pt idx="786">
                  <c:v>44617</c:v>
                </c:pt>
                <c:pt idx="787">
                  <c:v>44618</c:v>
                </c:pt>
                <c:pt idx="788">
                  <c:v>44619</c:v>
                </c:pt>
                <c:pt idx="789">
                  <c:v>44620</c:v>
                </c:pt>
                <c:pt idx="790">
                  <c:v>44621</c:v>
                </c:pt>
                <c:pt idx="791">
                  <c:v>44622</c:v>
                </c:pt>
                <c:pt idx="792">
                  <c:v>44623</c:v>
                </c:pt>
                <c:pt idx="793">
                  <c:v>44624</c:v>
                </c:pt>
                <c:pt idx="794">
                  <c:v>44625</c:v>
                </c:pt>
                <c:pt idx="795">
                  <c:v>44626</c:v>
                </c:pt>
                <c:pt idx="796">
                  <c:v>44627</c:v>
                </c:pt>
                <c:pt idx="797">
                  <c:v>44628</c:v>
                </c:pt>
                <c:pt idx="798">
                  <c:v>44629</c:v>
                </c:pt>
                <c:pt idx="799">
                  <c:v>44630</c:v>
                </c:pt>
                <c:pt idx="800">
                  <c:v>44631</c:v>
                </c:pt>
                <c:pt idx="801">
                  <c:v>44632</c:v>
                </c:pt>
                <c:pt idx="802">
                  <c:v>44633</c:v>
                </c:pt>
                <c:pt idx="803">
                  <c:v>44634</c:v>
                </c:pt>
                <c:pt idx="804">
                  <c:v>44635</c:v>
                </c:pt>
                <c:pt idx="805">
                  <c:v>44636</c:v>
                </c:pt>
                <c:pt idx="806">
                  <c:v>44637</c:v>
                </c:pt>
                <c:pt idx="807">
                  <c:v>44638</c:v>
                </c:pt>
                <c:pt idx="808">
                  <c:v>44639</c:v>
                </c:pt>
                <c:pt idx="809">
                  <c:v>44640</c:v>
                </c:pt>
                <c:pt idx="810">
                  <c:v>44641</c:v>
                </c:pt>
                <c:pt idx="811">
                  <c:v>44642</c:v>
                </c:pt>
                <c:pt idx="812">
                  <c:v>44643</c:v>
                </c:pt>
                <c:pt idx="813">
                  <c:v>44644</c:v>
                </c:pt>
                <c:pt idx="814">
                  <c:v>44645</c:v>
                </c:pt>
                <c:pt idx="815">
                  <c:v>44646</c:v>
                </c:pt>
                <c:pt idx="816">
                  <c:v>44647</c:v>
                </c:pt>
                <c:pt idx="817">
                  <c:v>44648</c:v>
                </c:pt>
                <c:pt idx="818">
                  <c:v>44649</c:v>
                </c:pt>
                <c:pt idx="819">
                  <c:v>44650</c:v>
                </c:pt>
                <c:pt idx="820">
                  <c:v>44651</c:v>
                </c:pt>
                <c:pt idx="821">
                  <c:v>44652</c:v>
                </c:pt>
                <c:pt idx="822">
                  <c:v>44653</c:v>
                </c:pt>
                <c:pt idx="823">
                  <c:v>44654</c:v>
                </c:pt>
                <c:pt idx="824">
                  <c:v>44655</c:v>
                </c:pt>
                <c:pt idx="825">
                  <c:v>44656</c:v>
                </c:pt>
                <c:pt idx="826">
                  <c:v>44657</c:v>
                </c:pt>
                <c:pt idx="827">
                  <c:v>44658</c:v>
                </c:pt>
                <c:pt idx="828">
                  <c:v>44659</c:v>
                </c:pt>
                <c:pt idx="829">
                  <c:v>44660</c:v>
                </c:pt>
                <c:pt idx="830">
                  <c:v>44661</c:v>
                </c:pt>
                <c:pt idx="831">
                  <c:v>44662</c:v>
                </c:pt>
                <c:pt idx="832">
                  <c:v>44663</c:v>
                </c:pt>
                <c:pt idx="833">
                  <c:v>44664</c:v>
                </c:pt>
                <c:pt idx="834">
                  <c:v>44665</c:v>
                </c:pt>
                <c:pt idx="835">
                  <c:v>44666</c:v>
                </c:pt>
                <c:pt idx="836">
                  <c:v>44667</c:v>
                </c:pt>
                <c:pt idx="837">
                  <c:v>44668</c:v>
                </c:pt>
                <c:pt idx="838">
                  <c:v>44669</c:v>
                </c:pt>
                <c:pt idx="839">
                  <c:v>44670</c:v>
                </c:pt>
                <c:pt idx="840">
                  <c:v>44671</c:v>
                </c:pt>
                <c:pt idx="841">
                  <c:v>44672</c:v>
                </c:pt>
                <c:pt idx="842">
                  <c:v>44673</c:v>
                </c:pt>
                <c:pt idx="843">
                  <c:v>44674</c:v>
                </c:pt>
                <c:pt idx="844">
                  <c:v>44675</c:v>
                </c:pt>
                <c:pt idx="845">
                  <c:v>44676</c:v>
                </c:pt>
                <c:pt idx="846">
                  <c:v>44677</c:v>
                </c:pt>
                <c:pt idx="847">
                  <c:v>44678</c:v>
                </c:pt>
                <c:pt idx="848">
                  <c:v>44679</c:v>
                </c:pt>
                <c:pt idx="849">
                  <c:v>44680</c:v>
                </c:pt>
                <c:pt idx="850">
                  <c:v>44681</c:v>
                </c:pt>
                <c:pt idx="851">
                  <c:v>44682</c:v>
                </c:pt>
                <c:pt idx="852">
                  <c:v>44683</c:v>
                </c:pt>
                <c:pt idx="853">
                  <c:v>44684</c:v>
                </c:pt>
                <c:pt idx="854">
                  <c:v>44685</c:v>
                </c:pt>
                <c:pt idx="855">
                  <c:v>44686</c:v>
                </c:pt>
                <c:pt idx="856">
                  <c:v>44687</c:v>
                </c:pt>
                <c:pt idx="857">
                  <c:v>44688</c:v>
                </c:pt>
                <c:pt idx="858">
                  <c:v>44689</c:v>
                </c:pt>
                <c:pt idx="859">
                  <c:v>44690</c:v>
                </c:pt>
                <c:pt idx="860">
                  <c:v>44691</c:v>
                </c:pt>
                <c:pt idx="861">
                  <c:v>44692</c:v>
                </c:pt>
                <c:pt idx="862">
                  <c:v>44693</c:v>
                </c:pt>
                <c:pt idx="863">
                  <c:v>44694</c:v>
                </c:pt>
                <c:pt idx="864">
                  <c:v>44695</c:v>
                </c:pt>
                <c:pt idx="865">
                  <c:v>44696</c:v>
                </c:pt>
                <c:pt idx="866">
                  <c:v>44697</c:v>
                </c:pt>
                <c:pt idx="867">
                  <c:v>44698</c:v>
                </c:pt>
                <c:pt idx="868">
                  <c:v>44699</c:v>
                </c:pt>
                <c:pt idx="869">
                  <c:v>44700</c:v>
                </c:pt>
                <c:pt idx="870">
                  <c:v>44701</c:v>
                </c:pt>
                <c:pt idx="871">
                  <c:v>44702</c:v>
                </c:pt>
                <c:pt idx="872">
                  <c:v>44703</c:v>
                </c:pt>
                <c:pt idx="873">
                  <c:v>44704</c:v>
                </c:pt>
                <c:pt idx="874">
                  <c:v>44705</c:v>
                </c:pt>
                <c:pt idx="875">
                  <c:v>44706</c:v>
                </c:pt>
                <c:pt idx="876">
                  <c:v>44707</c:v>
                </c:pt>
                <c:pt idx="877">
                  <c:v>44708</c:v>
                </c:pt>
                <c:pt idx="878">
                  <c:v>44709</c:v>
                </c:pt>
                <c:pt idx="879">
                  <c:v>44710</c:v>
                </c:pt>
                <c:pt idx="880">
                  <c:v>44711</c:v>
                </c:pt>
                <c:pt idx="881">
                  <c:v>44712</c:v>
                </c:pt>
                <c:pt idx="882">
                  <c:v>44713</c:v>
                </c:pt>
                <c:pt idx="883">
                  <c:v>44714</c:v>
                </c:pt>
                <c:pt idx="884">
                  <c:v>44715</c:v>
                </c:pt>
                <c:pt idx="885">
                  <c:v>44716</c:v>
                </c:pt>
                <c:pt idx="886">
                  <c:v>44717</c:v>
                </c:pt>
                <c:pt idx="887">
                  <c:v>44718</c:v>
                </c:pt>
                <c:pt idx="888">
                  <c:v>44719</c:v>
                </c:pt>
                <c:pt idx="889">
                  <c:v>44720</c:v>
                </c:pt>
                <c:pt idx="890">
                  <c:v>44721</c:v>
                </c:pt>
                <c:pt idx="891">
                  <c:v>44722</c:v>
                </c:pt>
                <c:pt idx="892">
                  <c:v>44723</c:v>
                </c:pt>
                <c:pt idx="893">
                  <c:v>44724</c:v>
                </c:pt>
                <c:pt idx="894">
                  <c:v>44725</c:v>
                </c:pt>
                <c:pt idx="895">
                  <c:v>44726</c:v>
                </c:pt>
                <c:pt idx="896">
                  <c:v>44727</c:v>
                </c:pt>
                <c:pt idx="897">
                  <c:v>44728</c:v>
                </c:pt>
                <c:pt idx="898">
                  <c:v>44729</c:v>
                </c:pt>
                <c:pt idx="899">
                  <c:v>44730</c:v>
                </c:pt>
                <c:pt idx="900">
                  <c:v>44731</c:v>
                </c:pt>
                <c:pt idx="901">
                  <c:v>44732</c:v>
                </c:pt>
                <c:pt idx="902">
                  <c:v>44733</c:v>
                </c:pt>
                <c:pt idx="903">
                  <c:v>44734</c:v>
                </c:pt>
                <c:pt idx="904">
                  <c:v>44735</c:v>
                </c:pt>
                <c:pt idx="905">
                  <c:v>44736</c:v>
                </c:pt>
                <c:pt idx="906">
                  <c:v>44737</c:v>
                </c:pt>
                <c:pt idx="907">
                  <c:v>44738</c:v>
                </c:pt>
                <c:pt idx="908">
                  <c:v>44739</c:v>
                </c:pt>
                <c:pt idx="909">
                  <c:v>44740</c:v>
                </c:pt>
                <c:pt idx="910">
                  <c:v>44741</c:v>
                </c:pt>
                <c:pt idx="911">
                  <c:v>44742</c:v>
                </c:pt>
                <c:pt idx="912">
                  <c:v>44743</c:v>
                </c:pt>
                <c:pt idx="913">
                  <c:v>44744</c:v>
                </c:pt>
                <c:pt idx="914">
                  <c:v>44745</c:v>
                </c:pt>
                <c:pt idx="915">
                  <c:v>44746</c:v>
                </c:pt>
                <c:pt idx="916">
                  <c:v>44747</c:v>
                </c:pt>
                <c:pt idx="917">
                  <c:v>44748</c:v>
                </c:pt>
                <c:pt idx="918">
                  <c:v>44749</c:v>
                </c:pt>
                <c:pt idx="919">
                  <c:v>44750</c:v>
                </c:pt>
                <c:pt idx="920">
                  <c:v>44751</c:v>
                </c:pt>
                <c:pt idx="921">
                  <c:v>44752</c:v>
                </c:pt>
                <c:pt idx="922">
                  <c:v>44753</c:v>
                </c:pt>
                <c:pt idx="923">
                  <c:v>44754</c:v>
                </c:pt>
                <c:pt idx="924">
                  <c:v>44755</c:v>
                </c:pt>
                <c:pt idx="925">
                  <c:v>44756</c:v>
                </c:pt>
                <c:pt idx="926">
                  <c:v>44757</c:v>
                </c:pt>
                <c:pt idx="927">
                  <c:v>44758</c:v>
                </c:pt>
                <c:pt idx="928">
                  <c:v>44759</c:v>
                </c:pt>
                <c:pt idx="929">
                  <c:v>44760</c:v>
                </c:pt>
                <c:pt idx="930">
                  <c:v>44761</c:v>
                </c:pt>
                <c:pt idx="931">
                  <c:v>44762</c:v>
                </c:pt>
                <c:pt idx="932">
                  <c:v>44763</c:v>
                </c:pt>
                <c:pt idx="933">
                  <c:v>44764</c:v>
                </c:pt>
                <c:pt idx="934">
                  <c:v>44765</c:v>
                </c:pt>
                <c:pt idx="935">
                  <c:v>44766</c:v>
                </c:pt>
                <c:pt idx="936">
                  <c:v>44767</c:v>
                </c:pt>
                <c:pt idx="937">
                  <c:v>44768</c:v>
                </c:pt>
                <c:pt idx="938">
                  <c:v>44769</c:v>
                </c:pt>
                <c:pt idx="939">
                  <c:v>44770</c:v>
                </c:pt>
                <c:pt idx="940">
                  <c:v>44771</c:v>
                </c:pt>
                <c:pt idx="941">
                  <c:v>44772</c:v>
                </c:pt>
                <c:pt idx="942">
                  <c:v>44773</c:v>
                </c:pt>
                <c:pt idx="943">
                  <c:v>44774</c:v>
                </c:pt>
                <c:pt idx="944">
                  <c:v>44775</c:v>
                </c:pt>
                <c:pt idx="945">
                  <c:v>44776</c:v>
                </c:pt>
                <c:pt idx="946">
                  <c:v>44777</c:v>
                </c:pt>
                <c:pt idx="947">
                  <c:v>44778</c:v>
                </c:pt>
                <c:pt idx="948">
                  <c:v>44779</c:v>
                </c:pt>
                <c:pt idx="949">
                  <c:v>44780</c:v>
                </c:pt>
                <c:pt idx="950">
                  <c:v>44781</c:v>
                </c:pt>
                <c:pt idx="951">
                  <c:v>44782</c:v>
                </c:pt>
                <c:pt idx="952">
                  <c:v>44783</c:v>
                </c:pt>
                <c:pt idx="953">
                  <c:v>44784</c:v>
                </c:pt>
                <c:pt idx="954">
                  <c:v>44785</c:v>
                </c:pt>
                <c:pt idx="955">
                  <c:v>44786</c:v>
                </c:pt>
                <c:pt idx="956">
                  <c:v>44787</c:v>
                </c:pt>
                <c:pt idx="957">
                  <c:v>44788</c:v>
                </c:pt>
                <c:pt idx="958">
                  <c:v>44789</c:v>
                </c:pt>
                <c:pt idx="959">
                  <c:v>44790</c:v>
                </c:pt>
                <c:pt idx="960">
                  <c:v>44791</c:v>
                </c:pt>
                <c:pt idx="961">
                  <c:v>44792</c:v>
                </c:pt>
                <c:pt idx="962">
                  <c:v>44793</c:v>
                </c:pt>
                <c:pt idx="963">
                  <c:v>44794</c:v>
                </c:pt>
                <c:pt idx="964">
                  <c:v>44795</c:v>
                </c:pt>
                <c:pt idx="965">
                  <c:v>44796</c:v>
                </c:pt>
                <c:pt idx="966">
                  <c:v>44797</c:v>
                </c:pt>
                <c:pt idx="967">
                  <c:v>44798</c:v>
                </c:pt>
                <c:pt idx="968">
                  <c:v>44799</c:v>
                </c:pt>
                <c:pt idx="969">
                  <c:v>44800</c:v>
                </c:pt>
                <c:pt idx="970">
                  <c:v>44801</c:v>
                </c:pt>
                <c:pt idx="971">
                  <c:v>44802</c:v>
                </c:pt>
                <c:pt idx="972">
                  <c:v>44803</c:v>
                </c:pt>
                <c:pt idx="973">
                  <c:v>44804</c:v>
                </c:pt>
                <c:pt idx="974">
                  <c:v>44805</c:v>
                </c:pt>
                <c:pt idx="975">
                  <c:v>44806</c:v>
                </c:pt>
                <c:pt idx="976">
                  <c:v>44807</c:v>
                </c:pt>
                <c:pt idx="977">
                  <c:v>44808</c:v>
                </c:pt>
                <c:pt idx="978">
                  <c:v>44809</c:v>
                </c:pt>
                <c:pt idx="979">
                  <c:v>44810</c:v>
                </c:pt>
                <c:pt idx="980">
                  <c:v>44811</c:v>
                </c:pt>
                <c:pt idx="981">
                  <c:v>44812</c:v>
                </c:pt>
                <c:pt idx="982">
                  <c:v>44813</c:v>
                </c:pt>
                <c:pt idx="983">
                  <c:v>44814</c:v>
                </c:pt>
                <c:pt idx="984">
                  <c:v>44815</c:v>
                </c:pt>
                <c:pt idx="985">
                  <c:v>44816</c:v>
                </c:pt>
                <c:pt idx="986">
                  <c:v>44817</c:v>
                </c:pt>
                <c:pt idx="987">
                  <c:v>44818</c:v>
                </c:pt>
                <c:pt idx="988">
                  <c:v>44819</c:v>
                </c:pt>
                <c:pt idx="989">
                  <c:v>44820</c:v>
                </c:pt>
                <c:pt idx="990">
                  <c:v>44821</c:v>
                </c:pt>
                <c:pt idx="991">
                  <c:v>44822</c:v>
                </c:pt>
                <c:pt idx="992">
                  <c:v>44823</c:v>
                </c:pt>
                <c:pt idx="993">
                  <c:v>44824</c:v>
                </c:pt>
                <c:pt idx="994">
                  <c:v>44825</c:v>
                </c:pt>
                <c:pt idx="995">
                  <c:v>44826</c:v>
                </c:pt>
                <c:pt idx="996">
                  <c:v>44827</c:v>
                </c:pt>
                <c:pt idx="997">
                  <c:v>44828</c:v>
                </c:pt>
                <c:pt idx="998">
                  <c:v>44829</c:v>
                </c:pt>
                <c:pt idx="999">
                  <c:v>44830</c:v>
                </c:pt>
                <c:pt idx="1000">
                  <c:v>44831</c:v>
                </c:pt>
                <c:pt idx="1001">
                  <c:v>44832</c:v>
                </c:pt>
                <c:pt idx="1002">
                  <c:v>44833</c:v>
                </c:pt>
                <c:pt idx="1003">
                  <c:v>44834</c:v>
                </c:pt>
                <c:pt idx="1004">
                  <c:v>44835</c:v>
                </c:pt>
                <c:pt idx="1005">
                  <c:v>44836</c:v>
                </c:pt>
                <c:pt idx="1006">
                  <c:v>44837</c:v>
                </c:pt>
                <c:pt idx="1007">
                  <c:v>44838</c:v>
                </c:pt>
                <c:pt idx="1008">
                  <c:v>44839</c:v>
                </c:pt>
                <c:pt idx="1009">
                  <c:v>44840</c:v>
                </c:pt>
                <c:pt idx="1010">
                  <c:v>44841</c:v>
                </c:pt>
                <c:pt idx="1011">
                  <c:v>44842</c:v>
                </c:pt>
                <c:pt idx="1012">
                  <c:v>44843</c:v>
                </c:pt>
                <c:pt idx="1013">
                  <c:v>44844</c:v>
                </c:pt>
                <c:pt idx="1014">
                  <c:v>44845</c:v>
                </c:pt>
                <c:pt idx="1015">
                  <c:v>44846</c:v>
                </c:pt>
                <c:pt idx="1016">
                  <c:v>44847</c:v>
                </c:pt>
                <c:pt idx="1017">
                  <c:v>44848</c:v>
                </c:pt>
                <c:pt idx="1018">
                  <c:v>44849</c:v>
                </c:pt>
                <c:pt idx="1019">
                  <c:v>44850</c:v>
                </c:pt>
                <c:pt idx="1020">
                  <c:v>44851</c:v>
                </c:pt>
                <c:pt idx="1021">
                  <c:v>44852</c:v>
                </c:pt>
                <c:pt idx="1022">
                  <c:v>44853</c:v>
                </c:pt>
                <c:pt idx="1023">
                  <c:v>44854</c:v>
                </c:pt>
                <c:pt idx="1024">
                  <c:v>44855</c:v>
                </c:pt>
                <c:pt idx="1025">
                  <c:v>44856</c:v>
                </c:pt>
                <c:pt idx="1026">
                  <c:v>44857</c:v>
                </c:pt>
                <c:pt idx="1027">
                  <c:v>44858</c:v>
                </c:pt>
                <c:pt idx="1028">
                  <c:v>44859</c:v>
                </c:pt>
                <c:pt idx="1029">
                  <c:v>44860</c:v>
                </c:pt>
                <c:pt idx="1030">
                  <c:v>44861</c:v>
                </c:pt>
                <c:pt idx="1031">
                  <c:v>44862</c:v>
                </c:pt>
                <c:pt idx="1032">
                  <c:v>44863</c:v>
                </c:pt>
                <c:pt idx="1033">
                  <c:v>44864</c:v>
                </c:pt>
                <c:pt idx="1034">
                  <c:v>44865</c:v>
                </c:pt>
                <c:pt idx="1035">
                  <c:v>44866</c:v>
                </c:pt>
                <c:pt idx="1036">
                  <c:v>44867</c:v>
                </c:pt>
                <c:pt idx="1037">
                  <c:v>44868</c:v>
                </c:pt>
                <c:pt idx="1038">
                  <c:v>44869</c:v>
                </c:pt>
                <c:pt idx="1039">
                  <c:v>44870</c:v>
                </c:pt>
                <c:pt idx="1040">
                  <c:v>44871</c:v>
                </c:pt>
                <c:pt idx="1041">
                  <c:v>44872</c:v>
                </c:pt>
                <c:pt idx="1042">
                  <c:v>44873</c:v>
                </c:pt>
                <c:pt idx="1043">
                  <c:v>44874</c:v>
                </c:pt>
                <c:pt idx="1044">
                  <c:v>44875</c:v>
                </c:pt>
                <c:pt idx="1045">
                  <c:v>44876</c:v>
                </c:pt>
                <c:pt idx="1046">
                  <c:v>44877</c:v>
                </c:pt>
                <c:pt idx="1047">
                  <c:v>44878</c:v>
                </c:pt>
                <c:pt idx="1048">
                  <c:v>44879</c:v>
                </c:pt>
                <c:pt idx="1049">
                  <c:v>44880</c:v>
                </c:pt>
                <c:pt idx="1050">
                  <c:v>44881</c:v>
                </c:pt>
                <c:pt idx="1051">
                  <c:v>44882</c:v>
                </c:pt>
                <c:pt idx="1052">
                  <c:v>44883</c:v>
                </c:pt>
                <c:pt idx="1053">
                  <c:v>44884</c:v>
                </c:pt>
                <c:pt idx="1054">
                  <c:v>44885</c:v>
                </c:pt>
                <c:pt idx="1055">
                  <c:v>44886</c:v>
                </c:pt>
                <c:pt idx="1056">
                  <c:v>44887</c:v>
                </c:pt>
                <c:pt idx="1057">
                  <c:v>44888</c:v>
                </c:pt>
                <c:pt idx="1058">
                  <c:v>44889</c:v>
                </c:pt>
                <c:pt idx="1059">
                  <c:v>44890</c:v>
                </c:pt>
                <c:pt idx="1060">
                  <c:v>44891</c:v>
                </c:pt>
                <c:pt idx="1061">
                  <c:v>44892</c:v>
                </c:pt>
                <c:pt idx="1062">
                  <c:v>44893</c:v>
                </c:pt>
                <c:pt idx="1063">
                  <c:v>44894</c:v>
                </c:pt>
                <c:pt idx="1064">
                  <c:v>44895</c:v>
                </c:pt>
                <c:pt idx="1065">
                  <c:v>44896</c:v>
                </c:pt>
                <c:pt idx="1066">
                  <c:v>44897</c:v>
                </c:pt>
                <c:pt idx="1067">
                  <c:v>44898</c:v>
                </c:pt>
                <c:pt idx="1068">
                  <c:v>44899</c:v>
                </c:pt>
                <c:pt idx="1069">
                  <c:v>44900</c:v>
                </c:pt>
                <c:pt idx="1070">
                  <c:v>44901</c:v>
                </c:pt>
                <c:pt idx="1071">
                  <c:v>44902</c:v>
                </c:pt>
                <c:pt idx="1072">
                  <c:v>44903</c:v>
                </c:pt>
                <c:pt idx="1073">
                  <c:v>44904</c:v>
                </c:pt>
                <c:pt idx="1074">
                  <c:v>44905</c:v>
                </c:pt>
                <c:pt idx="1075">
                  <c:v>44906</c:v>
                </c:pt>
                <c:pt idx="1076">
                  <c:v>44907</c:v>
                </c:pt>
                <c:pt idx="1077">
                  <c:v>44908</c:v>
                </c:pt>
                <c:pt idx="1078">
                  <c:v>44909</c:v>
                </c:pt>
                <c:pt idx="1079">
                  <c:v>44910</c:v>
                </c:pt>
                <c:pt idx="1080">
                  <c:v>44911</c:v>
                </c:pt>
                <c:pt idx="1081">
                  <c:v>44912</c:v>
                </c:pt>
                <c:pt idx="1082">
                  <c:v>44913</c:v>
                </c:pt>
                <c:pt idx="1083">
                  <c:v>44914</c:v>
                </c:pt>
                <c:pt idx="1084">
                  <c:v>44915</c:v>
                </c:pt>
                <c:pt idx="1085">
                  <c:v>44916</c:v>
                </c:pt>
                <c:pt idx="1086">
                  <c:v>44917</c:v>
                </c:pt>
                <c:pt idx="1087">
                  <c:v>44918</c:v>
                </c:pt>
                <c:pt idx="1088">
                  <c:v>44919</c:v>
                </c:pt>
                <c:pt idx="1089">
                  <c:v>44920</c:v>
                </c:pt>
                <c:pt idx="1090">
                  <c:v>44921</c:v>
                </c:pt>
                <c:pt idx="1091">
                  <c:v>44922</c:v>
                </c:pt>
                <c:pt idx="1092">
                  <c:v>44923</c:v>
                </c:pt>
                <c:pt idx="1093">
                  <c:v>44924</c:v>
                </c:pt>
                <c:pt idx="1094">
                  <c:v>44925</c:v>
                </c:pt>
                <c:pt idx="1095">
                  <c:v>44926</c:v>
                </c:pt>
                <c:pt idx="1096">
                  <c:v>44927</c:v>
                </c:pt>
                <c:pt idx="1097">
                  <c:v>44928</c:v>
                </c:pt>
                <c:pt idx="1098">
                  <c:v>44929</c:v>
                </c:pt>
                <c:pt idx="1099">
                  <c:v>44930</c:v>
                </c:pt>
                <c:pt idx="1100">
                  <c:v>44931</c:v>
                </c:pt>
                <c:pt idx="1101">
                  <c:v>44932</c:v>
                </c:pt>
                <c:pt idx="1102">
                  <c:v>44933</c:v>
                </c:pt>
                <c:pt idx="1103">
                  <c:v>44934</c:v>
                </c:pt>
                <c:pt idx="1104">
                  <c:v>44935</c:v>
                </c:pt>
                <c:pt idx="1105">
                  <c:v>44936</c:v>
                </c:pt>
                <c:pt idx="1106">
                  <c:v>44937</c:v>
                </c:pt>
                <c:pt idx="1107">
                  <c:v>44938</c:v>
                </c:pt>
                <c:pt idx="1108">
                  <c:v>44939</c:v>
                </c:pt>
                <c:pt idx="1109">
                  <c:v>44940</c:v>
                </c:pt>
                <c:pt idx="1110">
                  <c:v>44941</c:v>
                </c:pt>
                <c:pt idx="1111">
                  <c:v>44942</c:v>
                </c:pt>
                <c:pt idx="1112">
                  <c:v>44943</c:v>
                </c:pt>
                <c:pt idx="1113">
                  <c:v>44944</c:v>
                </c:pt>
                <c:pt idx="1114">
                  <c:v>44945</c:v>
                </c:pt>
                <c:pt idx="1115">
                  <c:v>44946</c:v>
                </c:pt>
                <c:pt idx="1116">
                  <c:v>44947</c:v>
                </c:pt>
                <c:pt idx="1117">
                  <c:v>44948</c:v>
                </c:pt>
                <c:pt idx="1118">
                  <c:v>44949</c:v>
                </c:pt>
                <c:pt idx="1119">
                  <c:v>44950</c:v>
                </c:pt>
                <c:pt idx="1120">
                  <c:v>44951</c:v>
                </c:pt>
                <c:pt idx="1121">
                  <c:v>44952</c:v>
                </c:pt>
                <c:pt idx="1122">
                  <c:v>44953</c:v>
                </c:pt>
                <c:pt idx="1123">
                  <c:v>44954</c:v>
                </c:pt>
                <c:pt idx="1124">
                  <c:v>44955</c:v>
                </c:pt>
                <c:pt idx="1125">
                  <c:v>44956</c:v>
                </c:pt>
                <c:pt idx="1126">
                  <c:v>44957</c:v>
                </c:pt>
                <c:pt idx="1127">
                  <c:v>44958</c:v>
                </c:pt>
                <c:pt idx="1128">
                  <c:v>44959</c:v>
                </c:pt>
                <c:pt idx="1129">
                  <c:v>44960</c:v>
                </c:pt>
                <c:pt idx="1130">
                  <c:v>44961</c:v>
                </c:pt>
                <c:pt idx="1131">
                  <c:v>44962</c:v>
                </c:pt>
                <c:pt idx="1132">
                  <c:v>44963</c:v>
                </c:pt>
                <c:pt idx="1133">
                  <c:v>44964</c:v>
                </c:pt>
                <c:pt idx="1134">
                  <c:v>44965</c:v>
                </c:pt>
                <c:pt idx="1135">
                  <c:v>44966</c:v>
                </c:pt>
                <c:pt idx="1136">
                  <c:v>44967</c:v>
                </c:pt>
                <c:pt idx="1137">
                  <c:v>44968</c:v>
                </c:pt>
                <c:pt idx="1138">
                  <c:v>44969</c:v>
                </c:pt>
                <c:pt idx="1139">
                  <c:v>44970</c:v>
                </c:pt>
                <c:pt idx="1140">
                  <c:v>44971</c:v>
                </c:pt>
                <c:pt idx="1141">
                  <c:v>44972</c:v>
                </c:pt>
                <c:pt idx="1142">
                  <c:v>44973</c:v>
                </c:pt>
                <c:pt idx="1143">
                  <c:v>44974</c:v>
                </c:pt>
                <c:pt idx="1144">
                  <c:v>44975</c:v>
                </c:pt>
                <c:pt idx="1145">
                  <c:v>44976</c:v>
                </c:pt>
                <c:pt idx="1146">
                  <c:v>44977</c:v>
                </c:pt>
                <c:pt idx="1147">
                  <c:v>44978</c:v>
                </c:pt>
                <c:pt idx="1148">
                  <c:v>44979</c:v>
                </c:pt>
                <c:pt idx="1149">
                  <c:v>44980</c:v>
                </c:pt>
                <c:pt idx="1150">
                  <c:v>44981</c:v>
                </c:pt>
                <c:pt idx="1151">
                  <c:v>44982</c:v>
                </c:pt>
                <c:pt idx="1152">
                  <c:v>44983</c:v>
                </c:pt>
                <c:pt idx="1153">
                  <c:v>44984</c:v>
                </c:pt>
                <c:pt idx="1154">
                  <c:v>44985</c:v>
                </c:pt>
                <c:pt idx="1155">
                  <c:v>44986</c:v>
                </c:pt>
                <c:pt idx="1156">
                  <c:v>44987</c:v>
                </c:pt>
                <c:pt idx="1157">
                  <c:v>44988</c:v>
                </c:pt>
                <c:pt idx="1158">
                  <c:v>44989</c:v>
                </c:pt>
                <c:pt idx="1159">
                  <c:v>44990</c:v>
                </c:pt>
                <c:pt idx="1160">
                  <c:v>44991</c:v>
                </c:pt>
                <c:pt idx="1161">
                  <c:v>44992</c:v>
                </c:pt>
                <c:pt idx="1162">
                  <c:v>44993</c:v>
                </c:pt>
                <c:pt idx="1163">
                  <c:v>44994</c:v>
                </c:pt>
                <c:pt idx="1164">
                  <c:v>44995</c:v>
                </c:pt>
                <c:pt idx="1165">
                  <c:v>44996</c:v>
                </c:pt>
                <c:pt idx="1166">
                  <c:v>44997</c:v>
                </c:pt>
                <c:pt idx="1167">
                  <c:v>44998</c:v>
                </c:pt>
                <c:pt idx="1168">
                  <c:v>44999</c:v>
                </c:pt>
                <c:pt idx="1169">
                  <c:v>45000</c:v>
                </c:pt>
                <c:pt idx="1170">
                  <c:v>45001</c:v>
                </c:pt>
                <c:pt idx="1171">
                  <c:v>45002</c:v>
                </c:pt>
                <c:pt idx="1172">
                  <c:v>45003</c:v>
                </c:pt>
                <c:pt idx="1173">
                  <c:v>45004</c:v>
                </c:pt>
                <c:pt idx="1174">
                  <c:v>45005</c:v>
                </c:pt>
                <c:pt idx="1175">
                  <c:v>45006</c:v>
                </c:pt>
                <c:pt idx="1176">
                  <c:v>45007</c:v>
                </c:pt>
                <c:pt idx="1177">
                  <c:v>45008</c:v>
                </c:pt>
                <c:pt idx="1178">
                  <c:v>45009</c:v>
                </c:pt>
                <c:pt idx="1179">
                  <c:v>45010</c:v>
                </c:pt>
                <c:pt idx="1180">
                  <c:v>45011</c:v>
                </c:pt>
                <c:pt idx="1181">
                  <c:v>45012</c:v>
                </c:pt>
                <c:pt idx="1182">
                  <c:v>45013</c:v>
                </c:pt>
                <c:pt idx="1183">
                  <c:v>45014</c:v>
                </c:pt>
                <c:pt idx="1184">
                  <c:v>45015</c:v>
                </c:pt>
                <c:pt idx="1185">
                  <c:v>45016</c:v>
                </c:pt>
                <c:pt idx="1186">
                  <c:v>45017</c:v>
                </c:pt>
                <c:pt idx="1187">
                  <c:v>45018</c:v>
                </c:pt>
                <c:pt idx="1188">
                  <c:v>45019</c:v>
                </c:pt>
                <c:pt idx="1189">
                  <c:v>45020</c:v>
                </c:pt>
                <c:pt idx="1190">
                  <c:v>45021</c:v>
                </c:pt>
                <c:pt idx="1191">
                  <c:v>45022</c:v>
                </c:pt>
                <c:pt idx="1192">
                  <c:v>45023</c:v>
                </c:pt>
                <c:pt idx="1193">
                  <c:v>45024</c:v>
                </c:pt>
                <c:pt idx="1194">
                  <c:v>45025</c:v>
                </c:pt>
                <c:pt idx="1195">
                  <c:v>45026</c:v>
                </c:pt>
                <c:pt idx="1196">
                  <c:v>45027</c:v>
                </c:pt>
                <c:pt idx="1197">
                  <c:v>45028</c:v>
                </c:pt>
                <c:pt idx="1198">
                  <c:v>45029</c:v>
                </c:pt>
                <c:pt idx="1199">
                  <c:v>45030</c:v>
                </c:pt>
                <c:pt idx="1200">
                  <c:v>45031</c:v>
                </c:pt>
                <c:pt idx="1201">
                  <c:v>45032</c:v>
                </c:pt>
                <c:pt idx="1202">
                  <c:v>45033</c:v>
                </c:pt>
                <c:pt idx="1203">
                  <c:v>45034</c:v>
                </c:pt>
                <c:pt idx="1204">
                  <c:v>45035</c:v>
                </c:pt>
                <c:pt idx="1205">
                  <c:v>45036</c:v>
                </c:pt>
                <c:pt idx="1206">
                  <c:v>45037</c:v>
                </c:pt>
                <c:pt idx="1207">
                  <c:v>45038</c:v>
                </c:pt>
                <c:pt idx="1208">
                  <c:v>45039</c:v>
                </c:pt>
                <c:pt idx="1209">
                  <c:v>45040</c:v>
                </c:pt>
                <c:pt idx="1210">
                  <c:v>45041</c:v>
                </c:pt>
                <c:pt idx="1211">
                  <c:v>45042</c:v>
                </c:pt>
                <c:pt idx="1212">
                  <c:v>45043</c:v>
                </c:pt>
                <c:pt idx="1213">
                  <c:v>45044</c:v>
                </c:pt>
                <c:pt idx="1214">
                  <c:v>45045</c:v>
                </c:pt>
                <c:pt idx="1215">
                  <c:v>45046</c:v>
                </c:pt>
                <c:pt idx="1216">
                  <c:v>45047</c:v>
                </c:pt>
                <c:pt idx="1217">
                  <c:v>45048</c:v>
                </c:pt>
                <c:pt idx="1218">
                  <c:v>45049</c:v>
                </c:pt>
                <c:pt idx="1219">
                  <c:v>45050</c:v>
                </c:pt>
                <c:pt idx="1220">
                  <c:v>45051</c:v>
                </c:pt>
                <c:pt idx="1221">
                  <c:v>45052</c:v>
                </c:pt>
                <c:pt idx="1222">
                  <c:v>45053</c:v>
                </c:pt>
                <c:pt idx="1223">
                  <c:v>45054</c:v>
                </c:pt>
                <c:pt idx="1224">
                  <c:v>45055</c:v>
                </c:pt>
                <c:pt idx="1225">
                  <c:v>45056</c:v>
                </c:pt>
                <c:pt idx="1226">
                  <c:v>45057</c:v>
                </c:pt>
                <c:pt idx="1227">
                  <c:v>45058</c:v>
                </c:pt>
                <c:pt idx="1228">
                  <c:v>45059</c:v>
                </c:pt>
                <c:pt idx="1229">
                  <c:v>45060</c:v>
                </c:pt>
                <c:pt idx="1230">
                  <c:v>45061</c:v>
                </c:pt>
                <c:pt idx="1231">
                  <c:v>45062</c:v>
                </c:pt>
                <c:pt idx="1232">
                  <c:v>45063</c:v>
                </c:pt>
                <c:pt idx="1233">
                  <c:v>45064</c:v>
                </c:pt>
                <c:pt idx="1234">
                  <c:v>45065</c:v>
                </c:pt>
                <c:pt idx="1235">
                  <c:v>45066</c:v>
                </c:pt>
                <c:pt idx="1236">
                  <c:v>45067</c:v>
                </c:pt>
                <c:pt idx="1237">
                  <c:v>45068</c:v>
                </c:pt>
                <c:pt idx="1238">
                  <c:v>45069</c:v>
                </c:pt>
                <c:pt idx="1239">
                  <c:v>45070</c:v>
                </c:pt>
                <c:pt idx="1240">
                  <c:v>45071</c:v>
                </c:pt>
                <c:pt idx="1241">
                  <c:v>45072</c:v>
                </c:pt>
                <c:pt idx="1242">
                  <c:v>45073</c:v>
                </c:pt>
                <c:pt idx="1243">
                  <c:v>45074</c:v>
                </c:pt>
                <c:pt idx="1244">
                  <c:v>45075</c:v>
                </c:pt>
                <c:pt idx="1245">
                  <c:v>45076</c:v>
                </c:pt>
                <c:pt idx="1246">
                  <c:v>45077</c:v>
                </c:pt>
                <c:pt idx="1247">
                  <c:v>45078</c:v>
                </c:pt>
                <c:pt idx="1248">
                  <c:v>45079</c:v>
                </c:pt>
                <c:pt idx="1249">
                  <c:v>45080</c:v>
                </c:pt>
                <c:pt idx="1250">
                  <c:v>45081</c:v>
                </c:pt>
                <c:pt idx="1251">
                  <c:v>45082</c:v>
                </c:pt>
                <c:pt idx="1252">
                  <c:v>45083</c:v>
                </c:pt>
                <c:pt idx="1253">
                  <c:v>45084</c:v>
                </c:pt>
                <c:pt idx="1254">
                  <c:v>45085</c:v>
                </c:pt>
                <c:pt idx="1255">
                  <c:v>45086</c:v>
                </c:pt>
                <c:pt idx="1256">
                  <c:v>45087</c:v>
                </c:pt>
                <c:pt idx="1257">
                  <c:v>45088</c:v>
                </c:pt>
                <c:pt idx="1258">
                  <c:v>45089</c:v>
                </c:pt>
                <c:pt idx="1259">
                  <c:v>45090</c:v>
                </c:pt>
                <c:pt idx="1260">
                  <c:v>45091</c:v>
                </c:pt>
                <c:pt idx="1261">
                  <c:v>45092</c:v>
                </c:pt>
                <c:pt idx="1262">
                  <c:v>45093</c:v>
                </c:pt>
                <c:pt idx="1263">
                  <c:v>45094</c:v>
                </c:pt>
                <c:pt idx="1264">
                  <c:v>45095</c:v>
                </c:pt>
                <c:pt idx="1265">
                  <c:v>45096</c:v>
                </c:pt>
                <c:pt idx="1266">
                  <c:v>45097</c:v>
                </c:pt>
                <c:pt idx="1267">
                  <c:v>45098</c:v>
                </c:pt>
                <c:pt idx="1268">
                  <c:v>45099</c:v>
                </c:pt>
                <c:pt idx="1269">
                  <c:v>45100</c:v>
                </c:pt>
                <c:pt idx="1270">
                  <c:v>45101</c:v>
                </c:pt>
                <c:pt idx="1271">
                  <c:v>45102</c:v>
                </c:pt>
                <c:pt idx="1272">
                  <c:v>45103</c:v>
                </c:pt>
                <c:pt idx="1273">
                  <c:v>45104</c:v>
                </c:pt>
                <c:pt idx="1274">
                  <c:v>45105</c:v>
                </c:pt>
                <c:pt idx="1275">
                  <c:v>45106</c:v>
                </c:pt>
                <c:pt idx="1276">
                  <c:v>45107</c:v>
                </c:pt>
                <c:pt idx="1277">
                  <c:v>45108</c:v>
                </c:pt>
                <c:pt idx="1278">
                  <c:v>45109</c:v>
                </c:pt>
                <c:pt idx="1279">
                  <c:v>45110</c:v>
                </c:pt>
                <c:pt idx="1280">
                  <c:v>45111</c:v>
                </c:pt>
                <c:pt idx="1281">
                  <c:v>45112</c:v>
                </c:pt>
                <c:pt idx="1282">
                  <c:v>45113</c:v>
                </c:pt>
                <c:pt idx="1283">
                  <c:v>45114</c:v>
                </c:pt>
                <c:pt idx="1284">
                  <c:v>45115</c:v>
                </c:pt>
                <c:pt idx="1285">
                  <c:v>45116</c:v>
                </c:pt>
                <c:pt idx="1286">
                  <c:v>45117</c:v>
                </c:pt>
                <c:pt idx="1287">
                  <c:v>45118</c:v>
                </c:pt>
                <c:pt idx="1288">
                  <c:v>45119</c:v>
                </c:pt>
                <c:pt idx="1289">
                  <c:v>45120</c:v>
                </c:pt>
                <c:pt idx="1290">
                  <c:v>45121</c:v>
                </c:pt>
                <c:pt idx="1291">
                  <c:v>45122</c:v>
                </c:pt>
                <c:pt idx="1292">
                  <c:v>45123</c:v>
                </c:pt>
                <c:pt idx="1293">
                  <c:v>45124</c:v>
                </c:pt>
                <c:pt idx="1294">
                  <c:v>45125</c:v>
                </c:pt>
                <c:pt idx="1295">
                  <c:v>45126</c:v>
                </c:pt>
                <c:pt idx="1296">
                  <c:v>45127</c:v>
                </c:pt>
                <c:pt idx="1297">
                  <c:v>45128</c:v>
                </c:pt>
                <c:pt idx="1298">
                  <c:v>45129</c:v>
                </c:pt>
                <c:pt idx="1299">
                  <c:v>45130</c:v>
                </c:pt>
                <c:pt idx="1300">
                  <c:v>45131</c:v>
                </c:pt>
                <c:pt idx="1301">
                  <c:v>45132</c:v>
                </c:pt>
                <c:pt idx="1302">
                  <c:v>45133</c:v>
                </c:pt>
                <c:pt idx="1303">
                  <c:v>45134</c:v>
                </c:pt>
                <c:pt idx="1304">
                  <c:v>45135</c:v>
                </c:pt>
                <c:pt idx="1305">
                  <c:v>45136</c:v>
                </c:pt>
                <c:pt idx="1306">
                  <c:v>45137</c:v>
                </c:pt>
                <c:pt idx="1307">
                  <c:v>45138</c:v>
                </c:pt>
                <c:pt idx="1308">
                  <c:v>45139</c:v>
                </c:pt>
                <c:pt idx="1309">
                  <c:v>45140</c:v>
                </c:pt>
                <c:pt idx="1310">
                  <c:v>45141</c:v>
                </c:pt>
                <c:pt idx="1311">
                  <c:v>45142</c:v>
                </c:pt>
                <c:pt idx="1312">
                  <c:v>45143</c:v>
                </c:pt>
                <c:pt idx="1313">
                  <c:v>45144</c:v>
                </c:pt>
                <c:pt idx="1314">
                  <c:v>45145</c:v>
                </c:pt>
                <c:pt idx="1315">
                  <c:v>45146</c:v>
                </c:pt>
                <c:pt idx="1316">
                  <c:v>45147</c:v>
                </c:pt>
                <c:pt idx="1317">
                  <c:v>45148</c:v>
                </c:pt>
                <c:pt idx="1318">
                  <c:v>45149</c:v>
                </c:pt>
                <c:pt idx="1319">
                  <c:v>45150</c:v>
                </c:pt>
                <c:pt idx="1320">
                  <c:v>45151</c:v>
                </c:pt>
                <c:pt idx="1321">
                  <c:v>45152</c:v>
                </c:pt>
                <c:pt idx="1322">
                  <c:v>45153</c:v>
                </c:pt>
                <c:pt idx="1323">
                  <c:v>45154</c:v>
                </c:pt>
                <c:pt idx="1324">
                  <c:v>45155</c:v>
                </c:pt>
                <c:pt idx="1325">
                  <c:v>45156</c:v>
                </c:pt>
                <c:pt idx="1326">
                  <c:v>45157</c:v>
                </c:pt>
                <c:pt idx="1327">
                  <c:v>45158</c:v>
                </c:pt>
                <c:pt idx="1328">
                  <c:v>45159</c:v>
                </c:pt>
                <c:pt idx="1329">
                  <c:v>45160</c:v>
                </c:pt>
                <c:pt idx="1330">
                  <c:v>45161</c:v>
                </c:pt>
                <c:pt idx="1331">
                  <c:v>45162</c:v>
                </c:pt>
                <c:pt idx="1332">
                  <c:v>45163</c:v>
                </c:pt>
                <c:pt idx="1333">
                  <c:v>45164</c:v>
                </c:pt>
                <c:pt idx="1334">
                  <c:v>45165</c:v>
                </c:pt>
                <c:pt idx="1335">
                  <c:v>45166</c:v>
                </c:pt>
                <c:pt idx="1336">
                  <c:v>45167</c:v>
                </c:pt>
                <c:pt idx="1337">
                  <c:v>45168</c:v>
                </c:pt>
                <c:pt idx="1338">
                  <c:v>45169</c:v>
                </c:pt>
                <c:pt idx="1339">
                  <c:v>45170</c:v>
                </c:pt>
                <c:pt idx="1340">
                  <c:v>45171</c:v>
                </c:pt>
                <c:pt idx="1341">
                  <c:v>45172</c:v>
                </c:pt>
                <c:pt idx="1342">
                  <c:v>45173</c:v>
                </c:pt>
                <c:pt idx="1343">
                  <c:v>45174</c:v>
                </c:pt>
                <c:pt idx="1344">
                  <c:v>45175</c:v>
                </c:pt>
                <c:pt idx="1345">
                  <c:v>45176</c:v>
                </c:pt>
                <c:pt idx="1346">
                  <c:v>45177</c:v>
                </c:pt>
                <c:pt idx="1347">
                  <c:v>45178</c:v>
                </c:pt>
                <c:pt idx="1348">
                  <c:v>45179</c:v>
                </c:pt>
                <c:pt idx="1349">
                  <c:v>45180</c:v>
                </c:pt>
                <c:pt idx="1350">
                  <c:v>45181</c:v>
                </c:pt>
                <c:pt idx="1351">
                  <c:v>45182</c:v>
                </c:pt>
                <c:pt idx="1352">
                  <c:v>45183</c:v>
                </c:pt>
                <c:pt idx="1353">
                  <c:v>45184</c:v>
                </c:pt>
                <c:pt idx="1354">
                  <c:v>45185</c:v>
                </c:pt>
                <c:pt idx="1355">
                  <c:v>45186</c:v>
                </c:pt>
                <c:pt idx="1356">
                  <c:v>45187</c:v>
                </c:pt>
                <c:pt idx="1357">
                  <c:v>45188</c:v>
                </c:pt>
                <c:pt idx="1358">
                  <c:v>45189</c:v>
                </c:pt>
                <c:pt idx="1359">
                  <c:v>45190</c:v>
                </c:pt>
                <c:pt idx="1360">
                  <c:v>45191</c:v>
                </c:pt>
                <c:pt idx="1361">
                  <c:v>45192</c:v>
                </c:pt>
                <c:pt idx="1362">
                  <c:v>45193</c:v>
                </c:pt>
                <c:pt idx="1363">
                  <c:v>45194</c:v>
                </c:pt>
                <c:pt idx="1364">
                  <c:v>45195</c:v>
                </c:pt>
                <c:pt idx="1365">
                  <c:v>45196</c:v>
                </c:pt>
                <c:pt idx="1366">
                  <c:v>45197</c:v>
                </c:pt>
                <c:pt idx="1367">
                  <c:v>45198</c:v>
                </c:pt>
                <c:pt idx="1368">
                  <c:v>45199</c:v>
                </c:pt>
                <c:pt idx="1369">
                  <c:v>45200</c:v>
                </c:pt>
                <c:pt idx="1370">
                  <c:v>45201</c:v>
                </c:pt>
                <c:pt idx="1371">
                  <c:v>45202</c:v>
                </c:pt>
                <c:pt idx="1372">
                  <c:v>45203</c:v>
                </c:pt>
                <c:pt idx="1373">
                  <c:v>45204</c:v>
                </c:pt>
                <c:pt idx="1374">
                  <c:v>45205</c:v>
                </c:pt>
                <c:pt idx="1375">
                  <c:v>45206</c:v>
                </c:pt>
                <c:pt idx="1376">
                  <c:v>45207</c:v>
                </c:pt>
                <c:pt idx="1377">
                  <c:v>45208</c:v>
                </c:pt>
                <c:pt idx="1378">
                  <c:v>45209</c:v>
                </c:pt>
                <c:pt idx="1379">
                  <c:v>45210</c:v>
                </c:pt>
                <c:pt idx="1380">
                  <c:v>45211</c:v>
                </c:pt>
                <c:pt idx="1381">
                  <c:v>45212</c:v>
                </c:pt>
                <c:pt idx="1382">
                  <c:v>45213</c:v>
                </c:pt>
                <c:pt idx="1383">
                  <c:v>45214</c:v>
                </c:pt>
                <c:pt idx="1384">
                  <c:v>45215</c:v>
                </c:pt>
                <c:pt idx="1385">
                  <c:v>45216</c:v>
                </c:pt>
                <c:pt idx="1386">
                  <c:v>45217</c:v>
                </c:pt>
                <c:pt idx="1387">
                  <c:v>45218</c:v>
                </c:pt>
                <c:pt idx="1388">
                  <c:v>45219</c:v>
                </c:pt>
                <c:pt idx="1389">
                  <c:v>45220</c:v>
                </c:pt>
                <c:pt idx="1390">
                  <c:v>45221</c:v>
                </c:pt>
                <c:pt idx="1391">
                  <c:v>45222</c:v>
                </c:pt>
                <c:pt idx="1392">
                  <c:v>45223</c:v>
                </c:pt>
                <c:pt idx="1393">
                  <c:v>45224</c:v>
                </c:pt>
                <c:pt idx="1394">
                  <c:v>45225</c:v>
                </c:pt>
                <c:pt idx="1395">
                  <c:v>45226</c:v>
                </c:pt>
                <c:pt idx="1396">
                  <c:v>45227</c:v>
                </c:pt>
                <c:pt idx="1397">
                  <c:v>45228</c:v>
                </c:pt>
                <c:pt idx="1398">
                  <c:v>45229</c:v>
                </c:pt>
                <c:pt idx="1399">
                  <c:v>45230</c:v>
                </c:pt>
                <c:pt idx="1400">
                  <c:v>45231</c:v>
                </c:pt>
                <c:pt idx="1401">
                  <c:v>45232</c:v>
                </c:pt>
                <c:pt idx="1402">
                  <c:v>45233</c:v>
                </c:pt>
                <c:pt idx="1403">
                  <c:v>45234</c:v>
                </c:pt>
                <c:pt idx="1404">
                  <c:v>45235</c:v>
                </c:pt>
                <c:pt idx="1405">
                  <c:v>45236</c:v>
                </c:pt>
                <c:pt idx="1406">
                  <c:v>45237</c:v>
                </c:pt>
                <c:pt idx="1407">
                  <c:v>45238</c:v>
                </c:pt>
                <c:pt idx="1408">
                  <c:v>45239</c:v>
                </c:pt>
                <c:pt idx="1409">
                  <c:v>45240</c:v>
                </c:pt>
                <c:pt idx="1410">
                  <c:v>45241</c:v>
                </c:pt>
                <c:pt idx="1411">
                  <c:v>45242</c:v>
                </c:pt>
                <c:pt idx="1412">
                  <c:v>45243</c:v>
                </c:pt>
                <c:pt idx="1413">
                  <c:v>45244</c:v>
                </c:pt>
                <c:pt idx="1414">
                  <c:v>45245</c:v>
                </c:pt>
                <c:pt idx="1415">
                  <c:v>45246</c:v>
                </c:pt>
                <c:pt idx="1416">
                  <c:v>45247</c:v>
                </c:pt>
                <c:pt idx="1417">
                  <c:v>45248</c:v>
                </c:pt>
                <c:pt idx="1418">
                  <c:v>45249</c:v>
                </c:pt>
                <c:pt idx="1419">
                  <c:v>45250</c:v>
                </c:pt>
                <c:pt idx="1420">
                  <c:v>45251</c:v>
                </c:pt>
                <c:pt idx="1421">
                  <c:v>45252</c:v>
                </c:pt>
                <c:pt idx="1422">
                  <c:v>45253</c:v>
                </c:pt>
                <c:pt idx="1423">
                  <c:v>45254</c:v>
                </c:pt>
                <c:pt idx="1424">
                  <c:v>45255</c:v>
                </c:pt>
                <c:pt idx="1425">
                  <c:v>45256</c:v>
                </c:pt>
                <c:pt idx="1426">
                  <c:v>45257</c:v>
                </c:pt>
                <c:pt idx="1427">
                  <c:v>45258</c:v>
                </c:pt>
                <c:pt idx="1428">
                  <c:v>45259</c:v>
                </c:pt>
                <c:pt idx="1429">
                  <c:v>45260</c:v>
                </c:pt>
                <c:pt idx="1430">
                  <c:v>45261</c:v>
                </c:pt>
                <c:pt idx="1431">
                  <c:v>45262</c:v>
                </c:pt>
                <c:pt idx="1432">
                  <c:v>45263</c:v>
                </c:pt>
                <c:pt idx="1433">
                  <c:v>45264</c:v>
                </c:pt>
                <c:pt idx="1434">
                  <c:v>45265</c:v>
                </c:pt>
                <c:pt idx="1435">
                  <c:v>45266</c:v>
                </c:pt>
                <c:pt idx="1436">
                  <c:v>45267</c:v>
                </c:pt>
                <c:pt idx="1437">
                  <c:v>45268</c:v>
                </c:pt>
                <c:pt idx="1438">
                  <c:v>45269</c:v>
                </c:pt>
                <c:pt idx="1439">
                  <c:v>45270</c:v>
                </c:pt>
                <c:pt idx="1440">
                  <c:v>45271</c:v>
                </c:pt>
                <c:pt idx="1441">
                  <c:v>45272</c:v>
                </c:pt>
                <c:pt idx="1442">
                  <c:v>45273</c:v>
                </c:pt>
                <c:pt idx="1443">
                  <c:v>45274</c:v>
                </c:pt>
                <c:pt idx="1444">
                  <c:v>45275</c:v>
                </c:pt>
                <c:pt idx="1445">
                  <c:v>45276</c:v>
                </c:pt>
                <c:pt idx="1446">
                  <c:v>45277</c:v>
                </c:pt>
                <c:pt idx="1447">
                  <c:v>45278</c:v>
                </c:pt>
                <c:pt idx="1448">
                  <c:v>45279</c:v>
                </c:pt>
                <c:pt idx="1449">
                  <c:v>45280</c:v>
                </c:pt>
                <c:pt idx="1450">
                  <c:v>45281</c:v>
                </c:pt>
                <c:pt idx="1451">
                  <c:v>45282</c:v>
                </c:pt>
                <c:pt idx="1452">
                  <c:v>45283</c:v>
                </c:pt>
                <c:pt idx="1453">
                  <c:v>45284</c:v>
                </c:pt>
                <c:pt idx="1454">
                  <c:v>45285</c:v>
                </c:pt>
                <c:pt idx="1455">
                  <c:v>45286</c:v>
                </c:pt>
                <c:pt idx="1456">
                  <c:v>45287</c:v>
                </c:pt>
                <c:pt idx="1457">
                  <c:v>45288</c:v>
                </c:pt>
                <c:pt idx="1458">
                  <c:v>45289</c:v>
                </c:pt>
                <c:pt idx="1459">
                  <c:v>45290</c:v>
                </c:pt>
                <c:pt idx="1460">
                  <c:v>45291</c:v>
                </c:pt>
                <c:pt idx="1461">
                  <c:v>45292</c:v>
                </c:pt>
                <c:pt idx="1462">
                  <c:v>45293</c:v>
                </c:pt>
                <c:pt idx="1463">
                  <c:v>45294</c:v>
                </c:pt>
                <c:pt idx="1464">
                  <c:v>45295</c:v>
                </c:pt>
                <c:pt idx="1465">
                  <c:v>45296</c:v>
                </c:pt>
                <c:pt idx="1466">
                  <c:v>45297</c:v>
                </c:pt>
                <c:pt idx="1467">
                  <c:v>45298</c:v>
                </c:pt>
                <c:pt idx="1468">
                  <c:v>45299</c:v>
                </c:pt>
                <c:pt idx="1469">
                  <c:v>45300</c:v>
                </c:pt>
                <c:pt idx="1470">
                  <c:v>45301</c:v>
                </c:pt>
                <c:pt idx="1471">
                  <c:v>45302</c:v>
                </c:pt>
                <c:pt idx="1472">
                  <c:v>45303</c:v>
                </c:pt>
                <c:pt idx="1473">
                  <c:v>45304</c:v>
                </c:pt>
                <c:pt idx="1474">
                  <c:v>45305</c:v>
                </c:pt>
                <c:pt idx="1475">
                  <c:v>45306</c:v>
                </c:pt>
                <c:pt idx="1476">
                  <c:v>45307</c:v>
                </c:pt>
                <c:pt idx="1477">
                  <c:v>45308</c:v>
                </c:pt>
                <c:pt idx="1478">
                  <c:v>45309</c:v>
                </c:pt>
                <c:pt idx="1479">
                  <c:v>45310</c:v>
                </c:pt>
                <c:pt idx="1480">
                  <c:v>45311</c:v>
                </c:pt>
                <c:pt idx="1481">
                  <c:v>45312</c:v>
                </c:pt>
                <c:pt idx="1482">
                  <c:v>45313</c:v>
                </c:pt>
                <c:pt idx="1483">
                  <c:v>45314</c:v>
                </c:pt>
                <c:pt idx="1484">
                  <c:v>45315</c:v>
                </c:pt>
                <c:pt idx="1485">
                  <c:v>45316</c:v>
                </c:pt>
                <c:pt idx="1486">
                  <c:v>45317</c:v>
                </c:pt>
                <c:pt idx="1487">
                  <c:v>45318</c:v>
                </c:pt>
                <c:pt idx="1488">
                  <c:v>45319</c:v>
                </c:pt>
                <c:pt idx="1489">
                  <c:v>45320</c:v>
                </c:pt>
                <c:pt idx="1490">
                  <c:v>45321</c:v>
                </c:pt>
                <c:pt idx="1491">
                  <c:v>45322</c:v>
                </c:pt>
                <c:pt idx="1492">
                  <c:v>45323</c:v>
                </c:pt>
                <c:pt idx="1493">
                  <c:v>45324</c:v>
                </c:pt>
                <c:pt idx="1494">
                  <c:v>45325</c:v>
                </c:pt>
                <c:pt idx="1495">
                  <c:v>45326</c:v>
                </c:pt>
                <c:pt idx="1496">
                  <c:v>45327</c:v>
                </c:pt>
                <c:pt idx="1497">
                  <c:v>45328</c:v>
                </c:pt>
                <c:pt idx="1498">
                  <c:v>45329</c:v>
                </c:pt>
                <c:pt idx="1499">
                  <c:v>45330</c:v>
                </c:pt>
                <c:pt idx="1500">
                  <c:v>45331</c:v>
                </c:pt>
                <c:pt idx="1501">
                  <c:v>45332</c:v>
                </c:pt>
                <c:pt idx="1502">
                  <c:v>45333</c:v>
                </c:pt>
                <c:pt idx="1503">
                  <c:v>45334</c:v>
                </c:pt>
                <c:pt idx="1504">
                  <c:v>45335</c:v>
                </c:pt>
                <c:pt idx="1505">
                  <c:v>45336</c:v>
                </c:pt>
                <c:pt idx="1506">
                  <c:v>45337</c:v>
                </c:pt>
                <c:pt idx="1507">
                  <c:v>45338</c:v>
                </c:pt>
                <c:pt idx="1508">
                  <c:v>45339</c:v>
                </c:pt>
                <c:pt idx="1509">
                  <c:v>45340</c:v>
                </c:pt>
                <c:pt idx="1510">
                  <c:v>45341</c:v>
                </c:pt>
                <c:pt idx="1511">
                  <c:v>45342</c:v>
                </c:pt>
                <c:pt idx="1512">
                  <c:v>45343</c:v>
                </c:pt>
                <c:pt idx="1513">
                  <c:v>45344</c:v>
                </c:pt>
                <c:pt idx="1514">
                  <c:v>45345</c:v>
                </c:pt>
                <c:pt idx="1515">
                  <c:v>45346</c:v>
                </c:pt>
                <c:pt idx="1516">
                  <c:v>45347</c:v>
                </c:pt>
                <c:pt idx="1517">
                  <c:v>45348</c:v>
                </c:pt>
                <c:pt idx="1518">
                  <c:v>45349</c:v>
                </c:pt>
                <c:pt idx="1519">
                  <c:v>45350</c:v>
                </c:pt>
                <c:pt idx="1520">
                  <c:v>45351</c:v>
                </c:pt>
                <c:pt idx="1521">
                  <c:v>45352</c:v>
                </c:pt>
                <c:pt idx="1522">
                  <c:v>45353</c:v>
                </c:pt>
                <c:pt idx="1523">
                  <c:v>45354</c:v>
                </c:pt>
                <c:pt idx="1524">
                  <c:v>45355</c:v>
                </c:pt>
                <c:pt idx="1525">
                  <c:v>45356</c:v>
                </c:pt>
                <c:pt idx="1526">
                  <c:v>45357</c:v>
                </c:pt>
                <c:pt idx="1527">
                  <c:v>45358</c:v>
                </c:pt>
                <c:pt idx="1528">
                  <c:v>45359</c:v>
                </c:pt>
                <c:pt idx="1529">
                  <c:v>45360</c:v>
                </c:pt>
                <c:pt idx="1530">
                  <c:v>45361</c:v>
                </c:pt>
                <c:pt idx="1531">
                  <c:v>45362</c:v>
                </c:pt>
                <c:pt idx="1532">
                  <c:v>45363</c:v>
                </c:pt>
                <c:pt idx="1533">
                  <c:v>45364</c:v>
                </c:pt>
                <c:pt idx="1534">
                  <c:v>45365</c:v>
                </c:pt>
                <c:pt idx="1535">
                  <c:v>45366</c:v>
                </c:pt>
                <c:pt idx="1536">
                  <c:v>45367</c:v>
                </c:pt>
                <c:pt idx="1537">
                  <c:v>45368</c:v>
                </c:pt>
                <c:pt idx="1538">
                  <c:v>45369</c:v>
                </c:pt>
                <c:pt idx="1539">
                  <c:v>45370</c:v>
                </c:pt>
                <c:pt idx="1540">
                  <c:v>45371</c:v>
                </c:pt>
                <c:pt idx="1541">
                  <c:v>45372</c:v>
                </c:pt>
                <c:pt idx="1542">
                  <c:v>45373</c:v>
                </c:pt>
                <c:pt idx="1543">
                  <c:v>45374</c:v>
                </c:pt>
                <c:pt idx="1544">
                  <c:v>45375</c:v>
                </c:pt>
                <c:pt idx="1545">
                  <c:v>45376</c:v>
                </c:pt>
                <c:pt idx="1546">
                  <c:v>45377</c:v>
                </c:pt>
                <c:pt idx="1547">
                  <c:v>45378</c:v>
                </c:pt>
                <c:pt idx="1548">
                  <c:v>45379</c:v>
                </c:pt>
                <c:pt idx="1549">
                  <c:v>45380</c:v>
                </c:pt>
                <c:pt idx="1550">
                  <c:v>45381</c:v>
                </c:pt>
                <c:pt idx="1551">
                  <c:v>45382</c:v>
                </c:pt>
                <c:pt idx="1552">
                  <c:v>45383</c:v>
                </c:pt>
                <c:pt idx="1553">
                  <c:v>45384</c:v>
                </c:pt>
                <c:pt idx="1554">
                  <c:v>45385</c:v>
                </c:pt>
                <c:pt idx="1555">
                  <c:v>45386</c:v>
                </c:pt>
                <c:pt idx="1556">
                  <c:v>45387</c:v>
                </c:pt>
                <c:pt idx="1557">
                  <c:v>45388</c:v>
                </c:pt>
                <c:pt idx="1558">
                  <c:v>45389</c:v>
                </c:pt>
                <c:pt idx="1559">
                  <c:v>45390</c:v>
                </c:pt>
                <c:pt idx="1560">
                  <c:v>45391</c:v>
                </c:pt>
                <c:pt idx="1561">
                  <c:v>45392</c:v>
                </c:pt>
                <c:pt idx="1562">
                  <c:v>45393</c:v>
                </c:pt>
                <c:pt idx="1563">
                  <c:v>45394</c:v>
                </c:pt>
                <c:pt idx="1564">
                  <c:v>45395</c:v>
                </c:pt>
                <c:pt idx="1565">
                  <c:v>45396</c:v>
                </c:pt>
                <c:pt idx="1566">
                  <c:v>45397</c:v>
                </c:pt>
                <c:pt idx="1567">
                  <c:v>45398</c:v>
                </c:pt>
                <c:pt idx="1568">
                  <c:v>45399</c:v>
                </c:pt>
                <c:pt idx="1569">
                  <c:v>45400</c:v>
                </c:pt>
                <c:pt idx="1570">
                  <c:v>45401</c:v>
                </c:pt>
                <c:pt idx="1571">
                  <c:v>45402</c:v>
                </c:pt>
                <c:pt idx="1572">
                  <c:v>45403</c:v>
                </c:pt>
                <c:pt idx="1573">
                  <c:v>45404</c:v>
                </c:pt>
                <c:pt idx="1574">
                  <c:v>45405</c:v>
                </c:pt>
                <c:pt idx="1575">
                  <c:v>45406</c:v>
                </c:pt>
                <c:pt idx="1576">
                  <c:v>45407</c:v>
                </c:pt>
                <c:pt idx="1577">
                  <c:v>45408</c:v>
                </c:pt>
                <c:pt idx="1578">
                  <c:v>45409</c:v>
                </c:pt>
                <c:pt idx="1579">
                  <c:v>45410</c:v>
                </c:pt>
                <c:pt idx="1580">
                  <c:v>45411</c:v>
                </c:pt>
                <c:pt idx="1581">
                  <c:v>45412</c:v>
                </c:pt>
                <c:pt idx="1582">
                  <c:v>45413</c:v>
                </c:pt>
                <c:pt idx="1583">
                  <c:v>45414</c:v>
                </c:pt>
                <c:pt idx="1584">
                  <c:v>45415</c:v>
                </c:pt>
                <c:pt idx="1585">
                  <c:v>45416</c:v>
                </c:pt>
                <c:pt idx="1586">
                  <c:v>45417</c:v>
                </c:pt>
                <c:pt idx="1587">
                  <c:v>45418</c:v>
                </c:pt>
                <c:pt idx="1588">
                  <c:v>45419</c:v>
                </c:pt>
                <c:pt idx="1589">
                  <c:v>45420</c:v>
                </c:pt>
                <c:pt idx="1590">
                  <c:v>45421</c:v>
                </c:pt>
                <c:pt idx="1591">
                  <c:v>45422</c:v>
                </c:pt>
                <c:pt idx="1592">
                  <c:v>45423</c:v>
                </c:pt>
                <c:pt idx="1593">
                  <c:v>45424</c:v>
                </c:pt>
                <c:pt idx="1594">
                  <c:v>45425</c:v>
                </c:pt>
                <c:pt idx="1595">
                  <c:v>45426</c:v>
                </c:pt>
                <c:pt idx="1596">
                  <c:v>45427</c:v>
                </c:pt>
                <c:pt idx="1597">
                  <c:v>45428</c:v>
                </c:pt>
                <c:pt idx="1598">
                  <c:v>45429</c:v>
                </c:pt>
                <c:pt idx="1599">
                  <c:v>45430</c:v>
                </c:pt>
                <c:pt idx="1600">
                  <c:v>45431</c:v>
                </c:pt>
                <c:pt idx="1601">
                  <c:v>45432</c:v>
                </c:pt>
                <c:pt idx="1602">
                  <c:v>45433</c:v>
                </c:pt>
                <c:pt idx="1603">
                  <c:v>45434</c:v>
                </c:pt>
                <c:pt idx="1604">
                  <c:v>45435</c:v>
                </c:pt>
                <c:pt idx="1605">
                  <c:v>45436</c:v>
                </c:pt>
                <c:pt idx="1606">
                  <c:v>45437</c:v>
                </c:pt>
                <c:pt idx="1607">
                  <c:v>45438</c:v>
                </c:pt>
                <c:pt idx="1608">
                  <c:v>45439</c:v>
                </c:pt>
                <c:pt idx="1609">
                  <c:v>45440</c:v>
                </c:pt>
                <c:pt idx="1610">
                  <c:v>45441</c:v>
                </c:pt>
                <c:pt idx="1611">
                  <c:v>45442</c:v>
                </c:pt>
                <c:pt idx="1612">
                  <c:v>45443</c:v>
                </c:pt>
                <c:pt idx="1613">
                  <c:v>45444</c:v>
                </c:pt>
                <c:pt idx="1614">
                  <c:v>45445</c:v>
                </c:pt>
                <c:pt idx="1615">
                  <c:v>45446</c:v>
                </c:pt>
                <c:pt idx="1616">
                  <c:v>45447</c:v>
                </c:pt>
                <c:pt idx="1617">
                  <c:v>45448</c:v>
                </c:pt>
                <c:pt idx="1618">
                  <c:v>45449</c:v>
                </c:pt>
                <c:pt idx="1619">
                  <c:v>45450</c:v>
                </c:pt>
                <c:pt idx="1620">
                  <c:v>45451</c:v>
                </c:pt>
                <c:pt idx="1621">
                  <c:v>45452</c:v>
                </c:pt>
                <c:pt idx="1622">
                  <c:v>45453</c:v>
                </c:pt>
                <c:pt idx="1623">
                  <c:v>45454</c:v>
                </c:pt>
                <c:pt idx="1624">
                  <c:v>45455</c:v>
                </c:pt>
                <c:pt idx="1625">
                  <c:v>45456</c:v>
                </c:pt>
                <c:pt idx="1626">
                  <c:v>45457</c:v>
                </c:pt>
                <c:pt idx="1627">
                  <c:v>45458</c:v>
                </c:pt>
                <c:pt idx="1628">
                  <c:v>45459</c:v>
                </c:pt>
                <c:pt idx="1629">
                  <c:v>45460</c:v>
                </c:pt>
                <c:pt idx="1630">
                  <c:v>45461</c:v>
                </c:pt>
                <c:pt idx="1631">
                  <c:v>45462</c:v>
                </c:pt>
                <c:pt idx="1632">
                  <c:v>45463</c:v>
                </c:pt>
                <c:pt idx="1633">
                  <c:v>45464</c:v>
                </c:pt>
                <c:pt idx="1634">
                  <c:v>45465</c:v>
                </c:pt>
                <c:pt idx="1635">
                  <c:v>45466</c:v>
                </c:pt>
                <c:pt idx="1636">
                  <c:v>45467</c:v>
                </c:pt>
                <c:pt idx="1637">
                  <c:v>45468</c:v>
                </c:pt>
                <c:pt idx="1638">
                  <c:v>45469</c:v>
                </c:pt>
                <c:pt idx="1639">
                  <c:v>45470</c:v>
                </c:pt>
                <c:pt idx="1640">
                  <c:v>45471</c:v>
                </c:pt>
                <c:pt idx="1641">
                  <c:v>45472</c:v>
                </c:pt>
                <c:pt idx="1642">
                  <c:v>45473</c:v>
                </c:pt>
                <c:pt idx="1643">
                  <c:v>45474</c:v>
                </c:pt>
                <c:pt idx="1644">
                  <c:v>45475</c:v>
                </c:pt>
                <c:pt idx="1645">
                  <c:v>45476</c:v>
                </c:pt>
                <c:pt idx="1646">
                  <c:v>45477</c:v>
                </c:pt>
                <c:pt idx="1647">
                  <c:v>45478</c:v>
                </c:pt>
                <c:pt idx="1648">
                  <c:v>45479</c:v>
                </c:pt>
                <c:pt idx="1649">
                  <c:v>45480</c:v>
                </c:pt>
                <c:pt idx="1650">
                  <c:v>45481</c:v>
                </c:pt>
                <c:pt idx="1651">
                  <c:v>45482</c:v>
                </c:pt>
                <c:pt idx="1652">
                  <c:v>45483</c:v>
                </c:pt>
                <c:pt idx="1653">
                  <c:v>45484</c:v>
                </c:pt>
                <c:pt idx="1654">
                  <c:v>45485</c:v>
                </c:pt>
                <c:pt idx="1655">
                  <c:v>45486</c:v>
                </c:pt>
                <c:pt idx="1656">
                  <c:v>45487</c:v>
                </c:pt>
                <c:pt idx="1657">
                  <c:v>45488</c:v>
                </c:pt>
                <c:pt idx="1658">
                  <c:v>45489</c:v>
                </c:pt>
                <c:pt idx="1659">
                  <c:v>45490</c:v>
                </c:pt>
                <c:pt idx="1660">
                  <c:v>45491</c:v>
                </c:pt>
                <c:pt idx="1661">
                  <c:v>45492</c:v>
                </c:pt>
                <c:pt idx="1662">
                  <c:v>45493</c:v>
                </c:pt>
                <c:pt idx="1663">
                  <c:v>45494</c:v>
                </c:pt>
                <c:pt idx="1664">
                  <c:v>45495</c:v>
                </c:pt>
                <c:pt idx="1665">
                  <c:v>45496</c:v>
                </c:pt>
                <c:pt idx="1666">
                  <c:v>45497</c:v>
                </c:pt>
                <c:pt idx="1667">
                  <c:v>45498</c:v>
                </c:pt>
                <c:pt idx="1668">
                  <c:v>45499</c:v>
                </c:pt>
                <c:pt idx="1669">
                  <c:v>45500</c:v>
                </c:pt>
                <c:pt idx="1670">
                  <c:v>45501</c:v>
                </c:pt>
                <c:pt idx="1671">
                  <c:v>45502</c:v>
                </c:pt>
                <c:pt idx="1672">
                  <c:v>45503</c:v>
                </c:pt>
                <c:pt idx="1673">
                  <c:v>45504</c:v>
                </c:pt>
                <c:pt idx="1674">
                  <c:v>45505</c:v>
                </c:pt>
                <c:pt idx="1675">
                  <c:v>45506</c:v>
                </c:pt>
                <c:pt idx="1676">
                  <c:v>45507</c:v>
                </c:pt>
                <c:pt idx="1677">
                  <c:v>45508</c:v>
                </c:pt>
                <c:pt idx="1678">
                  <c:v>45509</c:v>
                </c:pt>
                <c:pt idx="1679">
                  <c:v>45510</c:v>
                </c:pt>
                <c:pt idx="1680">
                  <c:v>45511</c:v>
                </c:pt>
                <c:pt idx="1681">
                  <c:v>45512</c:v>
                </c:pt>
                <c:pt idx="1682">
                  <c:v>45513</c:v>
                </c:pt>
                <c:pt idx="1683">
                  <c:v>45514</c:v>
                </c:pt>
                <c:pt idx="1684">
                  <c:v>45515</c:v>
                </c:pt>
                <c:pt idx="1685">
                  <c:v>45516</c:v>
                </c:pt>
                <c:pt idx="1686">
                  <c:v>45517</c:v>
                </c:pt>
                <c:pt idx="1687">
                  <c:v>45518</c:v>
                </c:pt>
                <c:pt idx="1688">
                  <c:v>45519</c:v>
                </c:pt>
                <c:pt idx="1689">
                  <c:v>45520</c:v>
                </c:pt>
                <c:pt idx="1690">
                  <c:v>45521</c:v>
                </c:pt>
                <c:pt idx="1691">
                  <c:v>45522</c:v>
                </c:pt>
                <c:pt idx="1692">
                  <c:v>45523</c:v>
                </c:pt>
                <c:pt idx="1693">
                  <c:v>45524</c:v>
                </c:pt>
                <c:pt idx="1694">
                  <c:v>45525</c:v>
                </c:pt>
                <c:pt idx="1695">
                  <c:v>45526</c:v>
                </c:pt>
                <c:pt idx="1696">
                  <c:v>45527</c:v>
                </c:pt>
                <c:pt idx="1697">
                  <c:v>45528</c:v>
                </c:pt>
                <c:pt idx="1698">
                  <c:v>45529</c:v>
                </c:pt>
                <c:pt idx="1699">
                  <c:v>45530</c:v>
                </c:pt>
                <c:pt idx="1700">
                  <c:v>45531</c:v>
                </c:pt>
                <c:pt idx="1701">
                  <c:v>45532</c:v>
                </c:pt>
                <c:pt idx="1702">
                  <c:v>45533</c:v>
                </c:pt>
                <c:pt idx="1703">
                  <c:v>45534</c:v>
                </c:pt>
                <c:pt idx="1704">
                  <c:v>45535</c:v>
                </c:pt>
                <c:pt idx="1705">
                  <c:v>45536</c:v>
                </c:pt>
                <c:pt idx="1706">
                  <c:v>45537</c:v>
                </c:pt>
                <c:pt idx="1707">
                  <c:v>45538</c:v>
                </c:pt>
                <c:pt idx="1708">
                  <c:v>45539</c:v>
                </c:pt>
                <c:pt idx="1709">
                  <c:v>45540</c:v>
                </c:pt>
                <c:pt idx="1710">
                  <c:v>45541</c:v>
                </c:pt>
                <c:pt idx="1711">
                  <c:v>45542</c:v>
                </c:pt>
                <c:pt idx="1712">
                  <c:v>45543</c:v>
                </c:pt>
                <c:pt idx="1713">
                  <c:v>45544</c:v>
                </c:pt>
                <c:pt idx="1714">
                  <c:v>45545</c:v>
                </c:pt>
                <c:pt idx="1715">
                  <c:v>45546</c:v>
                </c:pt>
                <c:pt idx="1716">
                  <c:v>45547</c:v>
                </c:pt>
                <c:pt idx="1717">
                  <c:v>45548</c:v>
                </c:pt>
                <c:pt idx="1718">
                  <c:v>45549</c:v>
                </c:pt>
                <c:pt idx="1719">
                  <c:v>45550</c:v>
                </c:pt>
                <c:pt idx="1720">
                  <c:v>45551</c:v>
                </c:pt>
                <c:pt idx="1721">
                  <c:v>45552</c:v>
                </c:pt>
                <c:pt idx="1722">
                  <c:v>45553</c:v>
                </c:pt>
                <c:pt idx="1723">
                  <c:v>45554</c:v>
                </c:pt>
                <c:pt idx="1724">
                  <c:v>45555</c:v>
                </c:pt>
                <c:pt idx="1725">
                  <c:v>45556</c:v>
                </c:pt>
                <c:pt idx="1726">
                  <c:v>45557</c:v>
                </c:pt>
                <c:pt idx="1727">
                  <c:v>45558</c:v>
                </c:pt>
                <c:pt idx="1728">
                  <c:v>45559</c:v>
                </c:pt>
                <c:pt idx="1729">
                  <c:v>45560</c:v>
                </c:pt>
                <c:pt idx="1730">
                  <c:v>45561</c:v>
                </c:pt>
                <c:pt idx="1731">
                  <c:v>45562</c:v>
                </c:pt>
                <c:pt idx="1732">
                  <c:v>45563</c:v>
                </c:pt>
                <c:pt idx="1733">
                  <c:v>45564</c:v>
                </c:pt>
                <c:pt idx="1734">
                  <c:v>45565</c:v>
                </c:pt>
                <c:pt idx="1735">
                  <c:v>45566</c:v>
                </c:pt>
                <c:pt idx="1736">
                  <c:v>45567</c:v>
                </c:pt>
                <c:pt idx="1737">
                  <c:v>45568</c:v>
                </c:pt>
                <c:pt idx="1738">
                  <c:v>45569</c:v>
                </c:pt>
                <c:pt idx="1739">
                  <c:v>45570</c:v>
                </c:pt>
                <c:pt idx="1740">
                  <c:v>45571</c:v>
                </c:pt>
                <c:pt idx="1741">
                  <c:v>45572</c:v>
                </c:pt>
                <c:pt idx="1742">
                  <c:v>45573</c:v>
                </c:pt>
                <c:pt idx="1743">
                  <c:v>45574</c:v>
                </c:pt>
                <c:pt idx="1744">
                  <c:v>45575</c:v>
                </c:pt>
                <c:pt idx="1745">
                  <c:v>45576</c:v>
                </c:pt>
                <c:pt idx="1746">
                  <c:v>45577</c:v>
                </c:pt>
                <c:pt idx="1747">
                  <c:v>45578</c:v>
                </c:pt>
                <c:pt idx="1748">
                  <c:v>45579</c:v>
                </c:pt>
                <c:pt idx="1749">
                  <c:v>45580</c:v>
                </c:pt>
                <c:pt idx="1750">
                  <c:v>45581</c:v>
                </c:pt>
                <c:pt idx="1751">
                  <c:v>45582</c:v>
                </c:pt>
                <c:pt idx="1752">
                  <c:v>45583</c:v>
                </c:pt>
                <c:pt idx="1753">
                  <c:v>45584</c:v>
                </c:pt>
                <c:pt idx="1754">
                  <c:v>45585</c:v>
                </c:pt>
                <c:pt idx="1755">
                  <c:v>45586</c:v>
                </c:pt>
                <c:pt idx="1756">
                  <c:v>45587</c:v>
                </c:pt>
                <c:pt idx="1757">
                  <c:v>45588</c:v>
                </c:pt>
                <c:pt idx="1758">
                  <c:v>45589</c:v>
                </c:pt>
                <c:pt idx="1759">
                  <c:v>45590</c:v>
                </c:pt>
                <c:pt idx="1760">
                  <c:v>45591</c:v>
                </c:pt>
                <c:pt idx="1761">
                  <c:v>45592</c:v>
                </c:pt>
                <c:pt idx="1762">
                  <c:v>45593</c:v>
                </c:pt>
                <c:pt idx="1763">
                  <c:v>45594</c:v>
                </c:pt>
                <c:pt idx="1764">
                  <c:v>45595</c:v>
                </c:pt>
                <c:pt idx="1765">
                  <c:v>45596</c:v>
                </c:pt>
                <c:pt idx="1766">
                  <c:v>45597</c:v>
                </c:pt>
                <c:pt idx="1767">
                  <c:v>45598</c:v>
                </c:pt>
                <c:pt idx="1768">
                  <c:v>45599</c:v>
                </c:pt>
                <c:pt idx="1769">
                  <c:v>45600</c:v>
                </c:pt>
                <c:pt idx="1770">
                  <c:v>45601</c:v>
                </c:pt>
                <c:pt idx="1771">
                  <c:v>45602</c:v>
                </c:pt>
                <c:pt idx="1772">
                  <c:v>45603</c:v>
                </c:pt>
                <c:pt idx="1773">
                  <c:v>45604</c:v>
                </c:pt>
                <c:pt idx="1774">
                  <c:v>45605</c:v>
                </c:pt>
                <c:pt idx="1775">
                  <c:v>45606</c:v>
                </c:pt>
                <c:pt idx="1776">
                  <c:v>45607</c:v>
                </c:pt>
                <c:pt idx="1777">
                  <c:v>45608</c:v>
                </c:pt>
                <c:pt idx="1778">
                  <c:v>45609</c:v>
                </c:pt>
                <c:pt idx="1779">
                  <c:v>45610</c:v>
                </c:pt>
                <c:pt idx="1780">
                  <c:v>45611</c:v>
                </c:pt>
                <c:pt idx="1781">
                  <c:v>45612</c:v>
                </c:pt>
                <c:pt idx="1782">
                  <c:v>45613</c:v>
                </c:pt>
                <c:pt idx="1783">
                  <c:v>45614</c:v>
                </c:pt>
                <c:pt idx="1784">
                  <c:v>45615</c:v>
                </c:pt>
                <c:pt idx="1785">
                  <c:v>45616</c:v>
                </c:pt>
                <c:pt idx="1786">
                  <c:v>45617</c:v>
                </c:pt>
                <c:pt idx="1787">
                  <c:v>45618</c:v>
                </c:pt>
                <c:pt idx="1788">
                  <c:v>45619</c:v>
                </c:pt>
                <c:pt idx="1789">
                  <c:v>45620</c:v>
                </c:pt>
                <c:pt idx="1790">
                  <c:v>45621</c:v>
                </c:pt>
                <c:pt idx="1791">
                  <c:v>45622</c:v>
                </c:pt>
                <c:pt idx="1792">
                  <c:v>45623</c:v>
                </c:pt>
                <c:pt idx="1793">
                  <c:v>45624</c:v>
                </c:pt>
                <c:pt idx="1794">
                  <c:v>45625</c:v>
                </c:pt>
                <c:pt idx="1795">
                  <c:v>45626</c:v>
                </c:pt>
                <c:pt idx="1796">
                  <c:v>45627</c:v>
                </c:pt>
                <c:pt idx="1797">
                  <c:v>45628</c:v>
                </c:pt>
                <c:pt idx="1798">
                  <c:v>45629</c:v>
                </c:pt>
                <c:pt idx="1799">
                  <c:v>45630</c:v>
                </c:pt>
                <c:pt idx="1800">
                  <c:v>45631</c:v>
                </c:pt>
                <c:pt idx="1801">
                  <c:v>45632</c:v>
                </c:pt>
                <c:pt idx="1802">
                  <c:v>45633</c:v>
                </c:pt>
                <c:pt idx="1803">
                  <c:v>45634</c:v>
                </c:pt>
                <c:pt idx="1804">
                  <c:v>45635</c:v>
                </c:pt>
                <c:pt idx="1805">
                  <c:v>45636</c:v>
                </c:pt>
                <c:pt idx="1806">
                  <c:v>45637</c:v>
                </c:pt>
                <c:pt idx="1807">
                  <c:v>45638</c:v>
                </c:pt>
                <c:pt idx="1808">
                  <c:v>45639</c:v>
                </c:pt>
                <c:pt idx="1809">
                  <c:v>45640</c:v>
                </c:pt>
                <c:pt idx="1810">
                  <c:v>45641</c:v>
                </c:pt>
                <c:pt idx="1811">
                  <c:v>45642</c:v>
                </c:pt>
                <c:pt idx="1812">
                  <c:v>45643</c:v>
                </c:pt>
                <c:pt idx="1813">
                  <c:v>45644</c:v>
                </c:pt>
                <c:pt idx="1814">
                  <c:v>45645</c:v>
                </c:pt>
                <c:pt idx="1815">
                  <c:v>45646</c:v>
                </c:pt>
                <c:pt idx="1816">
                  <c:v>45647</c:v>
                </c:pt>
                <c:pt idx="1817">
                  <c:v>45648</c:v>
                </c:pt>
                <c:pt idx="1818">
                  <c:v>45649</c:v>
                </c:pt>
                <c:pt idx="1819">
                  <c:v>45650</c:v>
                </c:pt>
                <c:pt idx="1820">
                  <c:v>45651</c:v>
                </c:pt>
                <c:pt idx="1821">
                  <c:v>45652</c:v>
                </c:pt>
                <c:pt idx="1822">
                  <c:v>45653</c:v>
                </c:pt>
                <c:pt idx="1823">
                  <c:v>45654</c:v>
                </c:pt>
                <c:pt idx="1824">
                  <c:v>45655</c:v>
                </c:pt>
                <c:pt idx="1825">
                  <c:v>45656</c:v>
                </c:pt>
                <c:pt idx="1826">
                  <c:v>45657</c:v>
                </c:pt>
                <c:pt idx="1827">
                  <c:v>45658</c:v>
                </c:pt>
                <c:pt idx="1828">
                  <c:v>45659</c:v>
                </c:pt>
                <c:pt idx="1829">
                  <c:v>45660</c:v>
                </c:pt>
                <c:pt idx="1830">
                  <c:v>45661</c:v>
                </c:pt>
                <c:pt idx="1831">
                  <c:v>45662</c:v>
                </c:pt>
                <c:pt idx="1832">
                  <c:v>45663</c:v>
                </c:pt>
                <c:pt idx="1833">
                  <c:v>45664</c:v>
                </c:pt>
                <c:pt idx="1834">
                  <c:v>45665</c:v>
                </c:pt>
                <c:pt idx="1835">
                  <c:v>45666</c:v>
                </c:pt>
                <c:pt idx="1836">
                  <c:v>45667</c:v>
                </c:pt>
                <c:pt idx="1837">
                  <c:v>45668</c:v>
                </c:pt>
                <c:pt idx="1838">
                  <c:v>45669</c:v>
                </c:pt>
                <c:pt idx="1839">
                  <c:v>45670</c:v>
                </c:pt>
                <c:pt idx="1840">
                  <c:v>45671</c:v>
                </c:pt>
                <c:pt idx="1841">
                  <c:v>45672</c:v>
                </c:pt>
                <c:pt idx="1842">
                  <c:v>45673</c:v>
                </c:pt>
                <c:pt idx="1843">
                  <c:v>45674</c:v>
                </c:pt>
                <c:pt idx="1844">
                  <c:v>45675</c:v>
                </c:pt>
                <c:pt idx="1845">
                  <c:v>45676</c:v>
                </c:pt>
                <c:pt idx="1846">
                  <c:v>45677</c:v>
                </c:pt>
                <c:pt idx="1847">
                  <c:v>45678</c:v>
                </c:pt>
                <c:pt idx="1848">
                  <c:v>45679</c:v>
                </c:pt>
                <c:pt idx="1849">
                  <c:v>45680</c:v>
                </c:pt>
                <c:pt idx="1850">
                  <c:v>45681</c:v>
                </c:pt>
                <c:pt idx="1851">
                  <c:v>45682</c:v>
                </c:pt>
                <c:pt idx="1852">
                  <c:v>45683</c:v>
                </c:pt>
                <c:pt idx="1853">
                  <c:v>45684</c:v>
                </c:pt>
                <c:pt idx="1854">
                  <c:v>45685</c:v>
                </c:pt>
                <c:pt idx="1855">
                  <c:v>45686</c:v>
                </c:pt>
                <c:pt idx="1856">
                  <c:v>45687</c:v>
                </c:pt>
                <c:pt idx="1857">
                  <c:v>45688</c:v>
                </c:pt>
                <c:pt idx="1858">
                  <c:v>45689</c:v>
                </c:pt>
                <c:pt idx="1859">
                  <c:v>45690</c:v>
                </c:pt>
                <c:pt idx="1860">
                  <c:v>45691</c:v>
                </c:pt>
                <c:pt idx="1861">
                  <c:v>45692</c:v>
                </c:pt>
                <c:pt idx="1862">
                  <c:v>45693</c:v>
                </c:pt>
                <c:pt idx="1863">
                  <c:v>45694</c:v>
                </c:pt>
                <c:pt idx="1864">
                  <c:v>45695</c:v>
                </c:pt>
                <c:pt idx="1865">
                  <c:v>45696</c:v>
                </c:pt>
                <c:pt idx="1866">
                  <c:v>45697</c:v>
                </c:pt>
                <c:pt idx="1867">
                  <c:v>45698</c:v>
                </c:pt>
                <c:pt idx="1868">
                  <c:v>45699</c:v>
                </c:pt>
                <c:pt idx="1869">
                  <c:v>45700</c:v>
                </c:pt>
                <c:pt idx="1870">
                  <c:v>45701</c:v>
                </c:pt>
                <c:pt idx="1871">
                  <c:v>45702</c:v>
                </c:pt>
                <c:pt idx="1872">
                  <c:v>45703</c:v>
                </c:pt>
                <c:pt idx="1873">
                  <c:v>45704</c:v>
                </c:pt>
                <c:pt idx="1874">
                  <c:v>45705</c:v>
                </c:pt>
                <c:pt idx="1875">
                  <c:v>45706</c:v>
                </c:pt>
                <c:pt idx="1876">
                  <c:v>45707</c:v>
                </c:pt>
                <c:pt idx="1877">
                  <c:v>45708</c:v>
                </c:pt>
                <c:pt idx="1878">
                  <c:v>45709</c:v>
                </c:pt>
                <c:pt idx="1879">
                  <c:v>45710</c:v>
                </c:pt>
                <c:pt idx="1880">
                  <c:v>45711</c:v>
                </c:pt>
                <c:pt idx="1881">
                  <c:v>45712</c:v>
                </c:pt>
                <c:pt idx="1882">
                  <c:v>45713</c:v>
                </c:pt>
                <c:pt idx="1883">
                  <c:v>45714</c:v>
                </c:pt>
                <c:pt idx="1884">
                  <c:v>45715</c:v>
                </c:pt>
                <c:pt idx="1885">
                  <c:v>45716</c:v>
                </c:pt>
                <c:pt idx="1886">
                  <c:v>45717</c:v>
                </c:pt>
                <c:pt idx="1887">
                  <c:v>45718</c:v>
                </c:pt>
                <c:pt idx="1888">
                  <c:v>45719</c:v>
                </c:pt>
                <c:pt idx="1889">
                  <c:v>45720</c:v>
                </c:pt>
                <c:pt idx="1890">
                  <c:v>45721</c:v>
                </c:pt>
                <c:pt idx="1891">
                  <c:v>45722</c:v>
                </c:pt>
                <c:pt idx="1892">
                  <c:v>45723</c:v>
                </c:pt>
                <c:pt idx="1893">
                  <c:v>45724</c:v>
                </c:pt>
                <c:pt idx="1894">
                  <c:v>45725</c:v>
                </c:pt>
                <c:pt idx="1895">
                  <c:v>45726</c:v>
                </c:pt>
                <c:pt idx="1896">
                  <c:v>45727</c:v>
                </c:pt>
                <c:pt idx="1897">
                  <c:v>45728</c:v>
                </c:pt>
                <c:pt idx="1898">
                  <c:v>45729</c:v>
                </c:pt>
                <c:pt idx="1899">
                  <c:v>45730</c:v>
                </c:pt>
                <c:pt idx="1900">
                  <c:v>45731</c:v>
                </c:pt>
                <c:pt idx="1901">
                  <c:v>45732</c:v>
                </c:pt>
                <c:pt idx="1902">
                  <c:v>45733</c:v>
                </c:pt>
                <c:pt idx="1903">
                  <c:v>45734</c:v>
                </c:pt>
                <c:pt idx="1904">
                  <c:v>45735</c:v>
                </c:pt>
                <c:pt idx="1905">
                  <c:v>45736</c:v>
                </c:pt>
                <c:pt idx="1906">
                  <c:v>45737</c:v>
                </c:pt>
                <c:pt idx="1907">
                  <c:v>45738</c:v>
                </c:pt>
                <c:pt idx="1908">
                  <c:v>45739</c:v>
                </c:pt>
                <c:pt idx="1909">
                  <c:v>45740</c:v>
                </c:pt>
                <c:pt idx="1910">
                  <c:v>45741</c:v>
                </c:pt>
                <c:pt idx="1911">
                  <c:v>45742</c:v>
                </c:pt>
                <c:pt idx="1912">
                  <c:v>45743</c:v>
                </c:pt>
                <c:pt idx="1913">
                  <c:v>45744</c:v>
                </c:pt>
                <c:pt idx="1914">
                  <c:v>45745</c:v>
                </c:pt>
                <c:pt idx="1915">
                  <c:v>45746</c:v>
                </c:pt>
                <c:pt idx="1916">
                  <c:v>45747</c:v>
                </c:pt>
                <c:pt idx="1917">
                  <c:v>45748</c:v>
                </c:pt>
                <c:pt idx="1918">
                  <c:v>45749</c:v>
                </c:pt>
                <c:pt idx="1919">
                  <c:v>45750</c:v>
                </c:pt>
                <c:pt idx="1920">
                  <c:v>45751</c:v>
                </c:pt>
                <c:pt idx="1921">
                  <c:v>45752</c:v>
                </c:pt>
                <c:pt idx="1922">
                  <c:v>45753</c:v>
                </c:pt>
                <c:pt idx="1923">
                  <c:v>45754</c:v>
                </c:pt>
                <c:pt idx="1924">
                  <c:v>45755</c:v>
                </c:pt>
                <c:pt idx="1925">
                  <c:v>45756</c:v>
                </c:pt>
                <c:pt idx="1926">
                  <c:v>45757</c:v>
                </c:pt>
                <c:pt idx="1927">
                  <c:v>45758</c:v>
                </c:pt>
                <c:pt idx="1928">
                  <c:v>45759</c:v>
                </c:pt>
                <c:pt idx="1929">
                  <c:v>45760</c:v>
                </c:pt>
                <c:pt idx="1930">
                  <c:v>45761</c:v>
                </c:pt>
                <c:pt idx="1931">
                  <c:v>45762</c:v>
                </c:pt>
                <c:pt idx="1932">
                  <c:v>45763</c:v>
                </c:pt>
                <c:pt idx="1933">
                  <c:v>45764</c:v>
                </c:pt>
                <c:pt idx="1934">
                  <c:v>45765</c:v>
                </c:pt>
                <c:pt idx="1935">
                  <c:v>45766</c:v>
                </c:pt>
                <c:pt idx="1936">
                  <c:v>45767</c:v>
                </c:pt>
                <c:pt idx="1937">
                  <c:v>45768</c:v>
                </c:pt>
                <c:pt idx="1938">
                  <c:v>45769</c:v>
                </c:pt>
                <c:pt idx="1939">
                  <c:v>45770</c:v>
                </c:pt>
                <c:pt idx="1940">
                  <c:v>45771</c:v>
                </c:pt>
                <c:pt idx="1941">
                  <c:v>45772</c:v>
                </c:pt>
                <c:pt idx="1942">
                  <c:v>45773</c:v>
                </c:pt>
                <c:pt idx="1943">
                  <c:v>45774</c:v>
                </c:pt>
                <c:pt idx="1944">
                  <c:v>45775</c:v>
                </c:pt>
                <c:pt idx="1945">
                  <c:v>45776</c:v>
                </c:pt>
                <c:pt idx="1946">
                  <c:v>45777</c:v>
                </c:pt>
                <c:pt idx="1947">
                  <c:v>45778</c:v>
                </c:pt>
                <c:pt idx="1948">
                  <c:v>45779</c:v>
                </c:pt>
                <c:pt idx="1949">
                  <c:v>45780</c:v>
                </c:pt>
                <c:pt idx="1950">
                  <c:v>45781</c:v>
                </c:pt>
                <c:pt idx="1951">
                  <c:v>45782</c:v>
                </c:pt>
                <c:pt idx="1952">
                  <c:v>45783</c:v>
                </c:pt>
                <c:pt idx="1953">
                  <c:v>45784</c:v>
                </c:pt>
                <c:pt idx="1954">
                  <c:v>45785</c:v>
                </c:pt>
                <c:pt idx="1955">
                  <c:v>45786</c:v>
                </c:pt>
                <c:pt idx="1956">
                  <c:v>45787</c:v>
                </c:pt>
                <c:pt idx="1957">
                  <c:v>45788</c:v>
                </c:pt>
                <c:pt idx="1958">
                  <c:v>45789</c:v>
                </c:pt>
                <c:pt idx="1959">
                  <c:v>45790</c:v>
                </c:pt>
                <c:pt idx="1960">
                  <c:v>45791</c:v>
                </c:pt>
                <c:pt idx="1961">
                  <c:v>45792</c:v>
                </c:pt>
                <c:pt idx="1962">
                  <c:v>45793</c:v>
                </c:pt>
                <c:pt idx="1963">
                  <c:v>45794</c:v>
                </c:pt>
                <c:pt idx="1964">
                  <c:v>45795</c:v>
                </c:pt>
                <c:pt idx="1965">
                  <c:v>45796</c:v>
                </c:pt>
                <c:pt idx="1966">
                  <c:v>45797</c:v>
                </c:pt>
                <c:pt idx="1967">
                  <c:v>45798</c:v>
                </c:pt>
                <c:pt idx="1968">
                  <c:v>45799</c:v>
                </c:pt>
                <c:pt idx="1969">
                  <c:v>45800</c:v>
                </c:pt>
                <c:pt idx="1970">
                  <c:v>45801</c:v>
                </c:pt>
                <c:pt idx="1971">
                  <c:v>45802</c:v>
                </c:pt>
                <c:pt idx="1972">
                  <c:v>45803</c:v>
                </c:pt>
                <c:pt idx="1973">
                  <c:v>45804</c:v>
                </c:pt>
                <c:pt idx="1974">
                  <c:v>45805</c:v>
                </c:pt>
                <c:pt idx="1975">
                  <c:v>45806</c:v>
                </c:pt>
                <c:pt idx="1976">
                  <c:v>45807</c:v>
                </c:pt>
                <c:pt idx="1977">
                  <c:v>45808</c:v>
                </c:pt>
                <c:pt idx="1978">
                  <c:v>45809</c:v>
                </c:pt>
                <c:pt idx="1979">
                  <c:v>45810</c:v>
                </c:pt>
                <c:pt idx="1980">
                  <c:v>45811</c:v>
                </c:pt>
                <c:pt idx="1981">
                  <c:v>45812</c:v>
                </c:pt>
                <c:pt idx="1982">
                  <c:v>45813</c:v>
                </c:pt>
                <c:pt idx="1983">
                  <c:v>45814</c:v>
                </c:pt>
                <c:pt idx="1984">
                  <c:v>45815</c:v>
                </c:pt>
                <c:pt idx="1985">
                  <c:v>45816</c:v>
                </c:pt>
                <c:pt idx="1986">
                  <c:v>45817</c:v>
                </c:pt>
                <c:pt idx="1987">
                  <c:v>45818</c:v>
                </c:pt>
                <c:pt idx="1988">
                  <c:v>45819</c:v>
                </c:pt>
                <c:pt idx="1989">
                  <c:v>45820</c:v>
                </c:pt>
                <c:pt idx="1990">
                  <c:v>45821</c:v>
                </c:pt>
                <c:pt idx="1991">
                  <c:v>45822</c:v>
                </c:pt>
                <c:pt idx="1992">
                  <c:v>45823</c:v>
                </c:pt>
                <c:pt idx="1993">
                  <c:v>45824</c:v>
                </c:pt>
                <c:pt idx="1994">
                  <c:v>45825</c:v>
                </c:pt>
                <c:pt idx="1995">
                  <c:v>45826</c:v>
                </c:pt>
                <c:pt idx="1996">
                  <c:v>45827</c:v>
                </c:pt>
                <c:pt idx="1997">
                  <c:v>45828</c:v>
                </c:pt>
                <c:pt idx="1998">
                  <c:v>45829</c:v>
                </c:pt>
                <c:pt idx="1999">
                  <c:v>45830</c:v>
                </c:pt>
                <c:pt idx="2000">
                  <c:v>45831</c:v>
                </c:pt>
              </c:numCache>
            </c:numRef>
          </c:cat>
          <c:val>
            <c:numRef>
              <c:f>Diario!$J$2:$J$2002</c:f>
              <c:numCache>
                <c:formatCode>0.00%</c:formatCode>
                <c:ptCount val="2001"/>
                <c:pt idx="0">
                  <c:v>-3.4051336616370276E-2</c:v>
                </c:pt>
                <c:pt idx="1">
                  <c:v>5.007109839831525E-2</c:v>
                </c:pt>
                <c:pt idx="2">
                  <c:v>5.6453260283380047E-3</c:v>
                </c:pt>
                <c:pt idx="3">
                  <c:v>-8.3294498179065091E-4</c:v>
                </c:pt>
                <c:pt idx="4">
                  <c:v>5.6016714537504342E-2</c:v>
                </c:pt>
                <c:pt idx="5">
                  <c:v>5.0359024895474835E-2</c:v>
                </c:pt>
                <c:pt idx="6">
                  <c:v>-1.2195454188863142E-2</c:v>
                </c:pt>
                <c:pt idx="7">
                  <c:v>-2.8140931738423247E-2</c:v>
                </c:pt>
                <c:pt idx="8">
                  <c:v>4.2323112888536185E-2</c:v>
                </c:pt>
                <c:pt idx="9">
                  <c:v>-1.6619501877284559E-2</c:v>
                </c:pt>
                <c:pt idx="10">
                  <c:v>1.7420894758030991E-2</c:v>
                </c:pt>
                <c:pt idx="11">
                  <c:v>-5.832637548990105E-3</c:v>
                </c:pt>
                <c:pt idx="12">
                  <c:v>8.8899601124716732E-2</c:v>
                </c:pt>
                <c:pt idx="13">
                  <c:v>-3.4997115905877063E-3</c:v>
                </c:pt>
                <c:pt idx="14">
                  <c:v>-9.7183148886268444E-3</c:v>
                </c:pt>
                <c:pt idx="15">
                  <c:v>2.288584539217009E-2</c:v>
                </c:pt>
                <c:pt idx="16">
                  <c:v>8.8510282006848406E-4</c:v>
                </c:pt>
                <c:pt idx="17">
                  <c:v>-2.60038597186385E-2</c:v>
                </c:pt>
                <c:pt idx="18">
                  <c:v>-6.6854911885082524E-3</c:v>
                </c:pt>
                <c:pt idx="19">
                  <c:v>1.2522649957475762E-2</c:v>
                </c:pt>
                <c:pt idx="20">
                  <c:v>-8.5260679239043125E-3</c:v>
                </c:pt>
                <c:pt idx="21">
                  <c:v>-3.2422411107600024E-2</c:v>
                </c:pt>
                <c:pt idx="22">
                  <c:v>5.8009227364852478E-3</c:v>
                </c:pt>
                <c:pt idx="23">
                  <c:v>-8.7767459435977857E-3</c:v>
                </c:pt>
                <c:pt idx="24">
                  <c:v>2.6869291789819671E-2</c:v>
                </c:pt>
                <c:pt idx="25">
                  <c:v>3.5455785158057473E-2</c:v>
                </c:pt>
                <c:pt idx="26">
                  <c:v>4.9376386777158165E-2</c:v>
                </c:pt>
                <c:pt idx="27">
                  <c:v>-3.2050191641785908E-3</c:v>
                </c:pt>
                <c:pt idx="28">
                  <c:v>2.1316677357900549E-2</c:v>
                </c:pt>
                <c:pt idx="29">
                  <c:v>-1.7587120058013328E-2</c:v>
                </c:pt>
                <c:pt idx="30">
                  <c:v>5.3526194969675256E-3</c:v>
                </c:pt>
                <c:pt idx="31">
                  <c:v>-4.9574087683504908E-3</c:v>
                </c:pt>
                <c:pt idx="32">
                  <c:v>-3.9843602297344738E-3</c:v>
                </c:pt>
                <c:pt idx="33">
                  <c:v>-1.2393909632706812E-2</c:v>
                </c:pt>
                <c:pt idx="34">
                  <c:v>4.5198276065000265E-2</c:v>
                </c:pt>
                <c:pt idx="35">
                  <c:v>1.5805433552637416E-2</c:v>
                </c:pt>
                <c:pt idx="36">
                  <c:v>6.7886608138987281E-3</c:v>
                </c:pt>
                <c:pt idx="37">
                  <c:v>8.1073326471761131E-3</c:v>
                </c:pt>
                <c:pt idx="38">
                  <c:v>2.3115188559215794E-2</c:v>
                </c:pt>
                <c:pt idx="39">
                  <c:v>-2.5601713620068245E-2</c:v>
                </c:pt>
                <c:pt idx="40">
                  <c:v>3.6502993441124065E-2</c:v>
                </c:pt>
                <c:pt idx="41">
                  <c:v>9.5656449452201642E-3</c:v>
                </c:pt>
                <c:pt idx="42">
                  <c:v>-9.8899818450384203E-3</c:v>
                </c:pt>
                <c:pt idx="43">
                  <c:v>9.9846383286901208E-3</c:v>
                </c:pt>
                <c:pt idx="44">
                  <c:v>-4.1097451573751664E-2</c:v>
                </c:pt>
                <c:pt idx="45">
                  <c:v>6.6805274308334717E-3</c:v>
                </c:pt>
                <c:pt idx="46">
                  <c:v>-2.5803347493770779E-2</c:v>
                </c:pt>
                <c:pt idx="47">
                  <c:v>4.4573789703941324E-2</c:v>
                </c:pt>
                <c:pt idx="48">
                  <c:v>-5.1565798698353871E-2</c:v>
                </c:pt>
                <c:pt idx="49">
                  <c:v>-9.7426737750605508E-4</c:v>
                </c:pt>
                <c:pt idx="50">
                  <c:v>7.3925999694663957E-3</c:v>
                </c:pt>
                <c:pt idx="51">
                  <c:v>-1.6452377493058057E-3</c:v>
                </c:pt>
                <c:pt idx="52">
                  <c:v>2.6494659794250586E-2</c:v>
                </c:pt>
                <c:pt idx="53">
                  <c:v>-2.6128374554794553E-2</c:v>
                </c:pt>
                <c:pt idx="54">
                  <c:v>-3.166079157018209E-2</c:v>
                </c:pt>
                <c:pt idx="55">
                  <c:v>-5.651026569756834E-2</c:v>
                </c:pt>
                <c:pt idx="56">
                  <c:v>-6.1100074803532856E-3</c:v>
                </c:pt>
                <c:pt idx="57">
                  <c:v>-5.0121096245999697E-3</c:v>
                </c:pt>
                <c:pt idx="58">
                  <c:v>-1.8569653507673256E-2</c:v>
                </c:pt>
                <c:pt idx="59">
                  <c:v>-1.3960525244441913E-3</c:v>
                </c:pt>
                <c:pt idx="60">
                  <c:v>4.0030852262950445E-2</c:v>
                </c:pt>
                <c:pt idx="61">
                  <c:v>-1.4336127046599478E-2</c:v>
                </c:pt>
                <c:pt idx="62">
                  <c:v>-2.619079810148528E-3</c:v>
                </c:pt>
                <c:pt idx="63">
                  <c:v>3.4474996606548736E-2</c:v>
                </c:pt>
                <c:pt idx="64">
                  <c:v>8.631777004497021E-3</c:v>
                </c:pt>
                <c:pt idx="65">
                  <c:v>-2.5229249987285152E-2</c:v>
                </c:pt>
                <c:pt idx="66">
                  <c:v>-9.6214357370995041E-2</c:v>
                </c:pt>
                <c:pt idx="67">
                  <c:v>-1.5798599940940905E-2</c:v>
                </c:pt>
                <c:pt idx="68">
                  <c:v>-1.8761247878805731E-3</c:v>
                </c:pt>
                <c:pt idx="69">
                  <c:v>3.8636764124346801E-3</c:v>
                </c:pt>
                <c:pt idx="70">
                  <c:v>-0.40433921741713796</c:v>
                </c:pt>
                <c:pt idx="71">
                  <c:v>0.16811781940890236</c:v>
                </c:pt>
                <c:pt idx="72">
                  <c:v>-5.5388207849536353E-2</c:v>
                </c:pt>
                <c:pt idx="73">
                  <c:v>3.2374183626902031E-2</c:v>
                </c:pt>
                <c:pt idx="74">
                  <c:v>-6.6738042065930148E-2</c:v>
                </c:pt>
                <c:pt idx="75">
                  <c:v>6.7643009923682884E-2</c:v>
                </c:pt>
                <c:pt idx="76">
                  <c:v>6.0815600831842787E-4</c:v>
                </c:pt>
                <c:pt idx="77">
                  <c:v>0.14805910209056017</c:v>
                </c:pt>
                <c:pt idx="78">
                  <c:v>5.2443558476804597E-3</c:v>
                </c:pt>
                <c:pt idx="79">
                  <c:v>-6.865228683329061E-3</c:v>
                </c:pt>
                <c:pt idx="80">
                  <c:v>-4.9861726743717028E-2</c:v>
                </c:pt>
                <c:pt idx="81">
                  <c:v>0.10684293801848344</c:v>
                </c:pt>
                <c:pt idx="82">
                  <c:v>4.1528820588578208E-2</c:v>
                </c:pt>
                <c:pt idx="83">
                  <c:v>-8.1217376110298556E-3</c:v>
                </c:pt>
                <c:pt idx="84">
                  <c:v>8.2251782865760958E-3</c:v>
                </c:pt>
                <c:pt idx="85">
                  <c:v>-5.3225458050755736E-2</c:v>
                </c:pt>
                <c:pt idx="86">
                  <c:v>-2.1623729554625326E-2</c:v>
                </c:pt>
                <c:pt idx="87">
                  <c:v>-5.1690719479687952E-2</c:v>
                </c:pt>
                <c:pt idx="88">
                  <c:v>8.5644064803338305E-2</c:v>
                </c:pt>
                <c:pt idx="89">
                  <c:v>1.1182873451816011E-3</c:v>
                </c:pt>
                <c:pt idx="90">
                  <c:v>2.5970733452538086E-2</c:v>
                </c:pt>
                <c:pt idx="91">
                  <c:v>3.1701883698164623E-2</c:v>
                </c:pt>
                <c:pt idx="92">
                  <c:v>-1.0828907084202477E-2</c:v>
                </c:pt>
                <c:pt idx="93">
                  <c:v>1.6927025562880615E-2</c:v>
                </c:pt>
                <c:pt idx="94">
                  <c:v>-8.4696519366987966E-3</c:v>
                </c:pt>
                <c:pt idx="95">
                  <c:v>7.2083790002336112E-2</c:v>
                </c:pt>
                <c:pt idx="96">
                  <c:v>-1.1044073897837348E-2</c:v>
                </c:pt>
                <c:pt idx="97">
                  <c:v>2.1331224011029493E-2</c:v>
                </c:pt>
                <c:pt idx="98">
                  <c:v>-7.9899053230813033E-3</c:v>
                </c:pt>
                <c:pt idx="99">
                  <c:v>-5.9470159177835269E-2</c:v>
                </c:pt>
                <c:pt idx="100">
                  <c:v>1.4217275382093497E-3</c:v>
                </c:pt>
                <c:pt idx="101">
                  <c:v>1.5669659758450249E-2</c:v>
                </c:pt>
                <c:pt idx="102">
                  <c:v>-2.0037763303538347E-2</c:v>
                </c:pt>
                <c:pt idx="103">
                  <c:v>2.7432199589223494E-3</c:v>
                </c:pt>
                <c:pt idx="104">
                  <c:v>-3.1852621603396636E-2</c:v>
                </c:pt>
                <c:pt idx="105">
                  <c:v>6.7945438606092479E-2</c:v>
                </c:pt>
                <c:pt idx="106">
                  <c:v>-7.654206360127036E-3</c:v>
                </c:pt>
                <c:pt idx="107">
                  <c:v>2.8234547724136805E-2</c:v>
                </c:pt>
                <c:pt idx="108">
                  <c:v>-1.3826429850868238E-2</c:v>
                </c:pt>
                <c:pt idx="109">
                  <c:v>-3.874344114723427E-2</c:v>
                </c:pt>
                <c:pt idx="110">
                  <c:v>-8.4304674468893559E-4</c:v>
                </c:pt>
                <c:pt idx="111">
                  <c:v>3.73004838333999E-2</c:v>
                </c:pt>
                <c:pt idx="112">
                  <c:v>5.042388928235475E-2</c:v>
                </c:pt>
                <c:pt idx="113">
                  <c:v>4.3486589868169112E-3</c:v>
                </c:pt>
                <c:pt idx="114">
                  <c:v>5.0565182185744462E-3</c:v>
                </c:pt>
                <c:pt idx="115">
                  <c:v>1.7327119951401793E-2</c:v>
                </c:pt>
                <c:pt idx="116">
                  <c:v>1.3157279193203752E-2</c:v>
                </c:pt>
                <c:pt idx="117">
                  <c:v>-1.6052316137057376E-3</c:v>
                </c:pt>
                <c:pt idx="118">
                  <c:v>0.12967989690760495</c:v>
                </c:pt>
                <c:pt idx="119">
                  <c:v>-1.7404455161292187E-2</c:v>
                </c:pt>
                <c:pt idx="120">
                  <c:v>2.6216192874355837E-2</c:v>
                </c:pt>
                <c:pt idx="121">
                  <c:v>1.6069505562897213E-2</c:v>
                </c:pt>
                <c:pt idx="122">
                  <c:v>-8.97614593853302E-3</c:v>
                </c:pt>
                <c:pt idx="123">
                  <c:v>-1.2430225814054063E-3</c:v>
                </c:pt>
                <c:pt idx="124">
                  <c:v>9.5337158964965418E-3</c:v>
                </c:pt>
                <c:pt idx="125">
                  <c:v>2.5675184607743429E-2</c:v>
                </c:pt>
                <c:pt idx="126">
                  <c:v>8.3695524184258963E-2</c:v>
                </c:pt>
                <c:pt idx="127">
                  <c:v>-1.4568430898990292E-2</c:v>
                </c:pt>
                <c:pt idx="128">
                  <c:v>-2.5743926095251002E-2</c:v>
                </c:pt>
                <c:pt idx="129">
                  <c:v>-8.6191528347022039E-2</c:v>
                </c:pt>
                <c:pt idx="130">
                  <c:v>-1.7300561647856205E-2</c:v>
                </c:pt>
                <c:pt idx="131">
                  <c:v>2.3063833287032542E-2</c:v>
                </c:pt>
                <c:pt idx="132">
                  <c:v>5.8101577346657329E-2</c:v>
                </c:pt>
                <c:pt idx="133">
                  <c:v>5.0485892513297381E-2</c:v>
                </c:pt>
                <c:pt idx="134">
                  <c:v>-4.8972769424535323E-2</c:v>
                </c:pt>
                <c:pt idx="135">
                  <c:v>9.3084040478563779E-3</c:v>
                </c:pt>
                <c:pt idx="136">
                  <c:v>3.0605475235960133E-2</c:v>
                </c:pt>
                <c:pt idx="137">
                  <c:v>6.843569003104566E-3</c:v>
                </c:pt>
                <c:pt idx="138">
                  <c:v>2.819022385842862E-3</c:v>
                </c:pt>
                <c:pt idx="139">
                  <c:v>-2.4253700002722867E-2</c:v>
                </c:pt>
                <c:pt idx="140">
                  <c:v>-4.7324700004933606E-2</c:v>
                </c:pt>
                <c:pt idx="141">
                  <c:v>9.5895177859195435E-3</c:v>
                </c:pt>
                <c:pt idx="142">
                  <c:v>2.1638701192818743E-3</c:v>
                </c:pt>
                <c:pt idx="143">
                  <c:v>-4.234335016418822E-2</c:v>
                </c:pt>
                <c:pt idx="144">
                  <c:v>1.1990673105462202E-2</c:v>
                </c:pt>
                <c:pt idx="145">
                  <c:v>-5.2667063354706611E-3</c:v>
                </c:pt>
                <c:pt idx="146">
                  <c:v>3.5568121517970841E-2</c:v>
                </c:pt>
                <c:pt idx="147">
                  <c:v>4.0481051680461899E-2</c:v>
                </c:pt>
                <c:pt idx="148">
                  <c:v>-1.2376631350558553E-2</c:v>
                </c:pt>
                <c:pt idx="149">
                  <c:v>2.9243435248346827E-2</c:v>
                </c:pt>
                <c:pt idx="150">
                  <c:v>-2.5139546595155715E-2</c:v>
                </c:pt>
                <c:pt idx="151">
                  <c:v>7.7028587640925794E-2</c:v>
                </c:pt>
                <c:pt idx="152">
                  <c:v>-6.2788064405855826E-2</c:v>
                </c:pt>
                <c:pt idx="153">
                  <c:v>1.1940917385909744E-2</c:v>
                </c:pt>
                <c:pt idx="154">
                  <c:v>1.5680835866050513E-2</c:v>
                </c:pt>
                <c:pt idx="155">
                  <c:v>-1.6531343468809467E-2</c:v>
                </c:pt>
                <c:pt idx="156">
                  <c:v>2.1163768926264481E-3</c:v>
                </c:pt>
                <c:pt idx="157">
                  <c:v>8.3055302751862126E-3</c:v>
                </c:pt>
                <c:pt idx="158">
                  <c:v>3.1539668276672206E-3</c:v>
                </c:pt>
                <c:pt idx="159">
                  <c:v>-3.5121084036260353E-4</c:v>
                </c:pt>
                <c:pt idx="160">
                  <c:v>9.6922819231126667E-3</c:v>
                </c:pt>
                <c:pt idx="161">
                  <c:v>-5.5773716652641525E-2</c:v>
                </c:pt>
                <c:pt idx="162">
                  <c:v>1.5674403809587956E-2</c:v>
                </c:pt>
                <c:pt idx="163">
                  <c:v>3.6415519559884757E-4</c:v>
                </c:pt>
                <c:pt idx="164">
                  <c:v>-1.1726229062383853E-2</c:v>
                </c:pt>
                <c:pt idx="165">
                  <c:v>7.3567533099034854E-3</c:v>
                </c:pt>
                <c:pt idx="166">
                  <c:v>1.0489933079338876E-2</c:v>
                </c:pt>
                <c:pt idx="167">
                  <c:v>-5.9954077634623015E-3</c:v>
                </c:pt>
                <c:pt idx="168">
                  <c:v>-6.5359768926467332E-3</c:v>
                </c:pt>
                <c:pt idx="169">
                  <c:v>-1.0173966978096138E-2</c:v>
                </c:pt>
                <c:pt idx="170">
                  <c:v>4.6288192546022344E-3</c:v>
                </c:pt>
                <c:pt idx="171">
                  <c:v>-6.3197654074513832E-3</c:v>
                </c:pt>
                <c:pt idx="172">
                  <c:v>4.2621745261834709E-2</c:v>
                </c:pt>
                <c:pt idx="173">
                  <c:v>-7.3201335252818245E-3</c:v>
                </c:pt>
                <c:pt idx="174">
                  <c:v>-3.386811348223584E-2</c:v>
                </c:pt>
                <c:pt idx="175">
                  <c:v>-3.7199030649471831E-3</c:v>
                </c:pt>
                <c:pt idx="176">
                  <c:v>-9.6431274881140228E-3</c:v>
                </c:pt>
                <c:pt idx="177">
                  <c:v>-1.6505291276654011E-2</c:v>
                </c:pt>
                <c:pt idx="178">
                  <c:v>1.1525479944729522E-2</c:v>
                </c:pt>
                <c:pt idx="179">
                  <c:v>6.8041997749166416E-3</c:v>
                </c:pt>
                <c:pt idx="180">
                  <c:v>-3.7688257041998963E-3</c:v>
                </c:pt>
                <c:pt idx="181">
                  <c:v>8.7591737503396327E-3</c:v>
                </c:pt>
                <c:pt idx="182">
                  <c:v>-1.5349964859938114E-2</c:v>
                </c:pt>
                <c:pt idx="183">
                  <c:v>-2.0339480381879049E-3</c:v>
                </c:pt>
                <c:pt idx="184">
                  <c:v>6.8324912230304236E-3</c:v>
                </c:pt>
                <c:pt idx="185">
                  <c:v>-5.9978924773127495E-3</c:v>
                </c:pt>
                <c:pt idx="186">
                  <c:v>2.9733768900490398E-2</c:v>
                </c:pt>
                <c:pt idx="187">
                  <c:v>-9.6531706509297432E-3</c:v>
                </c:pt>
                <c:pt idx="188">
                  <c:v>1.8156995874798687E-2</c:v>
                </c:pt>
                <c:pt idx="189">
                  <c:v>-1.9105869305119483E-2</c:v>
                </c:pt>
                <c:pt idx="190">
                  <c:v>4.1212174697191628E-3</c:v>
                </c:pt>
                <c:pt idx="191">
                  <c:v>-5.0792584162662191E-3</c:v>
                </c:pt>
                <c:pt idx="192">
                  <c:v>6.0019567921876238E-3</c:v>
                </c:pt>
                <c:pt idx="193">
                  <c:v>-4.2661169311917213E-3</c:v>
                </c:pt>
                <c:pt idx="194">
                  <c:v>7.6744517539228951E-4</c:v>
                </c:pt>
                <c:pt idx="195">
                  <c:v>-5.1262791800701368E-3</c:v>
                </c:pt>
                <c:pt idx="196">
                  <c:v>-7.5515814640642054E-3</c:v>
                </c:pt>
                <c:pt idx="197">
                  <c:v>2.0284192514297139E-3</c:v>
                </c:pt>
                <c:pt idx="198">
                  <c:v>1.6415134785277008E-3</c:v>
                </c:pt>
                <c:pt idx="199">
                  <c:v>4.0361042049448237E-3</c:v>
                </c:pt>
                <c:pt idx="200">
                  <c:v>-4.7510943546695827E-3</c:v>
                </c:pt>
                <c:pt idx="201">
                  <c:v>2.4127332374691779E-2</c:v>
                </c:pt>
                <c:pt idx="202">
                  <c:v>1.4248715152389346E-2</c:v>
                </c:pt>
                <c:pt idx="203">
                  <c:v>7.7805496366301075E-3</c:v>
                </c:pt>
                <c:pt idx="204">
                  <c:v>-4.9949815725689461E-3</c:v>
                </c:pt>
                <c:pt idx="205">
                  <c:v>1.477982166601377E-2</c:v>
                </c:pt>
                <c:pt idx="206">
                  <c:v>2.387320627019629E-2</c:v>
                </c:pt>
                <c:pt idx="207">
                  <c:v>0.10881698177542964</c:v>
                </c:pt>
                <c:pt idx="208">
                  <c:v>-9.1667627327268741E-3</c:v>
                </c:pt>
                <c:pt idx="209">
                  <c:v>1.6296646297393913E-2</c:v>
                </c:pt>
                <c:pt idx="210">
                  <c:v>3.2450299560020657E-3</c:v>
                </c:pt>
                <c:pt idx="211">
                  <c:v>2.0285328596880037E-2</c:v>
                </c:pt>
                <c:pt idx="212">
                  <c:v>4.1095848286046177E-2</c:v>
                </c:pt>
                <c:pt idx="213">
                  <c:v>-6.1589678175424378E-2</c:v>
                </c:pt>
                <c:pt idx="214">
                  <c:v>1.5590928131796966E-2</c:v>
                </c:pt>
                <c:pt idx="215">
                  <c:v>-4.5971623563491049E-3</c:v>
                </c:pt>
                <c:pt idx="216">
                  <c:v>4.8092430145119547E-2</c:v>
                </c:pt>
                <c:pt idx="217">
                  <c:v>4.0362833754328253E-3</c:v>
                </c:pt>
                <c:pt idx="218">
                  <c:v>-1.6733558854166941E-2</c:v>
                </c:pt>
                <c:pt idx="219">
                  <c:v>1.2554947206294909E-2</c:v>
                </c:pt>
                <c:pt idx="220">
                  <c:v>-6.8637486267559833E-3</c:v>
                </c:pt>
                <c:pt idx="221">
                  <c:v>1.8868625968897712E-2</c:v>
                </c:pt>
                <c:pt idx="222">
                  <c:v>-3.9810076643507109E-2</c:v>
                </c:pt>
                <c:pt idx="223">
                  <c:v>1.5919437508034484E-2</c:v>
                </c:pt>
                <c:pt idx="224">
                  <c:v>1.6083429333834331E-2</c:v>
                </c:pt>
                <c:pt idx="225">
                  <c:v>-1.711532052437903E-3</c:v>
                </c:pt>
                <c:pt idx="226">
                  <c:v>1.0432425156135183E-2</c:v>
                </c:pt>
                <c:pt idx="227">
                  <c:v>2.30063103269873E-3</c:v>
                </c:pt>
                <c:pt idx="228">
                  <c:v>3.3067035959288837E-2</c:v>
                </c:pt>
                <c:pt idx="229">
                  <c:v>-2.6366897281434598E-2</c:v>
                </c:pt>
                <c:pt idx="230">
                  <c:v>-1.9193206634882332E-2</c:v>
                </c:pt>
                <c:pt idx="231">
                  <c:v>1.1437520191230677E-2</c:v>
                </c:pt>
                <c:pt idx="232">
                  <c:v>-2.8287470131073023E-2</c:v>
                </c:pt>
                <c:pt idx="233">
                  <c:v>1.3029203376917042E-2</c:v>
                </c:pt>
                <c:pt idx="234">
                  <c:v>-2.3756753807949726E-3</c:v>
                </c:pt>
                <c:pt idx="235">
                  <c:v>9.4697133333603301E-3</c:v>
                </c:pt>
                <c:pt idx="236">
                  <c:v>-3.4190330164474592E-2</c:v>
                </c:pt>
                <c:pt idx="237">
                  <c:v>8.9788022661514422E-3</c:v>
                </c:pt>
                <c:pt idx="238">
                  <c:v>-1.3287989265932665E-2</c:v>
                </c:pt>
                <c:pt idx="239">
                  <c:v>1.6407574408888737E-2</c:v>
                </c:pt>
                <c:pt idx="240">
                  <c:v>-1.0201637990845391E-3</c:v>
                </c:pt>
                <c:pt idx="241">
                  <c:v>1.8519017859956355E-2</c:v>
                </c:pt>
                <c:pt idx="242">
                  <c:v>-3.5729530243533425E-3</c:v>
                </c:pt>
                <c:pt idx="243">
                  <c:v>2.2799952580995209E-2</c:v>
                </c:pt>
                <c:pt idx="244">
                  <c:v>-4.3836327113201956E-2</c:v>
                </c:pt>
                <c:pt idx="245">
                  <c:v>-0.1038216986806143</c:v>
                </c:pt>
                <c:pt idx="246">
                  <c:v>2.5240585829595652E-2</c:v>
                </c:pt>
                <c:pt idx="247">
                  <c:v>-3.281922569372131E-2</c:v>
                </c:pt>
                <c:pt idx="248">
                  <c:v>1.2581023939119751E-2</c:v>
                </c:pt>
                <c:pt idx="249">
                  <c:v>9.6726545819636467E-3</c:v>
                </c:pt>
                <c:pt idx="250">
                  <c:v>-2.3583192038051037E-2</c:v>
                </c:pt>
                <c:pt idx="251">
                  <c:v>1.0081677994052463E-2</c:v>
                </c:pt>
                <c:pt idx="252">
                  <c:v>1.1795814720994002E-2</c:v>
                </c:pt>
                <c:pt idx="253">
                  <c:v>3.8839774815864203E-3</c:v>
                </c:pt>
                <c:pt idx="254">
                  <c:v>6.1301784851222063E-3</c:v>
                </c:pt>
                <c:pt idx="255">
                  <c:v>-1.1755752555840271E-2</c:v>
                </c:pt>
                <c:pt idx="256">
                  <c:v>3.3875398259499256E-2</c:v>
                </c:pt>
                <c:pt idx="257">
                  <c:v>1.1053429646642909E-2</c:v>
                </c:pt>
                <c:pt idx="258">
                  <c:v>1.5201838863341921E-2</c:v>
                </c:pt>
                <c:pt idx="259">
                  <c:v>-1.1420155603414361E-3</c:v>
                </c:pt>
                <c:pt idx="260">
                  <c:v>-1.5957643640652774E-3</c:v>
                </c:pt>
                <c:pt idx="261">
                  <c:v>1.4645085806288538E-2</c:v>
                </c:pt>
                <c:pt idx="262">
                  <c:v>-1.4639854458568635E-2</c:v>
                </c:pt>
                <c:pt idx="263">
                  <c:v>-4.4601339086683622E-2</c:v>
                </c:pt>
                <c:pt idx="264">
                  <c:v>9.9228053959832252E-3</c:v>
                </c:pt>
                <c:pt idx="265">
                  <c:v>-2.8514879859325104E-2</c:v>
                </c:pt>
                <c:pt idx="266">
                  <c:v>4.8917855073641769E-2</c:v>
                </c:pt>
                <c:pt idx="267">
                  <c:v>-4.4855814445771136E-3</c:v>
                </c:pt>
                <c:pt idx="268">
                  <c:v>5.2742917468342476E-3</c:v>
                </c:pt>
                <c:pt idx="269">
                  <c:v>2.4935301163580004E-3</c:v>
                </c:pt>
                <c:pt idx="270">
                  <c:v>-5.948960432291206E-3</c:v>
                </c:pt>
                <c:pt idx="271">
                  <c:v>1.2846549817766117E-2</c:v>
                </c:pt>
                <c:pt idx="272">
                  <c:v>-6.7480480367850815E-3</c:v>
                </c:pt>
                <c:pt idx="273">
                  <c:v>-1.4164892822753794E-2</c:v>
                </c:pt>
                <c:pt idx="274">
                  <c:v>-4.5041998015044049E-3</c:v>
                </c:pt>
                <c:pt idx="275">
                  <c:v>-2.3822935922132027E-3</c:v>
                </c:pt>
                <c:pt idx="276">
                  <c:v>1.1798962241402089E-2</c:v>
                </c:pt>
                <c:pt idx="277">
                  <c:v>1.1154662483808808E-2</c:v>
                </c:pt>
                <c:pt idx="278">
                  <c:v>-1.671112333583491E-2</c:v>
                </c:pt>
                <c:pt idx="279">
                  <c:v>5.7339536101339572E-3</c:v>
                </c:pt>
                <c:pt idx="280">
                  <c:v>2.1874736502964343E-2</c:v>
                </c:pt>
                <c:pt idx="281">
                  <c:v>1.5381770777293857E-2</c:v>
                </c:pt>
                <c:pt idx="282">
                  <c:v>2.0675887765745804E-2</c:v>
                </c:pt>
                <c:pt idx="283">
                  <c:v>7.2103551557312073E-3</c:v>
                </c:pt>
                <c:pt idx="284">
                  <c:v>1.4741219732631539E-2</c:v>
                </c:pt>
                <c:pt idx="285">
                  <c:v>-1.0451852559332453E-2</c:v>
                </c:pt>
                <c:pt idx="286">
                  <c:v>2.5276572893595528E-4</c:v>
                </c:pt>
                <c:pt idx="287">
                  <c:v>5.7978546649897211E-3</c:v>
                </c:pt>
                <c:pt idx="288">
                  <c:v>-1.5658150829932715E-2</c:v>
                </c:pt>
                <c:pt idx="289">
                  <c:v>4.9344662560815156E-3</c:v>
                </c:pt>
                <c:pt idx="290">
                  <c:v>1.0690173237588141E-2</c:v>
                </c:pt>
                <c:pt idx="291">
                  <c:v>2.2485693616758562E-2</c:v>
                </c:pt>
                <c:pt idx="292">
                  <c:v>1.3777676050805043E-2</c:v>
                </c:pt>
                <c:pt idx="293">
                  <c:v>7.5443792875347082E-2</c:v>
                </c:pt>
                <c:pt idx="294">
                  <c:v>1.1690500645318069E-2</c:v>
                </c:pt>
                <c:pt idx="295">
                  <c:v>-2.2776500983142656E-3</c:v>
                </c:pt>
                <c:pt idx="296">
                  <c:v>1.4552728830384165E-2</c:v>
                </c:pt>
                <c:pt idx="297">
                  <c:v>-7.3463238507858186E-3</c:v>
                </c:pt>
                <c:pt idx="298">
                  <c:v>3.4348327138007395E-3</c:v>
                </c:pt>
                <c:pt idx="299">
                  <c:v>4.4851162490283647E-2</c:v>
                </c:pt>
                <c:pt idx="300">
                  <c:v>-2.7547018873078977E-2</c:v>
                </c:pt>
                <c:pt idx="301">
                  <c:v>1.2658694446709085E-2</c:v>
                </c:pt>
                <c:pt idx="302">
                  <c:v>9.3208935215980393E-3</c:v>
                </c:pt>
                <c:pt idx="303">
                  <c:v>1.670661202157242E-2</c:v>
                </c:pt>
                <c:pt idx="304">
                  <c:v>-4.3869068542763401E-3</c:v>
                </c:pt>
                <c:pt idx="305">
                  <c:v>-1.150624702420544E-2</c:v>
                </c:pt>
                <c:pt idx="306">
                  <c:v>2.9187693961732819E-2</c:v>
                </c:pt>
                <c:pt idx="307">
                  <c:v>1.1429844919813581E-2</c:v>
                </c:pt>
                <c:pt idx="308">
                  <c:v>0.10086806789372194</c:v>
                </c:pt>
                <c:pt idx="309">
                  <c:v>-7.3740016980039513E-4</c:v>
                </c:pt>
                <c:pt idx="310">
                  <c:v>-4.663709053893017E-2</c:v>
                </c:pt>
                <c:pt idx="311">
                  <c:v>4.5682013668840504E-2</c:v>
                </c:pt>
                <c:pt idx="312">
                  <c:v>-1.1157077128883142E-2</c:v>
                </c:pt>
                <c:pt idx="313">
                  <c:v>-3.0009712927085985E-3</c:v>
                </c:pt>
                <c:pt idx="314">
                  <c:v>2.6656570608762031E-2</c:v>
                </c:pt>
                <c:pt idx="315">
                  <c:v>3.7723731322218068E-2</c:v>
                </c:pt>
                <c:pt idx="316">
                  <c:v>2.2646420853800198E-3</c:v>
                </c:pt>
                <c:pt idx="317">
                  <c:v>-1.4252712393915123E-2</c:v>
                </c:pt>
                <c:pt idx="318">
                  <c:v>-7.6004346076388174E-3</c:v>
                </c:pt>
                <c:pt idx="319">
                  <c:v>4.7850911138555219E-2</c:v>
                </c:pt>
                <c:pt idx="320">
                  <c:v>5.7317919399521022E-2</c:v>
                </c:pt>
                <c:pt idx="321">
                  <c:v>8.1475815880787117E-3</c:v>
                </c:pt>
                <c:pt idx="322">
                  <c:v>-1.2094695250861598E-3</c:v>
                </c:pt>
                <c:pt idx="323">
                  <c:v>4.68940315756885E-2</c:v>
                </c:pt>
                <c:pt idx="324">
                  <c:v>3.6356050179358057E-3</c:v>
                </c:pt>
                <c:pt idx="325">
                  <c:v>-1.5796114547864226E-2</c:v>
                </c:pt>
                <c:pt idx="326">
                  <c:v>-2.1220478904603324E-3</c:v>
                </c:pt>
                <c:pt idx="327">
                  <c:v>4.0657474210936684E-2</c:v>
                </c:pt>
                <c:pt idx="328">
                  <c:v>-1.8372465629962642E-2</c:v>
                </c:pt>
                <c:pt idx="329">
                  <c:v>-9.0430127009019645E-2</c:v>
                </c:pt>
                <c:pt idx="330">
                  <c:v>2.3614623341128294E-4</c:v>
                </c:pt>
                <c:pt idx="331">
                  <c:v>3.6943233855434521E-2</c:v>
                </c:pt>
                <c:pt idx="332">
                  <c:v>2.566156414647236E-2</c:v>
                </c:pt>
                <c:pt idx="333">
                  <c:v>8.5879344318511075E-2</c:v>
                </c:pt>
                <c:pt idx="334">
                  <c:v>-4.395276827263328E-2</c:v>
                </c:pt>
                <c:pt idx="335">
                  <c:v>1.8362852684455477E-2</c:v>
                </c:pt>
                <c:pt idx="336">
                  <c:v>1.1805404367302375E-2</c:v>
                </c:pt>
                <c:pt idx="337">
                  <c:v>-3.555507005559666E-2</c:v>
                </c:pt>
                <c:pt idx="338">
                  <c:v>2.0838989663433338E-2</c:v>
                </c:pt>
                <c:pt idx="339">
                  <c:v>1.0928454650098507E-2</c:v>
                </c:pt>
                <c:pt idx="340">
                  <c:v>-7.5842739318272567E-3</c:v>
                </c:pt>
                <c:pt idx="341">
                  <c:v>-4.5074615713119881E-2</c:v>
                </c:pt>
                <c:pt idx="342">
                  <c:v>1.3366044875747329E-2</c:v>
                </c:pt>
                <c:pt idx="343">
                  <c:v>-1.6591785322890962E-2</c:v>
                </c:pt>
                <c:pt idx="344">
                  <c:v>-1.0938604370099858E-2</c:v>
                </c:pt>
                <c:pt idx="345">
                  <c:v>4.1117862323872378E-2</c:v>
                </c:pt>
                <c:pt idx="346">
                  <c:v>1.9385680563350993E-2</c:v>
                </c:pt>
                <c:pt idx="347">
                  <c:v>5.2901334125896593E-3</c:v>
                </c:pt>
                <c:pt idx="348">
                  <c:v>8.4752036251574125E-3</c:v>
                </c:pt>
                <c:pt idx="349">
                  <c:v>9.946583313829338E-2</c:v>
                </c:pt>
                <c:pt idx="350">
                  <c:v>6.815913424523723E-2</c:v>
                </c:pt>
                <c:pt idx="351">
                  <c:v>1.2729599504639921E-2</c:v>
                </c:pt>
                <c:pt idx="352">
                  <c:v>3.1607498542683077E-2</c:v>
                </c:pt>
                <c:pt idx="353">
                  <c:v>-1.3762683342215642E-2</c:v>
                </c:pt>
                <c:pt idx="354">
                  <c:v>-2.6970320087242317E-2</c:v>
                </c:pt>
                <c:pt idx="355">
                  <c:v>4.0183371124871137E-2</c:v>
                </c:pt>
                <c:pt idx="356">
                  <c:v>-2.2681418859653468E-2</c:v>
                </c:pt>
                <c:pt idx="357">
                  <c:v>2.0258345858843008E-2</c:v>
                </c:pt>
                <c:pt idx="358">
                  <c:v>3.8722658436515012E-2</c:v>
                </c:pt>
                <c:pt idx="359">
                  <c:v>7.2810903439521013E-2</c:v>
                </c:pt>
                <c:pt idx="360">
                  <c:v>-4.5559743051826196E-3</c:v>
                </c:pt>
                <c:pt idx="361">
                  <c:v>3.1180957604619808E-2</c:v>
                </c:pt>
                <c:pt idx="362">
                  <c:v>9.0312182095579896E-3</c:v>
                </c:pt>
                <c:pt idx="363">
                  <c:v>5.1746932275497315E-2</c:v>
                </c:pt>
                <c:pt idx="364">
                  <c:v>5.8292680752050074E-3</c:v>
                </c:pt>
                <c:pt idx="365">
                  <c:v>1.1119799236027905E-2</c:v>
                </c:pt>
                <c:pt idx="366">
                  <c:v>9.5326137380447928E-2</c:v>
                </c:pt>
                <c:pt idx="367">
                  <c:v>2.4439467947203752E-2</c:v>
                </c:pt>
                <c:pt idx="368">
                  <c:v>-2.7489078537077605E-2</c:v>
                </c:pt>
                <c:pt idx="369">
                  <c:v>6.2279937529645224E-2</c:v>
                </c:pt>
                <c:pt idx="370">
                  <c:v>8.6531545601657767E-2</c:v>
                </c:pt>
                <c:pt idx="371">
                  <c:v>7.0152150254801704E-2</c:v>
                </c:pt>
                <c:pt idx="372">
                  <c:v>3.0642343771456249E-2</c:v>
                </c:pt>
                <c:pt idx="373">
                  <c:v>-1.4109179608526312E-2</c:v>
                </c:pt>
                <c:pt idx="374">
                  <c:v>-4.560245397275231E-2</c:v>
                </c:pt>
                <c:pt idx="375">
                  <c:v>-7.1262839887881402E-2</c:v>
                </c:pt>
                <c:pt idx="376">
                  <c:v>-4.5553514106226989E-2</c:v>
                </c:pt>
                <c:pt idx="377">
                  <c:v>0.10044170570236677</c:v>
                </c:pt>
                <c:pt idx="378">
                  <c:v>5.2071435481205075E-2</c:v>
                </c:pt>
                <c:pt idx="379">
                  <c:v>-6.6804650238393992E-2</c:v>
                </c:pt>
                <c:pt idx="380">
                  <c:v>-1.3652794956701464E-2</c:v>
                </c:pt>
                <c:pt idx="381">
                  <c:v>-1.0828714412371543E-2</c:v>
                </c:pt>
                <c:pt idx="382">
                  <c:v>2.5943535393699868E-2</c:v>
                </c:pt>
                <c:pt idx="383">
                  <c:v>-1.4635925522848092E-2</c:v>
                </c:pt>
                <c:pt idx="384">
                  <c:v>-1.4964458272875181E-2</c:v>
                </c:pt>
                <c:pt idx="385">
                  <c:v>-0.1331039920520205</c:v>
                </c:pt>
                <c:pt idx="386">
                  <c:v>6.2905695466815903E-2</c:v>
                </c:pt>
                <c:pt idx="387">
                  <c:v>-2.4067874226805452E-2</c:v>
                </c:pt>
                <c:pt idx="388">
                  <c:v>6.7373724297352666E-3</c:v>
                </c:pt>
                <c:pt idx="389">
                  <c:v>3.4218519148243587E-4</c:v>
                </c:pt>
                <c:pt idx="390">
                  <c:v>9.4502183977955845E-3</c:v>
                </c:pt>
                <c:pt idx="391">
                  <c:v>-6.9753853899326757E-2</c:v>
                </c:pt>
                <c:pt idx="392">
                  <c:v>9.2796474398828321E-2</c:v>
                </c:pt>
                <c:pt idx="393">
                  <c:v>3.3928030119674712E-2</c:v>
                </c:pt>
                <c:pt idx="394">
                  <c:v>2.6845183107497839E-3</c:v>
                </c:pt>
                <c:pt idx="395">
                  <c:v>-3.4863388132903794E-2</c:v>
                </c:pt>
                <c:pt idx="396">
                  <c:v>1.1386411657605011E-2</c:v>
                </c:pt>
                <c:pt idx="397">
                  <c:v>5.9489161427586978E-2</c:v>
                </c:pt>
                <c:pt idx="398">
                  <c:v>5.7588624420770396E-2</c:v>
                </c:pt>
                <c:pt idx="399">
                  <c:v>-1.6348012320839822E-2</c:v>
                </c:pt>
                <c:pt idx="400">
                  <c:v>2.7287039289509707E-2</c:v>
                </c:pt>
                <c:pt idx="401">
                  <c:v>3.2824124896617013E-2</c:v>
                </c:pt>
                <c:pt idx="402">
                  <c:v>-7.7279322436178965E-3</c:v>
                </c:pt>
                <c:pt idx="403">
                  <c:v>0.18866328327898807</c:v>
                </c:pt>
                <c:pt idx="404">
                  <c:v>6.1875846483927521E-3</c:v>
                </c:pt>
                <c:pt idx="405">
                  <c:v>-3.5367975106317728E-2</c:v>
                </c:pt>
                <c:pt idx="406">
                  <c:v>6.2717662771217375E-2</c:v>
                </c:pt>
                <c:pt idx="407">
                  <c:v>-1.2134018875928909E-3</c:v>
                </c:pt>
                <c:pt idx="408">
                  <c:v>-1.18809079186315E-2</c:v>
                </c:pt>
                <c:pt idx="409">
                  <c:v>3.4353402492168339E-2</c:v>
                </c:pt>
                <c:pt idx="410">
                  <c:v>-1.4203922783195599E-2</c:v>
                </c:pt>
                <c:pt idx="411">
                  <c:v>2.6657369046236612E-2</c:v>
                </c:pt>
                <c:pt idx="412">
                  <c:v>5.8191413168007911E-2</c:v>
                </c:pt>
                <c:pt idx="413">
                  <c:v>-9.0311825327563655E-3</c:v>
                </c:pt>
                <c:pt idx="414">
                  <c:v>8.0111513385973776E-2</c:v>
                </c:pt>
                <c:pt idx="415">
                  <c:v>3.8288697703798835E-3</c:v>
                </c:pt>
                <c:pt idx="416">
                  <c:v>2.4266883259922878E-2</c:v>
                </c:pt>
                <c:pt idx="417">
                  <c:v>-5.6029388642019784E-2</c:v>
                </c:pt>
                <c:pt idx="418">
                  <c:v>-0.10413467045407865</c:v>
                </c:pt>
                <c:pt idx="419">
                  <c:v>2.191690076098185E-2</c:v>
                </c:pt>
                <c:pt idx="420">
                  <c:v>-4.4481501329806328E-2</c:v>
                </c:pt>
                <c:pt idx="421">
                  <c:v>-2.4637147641882962E-2</c:v>
                </c:pt>
                <c:pt idx="422">
                  <c:v>-6.3715108307271784E-5</c:v>
                </c:pt>
                <c:pt idx="423">
                  <c:v>-2.63096978006222E-2</c:v>
                </c:pt>
                <c:pt idx="424">
                  <c:v>0.1016119756573417</c:v>
                </c:pt>
                <c:pt idx="425">
                  <c:v>-2.6480940437740519E-2</c:v>
                </c:pt>
                <c:pt idx="426">
                  <c:v>4.8667316579095621E-2</c:v>
                </c:pt>
                <c:pt idx="427">
                  <c:v>-4.0910332991964116E-2</c:v>
                </c:pt>
                <c:pt idx="428">
                  <c:v>7.7927998119149411E-3</c:v>
                </c:pt>
                <c:pt idx="429">
                  <c:v>-3.4999138828462062E-4</c:v>
                </c:pt>
                <c:pt idx="430">
                  <c:v>5.1640311317456167E-2</c:v>
                </c:pt>
                <c:pt idx="431">
                  <c:v>1.7849630341436828E-2</c:v>
                </c:pt>
                <c:pt idx="432">
                  <c:v>4.6488536311447337E-2</c:v>
                </c:pt>
                <c:pt idx="433">
                  <c:v>2.2631296013111424E-2</c:v>
                </c:pt>
                <c:pt idx="434">
                  <c:v>2.91963811943865E-2</c:v>
                </c:pt>
                <c:pt idx="435">
                  <c:v>-6.1690433416239365E-3</c:v>
                </c:pt>
                <c:pt idx="436">
                  <c:v>7.0181072778961351E-2</c:v>
                </c:pt>
                <c:pt idx="437">
                  <c:v>-3.1289414388184E-2</c:v>
                </c:pt>
                <c:pt idx="438">
                  <c:v>-6.1570707619033715E-2</c:v>
                </c:pt>
                <c:pt idx="439">
                  <c:v>1.3137067426195914E-2</c:v>
                </c:pt>
                <c:pt idx="440">
                  <c:v>3.9959975315207119E-2</c:v>
                </c:pt>
                <c:pt idx="441">
                  <c:v>-1.7448878440531002E-2</c:v>
                </c:pt>
                <c:pt idx="442">
                  <c:v>7.0050351086332618E-3</c:v>
                </c:pt>
                <c:pt idx="443">
                  <c:v>2.2067954875870655E-3</c:v>
                </c:pt>
                <c:pt idx="444">
                  <c:v>-1.4215336023402414E-2</c:v>
                </c:pt>
                <c:pt idx="445">
                  <c:v>-5.4749854648426188E-2</c:v>
                </c:pt>
                <c:pt idx="446">
                  <c:v>6.4510800820591907E-3</c:v>
                </c:pt>
                <c:pt idx="447">
                  <c:v>-3.6908018654111752E-2</c:v>
                </c:pt>
                <c:pt idx="448">
                  <c:v>-2.2299100046224152E-2</c:v>
                </c:pt>
                <c:pt idx="449">
                  <c:v>6.9839033163997977E-2</c:v>
                </c:pt>
                <c:pt idx="450">
                  <c:v>1.663753155654546E-2</c:v>
                </c:pt>
                <c:pt idx="451">
                  <c:v>-1.0002187487597736E-3</c:v>
                </c:pt>
                <c:pt idx="452">
                  <c:v>3.2274221837691019E-2</c:v>
                </c:pt>
                <c:pt idx="453">
                  <c:v>1.7846184945389254E-2</c:v>
                </c:pt>
                <c:pt idx="454">
                  <c:v>4.3455600696473695E-4</c:v>
                </c:pt>
                <c:pt idx="455">
                  <c:v>6.1582330079801295E-4</c:v>
                </c:pt>
                <c:pt idx="456">
                  <c:v>3.5351926419293633E-3</c:v>
                </c:pt>
                <c:pt idx="457">
                  <c:v>-3.0937698233087674E-2</c:v>
                </c:pt>
                <c:pt idx="458">
                  <c:v>1.8832136396200738E-2</c:v>
                </c:pt>
                <c:pt idx="459">
                  <c:v>9.6632745470039971E-3</c:v>
                </c:pt>
                <c:pt idx="460">
                  <c:v>-1.1645582813871402E-2</c:v>
                </c:pt>
                <c:pt idx="461">
                  <c:v>-3.4767673994348991E-2</c:v>
                </c:pt>
                <c:pt idx="462">
                  <c:v>3.4711752011002295E-2</c:v>
                </c:pt>
                <c:pt idx="463">
                  <c:v>2.4053824309875349E-3</c:v>
                </c:pt>
                <c:pt idx="464">
                  <c:v>2.7304196889378574E-2</c:v>
                </c:pt>
                <c:pt idx="465">
                  <c:v>4.5332437337406439E-3</c:v>
                </c:pt>
                <c:pt idx="466">
                  <c:v>-1.2955467202065973E-3</c:v>
                </c:pt>
                <c:pt idx="467">
                  <c:v>5.9858496413028206E-2</c:v>
                </c:pt>
                <c:pt idx="468">
                  <c:v>-1.4159067831262417E-2</c:v>
                </c:pt>
                <c:pt idx="469">
                  <c:v>8.8483653005295704E-3</c:v>
                </c:pt>
                <c:pt idx="470">
                  <c:v>-2.6563595547119068E-2</c:v>
                </c:pt>
                <c:pt idx="471">
                  <c:v>-2.3193301195423843E-2</c:v>
                </c:pt>
                <c:pt idx="472">
                  <c:v>-6.7264608026146533E-2</c:v>
                </c:pt>
                <c:pt idx="473">
                  <c:v>-6.8505267673305559E-3</c:v>
                </c:pt>
                <c:pt idx="474">
                  <c:v>1.2764307532770358E-2</c:v>
                </c:pt>
                <c:pt idx="475">
                  <c:v>-4.3898706293172829E-2</c:v>
                </c:pt>
                <c:pt idx="476">
                  <c:v>-3.7960208488303726E-2</c:v>
                </c:pt>
                <c:pt idx="477">
                  <c:v>-1.588696345048568E-2</c:v>
                </c:pt>
                <c:pt idx="478">
                  <c:v>-1.9841716685756627E-2</c:v>
                </c:pt>
                <c:pt idx="479">
                  <c:v>-2.0397538501761403E-2</c:v>
                </c:pt>
                <c:pt idx="480">
                  <c:v>0.10138722148576584</c:v>
                </c:pt>
                <c:pt idx="481">
                  <c:v>1.7970879400856621E-2</c:v>
                </c:pt>
                <c:pt idx="482">
                  <c:v>-2.8671502053867481E-3</c:v>
                </c:pt>
                <c:pt idx="483">
                  <c:v>-2.1109791683853518E-2</c:v>
                </c:pt>
                <c:pt idx="484">
                  <c:v>7.7377068959800344E-2</c:v>
                </c:pt>
                <c:pt idx="485">
                  <c:v>6.0375266537193717E-4</c:v>
                </c:pt>
                <c:pt idx="486">
                  <c:v>-2.1278490950664364E-2</c:v>
                </c:pt>
                <c:pt idx="487">
                  <c:v>1.1449886652248553E-2</c:v>
                </c:pt>
                <c:pt idx="488">
                  <c:v>-6.785396635255081E-2</c:v>
                </c:pt>
                <c:pt idx="489">
                  <c:v>7.5173793163335612E-2</c:v>
                </c:pt>
                <c:pt idx="490">
                  <c:v>-1.4891775767566506E-2</c:v>
                </c:pt>
                <c:pt idx="491">
                  <c:v>1.5137960880942769E-2</c:v>
                </c:pt>
                <c:pt idx="492">
                  <c:v>2.3921046306676574E-2</c:v>
                </c:pt>
                <c:pt idx="493">
                  <c:v>-9.2221700763933656E-3</c:v>
                </c:pt>
                <c:pt idx="494">
                  <c:v>-4.1214674133154938E-2</c:v>
                </c:pt>
                <c:pt idx="495">
                  <c:v>1.7025529006833739E-2</c:v>
                </c:pt>
                <c:pt idx="496">
                  <c:v>-0.10999995833518261</c:v>
                </c:pt>
                <c:pt idx="497">
                  <c:v>-1.637824039870972E-2</c:v>
                </c:pt>
                <c:pt idx="498">
                  <c:v>4.6177846806212397E-3</c:v>
                </c:pt>
                <c:pt idx="499">
                  <c:v>-6.210915042060805E-2</c:v>
                </c:pt>
                <c:pt idx="500">
                  <c:v>-8.3690611480506938E-3</c:v>
                </c:pt>
                <c:pt idx="501">
                  <c:v>-6.0440237215155568E-2</c:v>
                </c:pt>
                <c:pt idx="502">
                  <c:v>-1.310244997383303E-2</c:v>
                </c:pt>
                <c:pt idx="503">
                  <c:v>-0.14052048526431893</c:v>
                </c:pt>
                <c:pt idx="504">
                  <c:v>9.2365083348980193E-2</c:v>
                </c:pt>
                <c:pt idx="505">
                  <c:v>-7.791167840198332E-2</c:v>
                </c:pt>
                <c:pt idx="506">
                  <c:v>8.3789645164957793E-3</c:v>
                </c:pt>
                <c:pt idx="507">
                  <c:v>-7.2435568034827535E-2</c:v>
                </c:pt>
                <c:pt idx="508">
                  <c:v>0.10864789382874585</c:v>
                </c:pt>
                <c:pt idx="509">
                  <c:v>-1.1745624187096793E-2</c:v>
                </c:pt>
                <c:pt idx="510">
                  <c:v>2.6698609598381218E-2</c:v>
                </c:pt>
                <c:pt idx="511">
                  <c:v>-1.7993458166182585E-2</c:v>
                </c:pt>
                <c:pt idx="512">
                  <c:v>-7.2999343752109591E-2</c:v>
                </c:pt>
                <c:pt idx="513">
                  <c:v>-3.2163372179407568E-2</c:v>
                </c:pt>
                <c:pt idx="514">
                  <c:v>3.1710296957311312E-2</c:v>
                </c:pt>
                <c:pt idx="515">
                  <c:v>4.7323966762927272E-2</c:v>
                </c:pt>
                <c:pt idx="516">
                  <c:v>-1.8694101451978473E-2</c:v>
                </c:pt>
                <c:pt idx="517">
                  <c:v>2.7755809846313761E-2</c:v>
                </c:pt>
                <c:pt idx="518">
                  <c:v>4.0674671997529055E-2</c:v>
                </c:pt>
                <c:pt idx="519">
                  <c:v>-5.732859871002538E-2</c:v>
                </c:pt>
                <c:pt idx="520">
                  <c:v>-3.7874571842417382E-2</c:v>
                </c:pt>
                <c:pt idx="521">
                  <c:v>7.6245569590309703E-3</c:v>
                </c:pt>
                <c:pt idx="522">
                  <c:v>-6.2351675362947279E-2</c:v>
                </c:pt>
                <c:pt idx="523">
                  <c:v>-5.3909388268394975E-3</c:v>
                </c:pt>
                <c:pt idx="524">
                  <c:v>0.11914922266339856</c:v>
                </c:pt>
                <c:pt idx="525">
                  <c:v>-1.2718820463603953E-2</c:v>
                </c:pt>
                <c:pt idx="526">
                  <c:v>8.9582170465685174E-3</c:v>
                </c:pt>
                <c:pt idx="527">
                  <c:v>-4.4678343080105321E-2</c:v>
                </c:pt>
                <c:pt idx="528">
                  <c:v>9.7126199058480411E-2</c:v>
                </c:pt>
                <c:pt idx="529">
                  <c:v>3.8727109515260372E-2</c:v>
                </c:pt>
                <c:pt idx="530">
                  <c:v>-7.2953140459116605E-3</c:v>
                </c:pt>
                <c:pt idx="531">
                  <c:v>-4.7618207081307373E-2</c:v>
                </c:pt>
                <c:pt idx="532">
                  <c:v>-5.4312635662127073E-3</c:v>
                </c:pt>
                <c:pt idx="533">
                  <c:v>-6.5768729019003214E-2</c:v>
                </c:pt>
                <c:pt idx="534">
                  <c:v>1.6277155177137903E-3</c:v>
                </c:pt>
                <c:pt idx="535">
                  <c:v>3.6865506894834255E-4</c:v>
                </c:pt>
                <c:pt idx="536">
                  <c:v>-0.11338836745818059</c:v>
                </c:pt>
                <c:pt idx="537">
                  <c:v>2.4064121210932488E-2</c:v>
                </c:pt>
                <c:pt idx="538">
                  <c:v>3.952115381822896E-2</c:v>
                </c:pt>
                <c:pt idx="539">
                  <c:v>2.7765470254527136E-2</c:v>
                </c:pt>
                <c:pt idx="540">
                  <c:v>-8.3048383006659066E-2</c:v>
                </c:pt>
                <c:pt idx="541">
                  <c:v>4.7328328301170508E-3</c:v>
                </c:pt>
                <c:pt idx="542">
                  <c:v>8.5391439292020976E-2</c:v>
                </c:pt>
                <c:pt idx="543">
                  <c:v>-4.0460938320131534E-3</c:v>
                </c:pt>
                <c:pt idx="544">
                  <c:v>4.0688219341195264E-2</c:v>
                </c:pt>
                <c:pt idx="545">
                  <c:v>-2.1761972427069565E-2</c:v>
                </c:pt>
                <c:pt idx="546">
                  <c:v>-4.0836892433585126E-2</c:v>
                </c:pt>
                <c:pt idx="547">
                  <c:v>6.462851107367662E-3</c:v>
                </c:pt>
                <c:pt idx="548">
                  <c:v>2.5181583148250919E-2</c:v>
                </c:pt>
                <c:pt idx="549">
                  <c:v>1.7697822659124007E-2</c:v>
                </c:pt>
                <c:pt idx="550">
                  <c:v>-4.094435111898953E-2</c:v>
                </c:pt>
                <c:pt idx="551">
                  <c:v>7.0943650344912346E-3</c:v>
                </c:pt>
                <c:pt idx="552">
                  <c:v>-7.0174044954312009E-3</c:v>
                </c:pt>
                <c:pt idx="553">
                  <c:v>-3.0398048611514517E-2</c:v>
                </c:pt>
                <c:pt idx="554">
                  <c:v>3.1312423192393579E-2</c:v>
                </c:pt>
                <c:pt idx="555">
                  <c:v>-9.3715589187898241E-3</c:v>
                </c:pt>
                <c:pt idx="556">
                  <c:v>2.0893634032318698E-2</c:v>
                </c:pt>
                <c:pt idx="557">
                  <c:v>-3.0085513468404823E-2</c:v>
                </c:pt>
                <c:pt idx="558">
                  <c:v>-1.9620475613414956E-2</c:v>
                </c:pt>
                <c:pt idx="559">
                  <c:v>6.4041345297087826E-3</c:v>
                </c:pt>
                <c:pt idx="560">
                  <c:v>-3.4619470060508917E-2</c:v>
                </c:pt>
                <c:pt idx="561">
                  <c:v>-8.08740021666432E-3</c:v>
                </c:pt>
                <c:pt idx="562">
                  <c:v>5.8823248278268014E-3</c:v>
                </c:pt>
                <c:pt idx="563">
                  <c:v>7.6917545898549378E-3</c:v>
                </c:pt>
                <c:pt idx="564">
                  <c:v>-3.0209348379593215E-2</c:v>
                </c:pt>
                <c:pt idx="565">
                  <c:v>-3.5395493639786113E-2</c:v>
                </c:pt>
                <c:pt idx="566">
                  <c:v>8.0074449099846623E-2</c:v>
                </c:pt>
                <c:pt idx="567">
                  <c:v>6.08562875704588E-3</c:v>
                </c:pt>
                <c:pt idx="568">
                  <c:v>3.6103777542961124E-2</c:v>
                </c:pt>
                <c:pt idx="569">
                  <c:v>2.1061129615074226E-2</c:v>
                </c:pt>
                <c:pt idx="570">
                  <c:v>2.9685105447628146E-2</c:v>
                </c:pt>
                <c:pt idx="571">
                  <c:v>5.6321863552041274E-2</c:v>
                </c:pt>
                <c:pt idx="572">
                  <c:v>5.3026463381402822E-2</c:v>
                </c:pt>
                <c:pt idx="573">
                  <c:v>2.0808169329744608E-2</c:v>
                </c:pt>
                <c:pt idx="574">
                  <c:v>-1.6100012075015435E-4</c:v>
                </c:pt>
                <c:pt idx="575">
                  <c:v>5.2539748304288203E-2</c:v>
                </c:pt>
                <c:pt idx="576">
                  <c:v>-9.3546814669263068E-3</c:v>
                </c:pt>
                <c:pt idx="577">
                  <c:v>-3.7895881368516515E-2</c:v>
                </c:pt>
                <c:pt idx="578">
                  <c:v>-2.4119479580289815E-2</c:v>
                </c:pt>
                <c:pt idx="579">
                  <c:v>-2.2934642516155956E-2</c:v>
                </c:pt>
                <c:pt idx="580">
                  <c:v>3.966591857764401E-2</c:v>
                </c:pt>
                <c:pt idx="581">
                  <c:v>2.7091081809071493E-2</c:v>
                </c:pt>
                <c:pt idx="582">
                  <c:v>4.7560324382689423E-2</c:v>
                </c:pt>
                <c:pt idx="583">
                  <c:v>4.3768675139125301E-2</c:v>
                </c:pt>
                <c:pt idx="584">
                  <c:v>-1.9825756975269337E-2</c:v>
                </c:pt>
                <c:pt idx="585">
                  <c:v>5.6766147023198377E-2</c:v>
                </c:pt>
                <c:pt idx="586">
                  <c:v>-1.5596027553549052E-2</c:v>
                </c:pt>
                <c:pt idx="587">
                  <c:v>2.7721668441775815E-3</c:v>
                </c:pt>
                <c:pt idx="588">
                  <c:v>-2.706001413789294E-2</c:v>
                </c:pt>
                <c:pt idx="589">
                  <c:v>7.5744027734106156E-2</c:v>
                </c:pt>
                <c:pt idx="590">
                  <c:v>-1.5616377649508628E-2</c:v>
                </c:pt>
                <c:pt idx="591">
                  <c:v>8.4631306471960599E-5</c:v>
                </c:pt>
                <c:pt idx="592">
                  <c:v>-2.4454116731197906E-2</c:v>
                </c:pt>
                <c:pt idx="593">
                  <c:v>-2.9128241891700268E-2</c:v>
                </c:pt>
                <c:pt idx="594">
                  <c:v>6.4275393628634436E-3</c:v>
                </c:pt>
                <c:pt idx="595">
                  <c:v>4.0369952559602851E-2</c:v>
                </c:pt>
                <c:pt idx="596">
                  <c:v>5.5794291382832872E-2</c:v>
                </c:pt>
                <c:pt idx="597">
                  <c:v>-5.4837748221985283E-3</c:v>
                </c:pt>
                <c:pt idx="598">
                  <c:v>4.5616527059495482E-3</c:v>
                </c:pt>
                <c:pt idx="599">
                  <c:v>5.331878033432158E-3</c:v>
                </c:pt>
                <c:pt idx="600">
                  <c:v>-3.5411177347397182E-2</c:v>
                </c:pt>
                <c:pt idx="601">
                  <c:v>2.5263619364024548E-2</c:v>
                </c:pt>
                <c:pt idx="602">
                  <c:v>-3.697075121372484E-2</c:v>
                </c:pt>
                <c:pt idx="603">
                  <c:v>3.9790078290612874E-2</c:v>
                </c:pt>
                <c:pt idx="604">
                  <c:v>-2.8960687722213718E-3</c:v>
                </c:pt>
                <c:pt idx="605">
                  <c:v>2.6071122929560708E-4</c:v>
                </c:pt>
                <c:pt idx="606">
                  <c:v>-3.7974850147762362E-2</c:v>
                </c:pt>
                <c:pt idx="607">
                  <c:v>4.3511305074481754E-3</c:v>
                </c:pt>
                <c:pt idx="608">
                  <c:v>3.2172661222880539E-2</c:v>
                </c:pt>
                <c:pt idx="609">
                  <c:v>1.177413335780586E-2</c:v>
                </c:pt>
                <c:pt idx="610">
                  <c:v>1.3566466564514545E-2</c:v>
                </c:pt>
                <c:pt idx="611">
                  <c:v>-2.7085283562988671E-4</c:v>
                </c:pt>
                <c:pt idx="612">
                  <c:v>3.4510466802496698E-2</c:v>
                </c:pt>
                <c:pt idx="613">
                  <c:v>1.8192277838053661E-2</c:v>
                </c:pt>
                <c:pt idx="614">
                  <c:v>-0.10937176770981871</c:v>
                </c:pt>
                <c:pt idx="615">
                  <c:v>-1.9390189331332852E-2</c:v>
                </c:pt>
                <c:pt idx="616">
                  <c:v>7.5480544086858892E-3</c:v>
                </c:pt>
                <c:pt idx="617">
                  <c:v>-3.2099978876057644E-2</c:v>
                </c:pt>
                <c:pt idx="618">
                  <c:v>5.8654855257991301E-3</c:v>
                </c:pt>
                <c:pt idx="619">
                  <c:v>2.1331149420003692E-2</c:v>
                </c:pt>
                <c:pt idx="620">
                  <c:v>-2.3187720995919148E-2</c:v>
                </c:pt>
                <c:pt idx="621">
                  <c:v>4.4963059028253261E-2</c:v>
                </c:pt>
                <c:pt idx="622">
                  <c:v>2.2973687244855157E-2</c:v>
                </c:pt>
                <c:pt idx="623">
                  <c:v>-5.7538533859282648E-3</c:v>
                </c:pt>
                <c:pt idx="624">
                  <c:v>-1.2939086499346164E-2</c:v>
                </c:pt>
                <c:pt idx="625">
                  <c:v>2.146775757127295E-2</c:v>
                </c:pt>
                <c:pt idx="626">
                  <c:v>-2.0934646865910178E-2</c:v>
                </c:pt>
                <c:pt idx="627">
                  <c:v>-8.9732138565133512E-2</c:v>
                </c:pt>
                <c:pt idx="628">
                  <c:v>-5.6499909913673818E-2</c:v>
                </c:pt>
                <c:pt idx="629">
                  <c:v>7.5028516067896511E-2</c:v>
                </c:pt>
                <c:pt idx="630">
                  <c:v>2.901000016513966E-2</c:v>
                </c:pt>
                <c:pt idx="631">
                  <c:v>-4.6743868575460756E-2</c:v>
                </c:pt>
                <c:pt idx="632">
                  <c:v>-6.8067359553392048E-4</c:v>
                </c:pt>
                <c:pt idx="633">
                  <c:v>1.1492038044476294E-2</c:v>
                </c:pt>
                <c:pt idx="634">
                  <c:v>-2.1558862237347376E-2</c:v>
                </c:pt>
                <c:pt idx="635">
                  <c:v>-3.2380657211912856E-2</c:v>
                </c:pt>
                <c:pt idx="636">
                  <c:v>1.5505746546376153E-2</c:v>
                </c:pt>
                <c:pt idx="637">
                  <c:v>5.4255050965929641E-2</c:v>
                </c:pt>
                <c:pt idx="638">
                  <c:v>9.778575540609924E-2</c:v>
                </c:pt>
                <c:pt idx="639">
                  <c:v>-7.6924806631984977E-3</c:v>
                </c:pt>
                <c:pt idx="640">
                  <c:v>9.0887699588992898E-3</c:v>
                </c:pt>
                <c:pt idx="641">
                  <c:v>2.1448421016109664E-2</c:v>
                </c:pt>
                <c:pt idx="642">
                  <c:v>4.8158683196497298E-2</c:v>
                </c:pt>
                <c:pt idx="643">
                  <c:v>7.4505619254041644E-2</c:v>
                </c:pt>
                <c:pt idx="644">
                  <c:v>-2.8460672551467114E-2</c:v>
                </c:pt>
                <c:pt idx="645">
                  <c:v>1.5572471853939618E-3</c:v>
                </c:pt>
                <c:pt idx="646">
                  <c:v>2.2437819991329766E-2</c:v>
                </c:pt>
                <c:pt idx="647">
                  <c:v>-7.4879246529837573E-3</c:v>
                </c:pt>
                <c:pt idx="648">
                  <c:v>4.9546103681540332E-2</c:v>
                </c:pt>
                <c:pt idx="649">
                  <c:v>-2.3752379590304851E-2</c:v>
                </c:pt>
                <c:pt idx="650">
                  <c:v>2.3587547091165062E-2</c:v>
                </c:pt>
                <c:pt idx="651">
                  <c:v>-1.0231047395492521E-4</c:v>
                </c:pt>
                <c:pt idx="652">
                  <c:v>7.2789349236993761E-2</c:v>
                </c:pt>
                <c:pt idx="653">
                  <c:v>-1.0815568736560199E-2</c:v>
                </c:pt>
                <c:pt idx="654">
                  <c:v>1.1852598502114287E-2</c:v>
                </c:pt>
                <c:pt idx="655">
                  <c:v>6.0241634262507837E-3</c:v>
                </c:pt>
                <c:pt idx="656">
                  <c:v>3.6541285849374106E-2</c:v>
                </c:pt>
                <c:pt idx="657">
                  <c:v>2.7550597593954951E-2</c:v>
                </c:pt>
                <c:pt idx="658">
                  <c:v>-5.5893568290660722E-2</c:v>
                </c:pt>
                <c:pt idx="659">
                  <c:v>-2.5748669401665647E-2</c:v>
                </c:pt>
                <c:pt idx="660">
                  <c:v>8.9732460116858093E-3</c:v>
                </c:pt>
                <c:pt idx="661">
                  <c:v>-6.3522951241278269E-3</c:v>
                </c:pt>
                <c:pt idx="662">
                  <c:v>3.5167490403997581E-2</c:v>
                </c:pt>
                <c:pt idx="663">
                  <c:v>-4.1166336603147946E-2</c:v>
                </c:pt>
                <c:pt idx="664">
                  <c:v>-2.840364617908242E-2</c:v>
                </c:pt>
                <c:pt idx="665">
                  <c:v>2.995400242131141E-2</c:v>
                </c:pt>
                <c:pt idx="666">
                  <c:v>2.9476905071824655E-2</c:v>
                </c:pt>
                <c:pt idx="667">
                  <c:v>-8.9843084707496024E-3</c:v>
                </c:pt>
                <c:pt idx="668">
                  <c:v>-5.2109147484632468E-3</c:v>
                </c:pt>
                <c:pt idx="669">
                  <c:v>-4.4823065350257929E-3</c:v>
                </c:pt>
                <c:pt idx="670">
                  <c:v>3.4561209285574934E-2</c:v>
                </c:pt>
                <c:pt idx="671">
                  <c:v>-3.70444790835045E-3</c:v>
                </c:pt>
                <c:pt idx="672">
                  <c:v>-2.5000176517810613E-2</c:v>
                </c:pt>
                <c:pt idx="673">
                  <c:v>-5.5715716286667272E-3</c:v>
                </c:pt>
                <c:pt idx="674">
                  <c:v>6.3954769274874312E-3</c:v>
                </c:pt>
                <c:pt idx="675">
                  <c:v>2.8719156888694863E-2</c:v>
                </c:pt>
                <c:pt idx="676">
                  <c:v>6.8374209488482496E-2</c:v>
                </c:pt>
                <c:pt idx="677">
                  <c:v>-8.6916758603756694E-3</c:v>
                </c:pt>
                <c:pt idx="678">
                  <c:v>-3.0518344302222666E-2</c:v>
                </c:pt>
                <c:pt idx="679">
                  <c:v>-1.0927975483581154E-3</c:v>
                </c:pt>
                <c:pt idx="680">
                  <c:v>-7.484485770140048E-3</c:v>
                </c:pt>
                <c:pt idx="681">
                  <c:v>2.4205722069787772E-3</c:v>
                </c:pt>
                <c:pt idx="682">
                  <c:v>1.2160548360088841E-2</c:v>
                </c:pt>
                <c:pt idx="683">
                  <c:v>-2.3588628924122612E-2</c:v>
                </c:pt>
                <c:pt idx="684">
                  <c:v>-5.5335928422395986E-2</c:v>
                </c:pt>
                <c:pt idx="685">
                  <c:v>2.4742715353280875E-3</c:v>
                </c:pt>
                <c:pt idx="686">
                  <c:v>-5.9491502474549374E-2</c:v>
                </c:pt>
                <c:pt idx="687">
                  <c:v>2.2865800914256385E-2</c:v>
                </c:pt>
                <c:pt idx="688">
                  <c:v>3.046648131946017E-2</c:v>
                </c:pt>
                <c:pt idx="689">
                  <c:v>-1.8963039632727829E-2</c:v>
                </c:pt>
                <c:pt idx="690">
                  <c:v>-3.9392037858528184E-2</c:v>
                </c:pt>
                <c:pt idx="691">
                  <c:v>2.3115405960906221E-2</c:v>
                </c:pt>
                <c:pt idx="692">
                  <c:v>-9.8672340726851937E-3</c:v>
                </c:pt>
                <c:pt idx="693">
                  <c:v>3.1584603436067393E-2</c:v>
                </c:pt>
                <c:pt idx="694">
                  <c:v>-8.9012250608530241E-2</c:v>
                </c:pt>
                <c:pt idx="695">
                  <c:v>1.5352093476722173E-2</c:v>
                </c:pt>
                <c:pt idx="696">
                  <c:v>4.90244654203984E-2</c:v>
                </c:pt>
                <c:pt idx="697">
                  <c:v>1.2558478334449008E-2</c:v>
                </c:pt>
                <c:pt idx="698">
                  <c:v>-1.4623701671142464E-2</c:v>
                </c:pt>
                <c:pt idx="699">
                  <c:v>2.5066374222419974E-3</c:v>
                </c:pt>
                <c:pt idx="700">
                  <c:v>-1.3422586050479191E-2</c:v>
                </c:pt>
                <c:pt idx="701">
                  <c:v>-4.7814196201358405E-2</c:v>
                </c:pt>
                <c:pt idx="702">
                  <c:v>-8.7407930510311815E-2</c:v>
                </c:pt>
                <c:pt idx="703">
                  <c:v>4.1579763978596418E-3</c:v>
                </c:pt>
                <c:pt idx="704">
                  <c:v>2.509522490857452E-2</c:v>
                </c:pt>
                <c:pt idx="705">
                  <c:v>2.1188142008696786E-3</c:v>
                </c:pt>
                <c:pt idx="706">
                  <c:v>-1.7549594107547639E-3</c:v>
                </c:pt>
                <c:pt idx="707">
                  <c:v>-5.223219932355283E-2</c:v>
                </c:pt>
                <c:pt idx="708">
                  <c:v>-1.5525529050150033E-2</c:v>
                </c:pt>
                <c:pt idx="709">
                  <c:v>4.65900901085472E-2</c:v>
                </c:pt>
                <c:pt idx="710">
                  <c:v>1.6853040465663272E-2</c:v>
                </c:pt>
                <c:pt idx="711">
                  <c:v>-6.726992669432752E-2</c:v>
                </c:pt>
                <c:pt idx="712">
                  <c:v>3.5290366885269764E-2</c:v>
                </c:pt>
                <c:pt idx="713">
                  <c:v>8.0988456402870668E-3</c:v>
                </c:pt>
                <c:pt idx="714">
                  <c:v>-2.2097525140471252E-2</c:v>
                </c:pt>
                <c:pt idx="715">
                  <c:v>-2.9424897003961448E-2</c:v>
                </c:pt>
                <c:pt idx="716">
                  <c:v>1.2216548869594446E-2</c:v>
                </c:pt>
                <c:pt idx="717">
                  <c:v>-3.9368067855194422E-3</c:v>
                </c:pt>
                <c:pt idx="718">
                  <c:v>4.1110771924099954E-3</c:v>
                </c:pt>
                <c:pt idx="719">
                  <c:v>4.3953722294311603E-2</c:v>
                </c:pt>
                <c:pt idx="720">
                  <c:v>-5.933999284722713E-3</c:v>
                </c:pt>
                <c:pt idx="721">
                  <c:v>4.4136970710474621E-2</c:v>
                </c:pt>
                <c:pt idx="722">
                  <c:v>-4.6807172156060339E-4</c:v>
                </c:pt>
                <c:pt idx="723">
                  <c:v>-2.7957665267356324E-3</c:v>
                </c:pt>
                <c:pt idx="724">
                  <c:v>3.357647236801542E-3</c:v>
                </c:pt>
                <c:pt idx="725">
                  <c:v>-2.9489661037683801E-3</c:v>
                </c:pt>
                <c:pt idx="726">
                  <c:v>-5.9472316854934593E-2</c:v>
                </c:pt>
                <c:pt idx="727">
                  <c:v>-2.5811087986879699E-2</c:v>
                </c:pt>
                <c:pt idx="728">
                  <c:v>1.6219221253095606E-2</c:v>
                </c:pt>
                <c:pt idx="729">
                  <c:v>-1.8151850868360908E-2</c:v>
                </c:pt>
                <c:pt idx="730">
                  <c:v>2.6769272327532123E-2</c:v>
                </c:pt>
                <c:pt idx="731">
                  <c:v>-4.8558130364918517E-3</c:v>
                </c:pt>
                <c:pt idx="732">
                  <c:v>-1.8795559728766786E-2</c:v>
                </c:pt>
                <c:pt idx="733">
                  <c:v>-1.1629379590725852E-2</c:v>
                </c:pt>
                <c:pt idx="734">
                  <c:v>-5.1318716089497562E-2</c:v>
                </c:pt>
                <c:pt idx="735">
                  <c:v>-9.4341099467977196E-3</c:v>
                </c:pt>
                <c:pt idx="736">
                  <c:v>-3.7248945487241669E-2</c:v>
                </c:pt>
                <c:pt idx="737">
                  <c:v>5.7814716876678496E-3</c:v>
                </c:pt>
                <c:pt idx="738">
                  <c:v>3.064957518808642E-3</c:v>
                </c:pt>
                <c:pt idx="739">
                  <c:v>-2.2607573023551986E-3</c:v>
                </c:pt>
                <c:pt idx="740">
                  <c:v>2.125291146231123E-2</c:v>
                </c:pt>
                <c:pt idx="741">
                  <c:v>2.8722905365152762E-2</c:v>
                </c:pt>
                <c:pt idx="742">
                  <c:v>-3.0061409757219493E-2</c:v>
                </c:pt>
                <c:pt idx="743">
                  <c:v>1.1469997438223078E-2</c:v>
                </c:pt>
                <c:pt idx="744">
                  <c:v>1.7781127267768593E-3</c:v>
                </c:pt>
                <c:pt idx="745">
                  <c:v>-9.4171316937685656E-4</c:v>
                </c:pt>
                <c:pt idx="746">
                  <c:v>-2.1010898992117166E-2</c:v>
                </c:pt>
                <c:pt idx="747">
                  <c:v>3.6286821536877234E-3</c:v>
                </c:pt>
                <c:pt idx="748">
                  <c:v>-1.5952846496764983E-2</c:v>
                </c:pt>
                <c:pt idx="749">
                  <c:v>-2.4055635456980085E-2</c:v>
                </c:pt>
                <c:pt idx="750">
                  <c:v>-0.10506175903026838</c:v>
                </c:pt>
                <c:pt idx="751">
                  <c:v>-3.8041427349159496E-2</c:v>
                </c:pt>
                <c:pt idx="752">
                  <c:v>3.4704427567784357E-2</c:v>
                </c:pt>
                <c:pt idx="753">
                  <c:v>1.3104066444760809E-2</c:v>
                </c:pt>
                <c:pt idx="754">
                  <c:v>6.6123704421210405E-3</c:v>
                </c:pt>
                <c:pt idx="755">
                  <c:v>-4.6849238575272789E-3</c:v>
                </c:pt>
                <c:pt idx="756">
                  <c:v>1.1592296530867685E-2</c:v>
                </c:pt>
                <c:pt idx="757">
                  <c:v>1.5668056111574069E-2</c:v>
                </c:pt>
                <c:pt idx="758">
                  <c:v>9.1862708883330146E-3</c:v>
                </c:pt>
                <c:pt idx="759">
                  <c:v>-5.1003225557773035E-3</c:v>
                </c:pt>
                <c:pt idx="760">
                  <c:v>1.4093430112623873E-2</c:v>
                </c:pt>
                <c:pt idx="761">
                  <c:v>7.5369623920038542E-3</c:v>
                </c:pt>
                <c:pt idx="762">
                  <c:v>-4.968960257882471E-2</c:v>
                </c:pt>
                <c:pt idx="763">
                  <c:v>5.2090078479549717E-3</c:v>
                </c:pt>
                <c:pt idx="764">
                  <c:v>0.12492729401100178</c:v>
                </c:pt>
                <c:pt idx="765">
                  <c:v>-7.0463738539422449E-3</c:v>
                </c:pt>
                <c:pt idx="766">
                  <c:v>2.4855348289213097E-2</c:v>
                </c:pt>
                <c:pt idx="767">
                  <c:v>3.5810206773349895E-2</c:v>
                </c:pt>
                <c:pt idx="768">
                  <c:v>4.0175513888802694E-3</c:v>
                </c:pt>
                <c:pt idx="769">
                  <c:v>4.5714764394317875E-3</c:v>
                </c:pt>
                <c:pt idx="770">
                  <c:v>-1.7151516423035473E-2</c:v>
                </c:pt>
                <c:pt idx="771">
                  <c:v>-2.6346734247973402E-2</c:v>
                </c:pt>
                <c:pt idx="772">
                  <c:v>-5.9300500143085744E-3</c:v>
                </c:pt>
                <c:pt idx="773">
                  <c:v>2.5913115460882707E-3</c:v>
                </c:pt>
                <c:pt idx="774">
                  <c:v>8.5100966433622194E-3</c:v>
                </c:pt>
                <c:pt idx="775">
                  <c:v>4.7132112589248099E-2</c:v>
                </c:pt>
                <c:pt idx="776">
                  <c:v>-1.3560214625934264E-2</c:v>
                </c:pt>
                <c:pt idx="777">
                  <c:v>-7.9701199732397088E-2</c:v>
                </c:pt>
                <c:pt idx="778">
                  <c:v>-1.271405314410623E-2</c:v>
                </c:pt>
                <c:pt idx="779">
                  <c:v>3.4101154201084949E-3</c:v>
                </c:pt>
                <c:pt idx="780">
                  <c:v>-4.1077077877861412E-2</c:v>
                </c:pt>
                <c:pt idx="781">
                  <c:v>-3.8000905582930233E-2</c:v>
                </c:pt>
                <c:pt idx="782">
                  <c:v>3.5123772357815719E-2</c:v>
                </c:pt>
                <c:pt idx="783">
                  <c:v>-2.6508672826802693E-2</c:v>
                </c:pt>
                <c:pt idx="784">
                  <c:v>2.7051423496322835E-2</c:v>
                </c:pt>
                <c:pt idx="785">
                  <c:v>2.4109745917513248E-2</c:v>
                </c:pt>
                <c:pt idx="786">
                  <c:v>-4.7410488965300424E-3</c:v>
                </c:pt>
                <c:pt idx="787">
                  <c:v>-3.379277336289388E-2</c:v>
                </c:pt>
                <c:pt idx="788">
                  <c:v>0.14494855154777508</c:v>
                </c:pt>
                <c:pt idx="789">
                  <c:v>2.7297273740343408E-2</c:v>
                </c:pt>
                <c:pt idx="790">
                  <c:v>-9.4994495163281956E-3</c:v>
                </c:pt>
                <c:pt idx="791">
                  <c:v>-3.3856280825564022E-2</c:v>
                </c:pt>
                <c:pt idx="792">
                  <c:v>-7.8463409093005643E-2</c:v>
                </c:pt>
                <c:pt idx="793">
                  <c:v>7.3918649408120096E-3</c:v>
                </c:pt>
                <c:pt idx="794">
                  <c:v>-2.5984462916704532E-2</c:v>
                </c:pt>
                <c:pt idx="795">
                  <c:v>-1.024629090840079E-2</c:v>
                </c:pt>
                <c:pt idx="796">
                  <c:v>1.9292033599526359E-2</c:v>
                </c:pt>
                <c:pt idx="797">
                  <c:v>8.3415370793495258E-2</c:v>
                </c:pt>
                <c:pt idx="798">
                  <c:v>-5.9437740871370881E-2</c:v>
                </c:pt>
                <c:pt idx="799">
                  <c:v>-1.7518536100065485E-2</c:v>
                </c:pt>
                <c:pt idx="800">
                  <c:v>2.7325253272139083E-3</c:v>
                </c:pt>
                <c:pt idx="801">
                  <c:v>-2.7051005520912774E-2</c:v>
                </c:pt>
                <c:pt idx="802">
                  <c:v>4.6918790688534218E-2</c:v>
                </c:pt>
                <c:pt idx="803">
                  <c:v>-7.5003761709282468E-3</c:v>
                </c:pt>
                <c:pt idx="804">
                  <c:v>4.6950850122619237E-2</c:v>
                </c:pt>
                <c:pt idx="805">
                  <c:v>-4.594586235818543E-3</c:v>
                </c:pt>
                <c:pt idx="806">
                  <c:v>1.9748731836673361E-2</c:v>
                </c:pt>
                <c:pt idx="807">
                  <c:v>9.5561193930731037E-3</c:v>
                </c:pt>
                <c:pt idx="808">
                  <c:v>-2.16803248431503E-2</c:v>
                </c:pt>
                <c:pt idx="809">
                  <c:v>-4.8535410990517835E-3</c:v>
                </c:pt>
                <c:pt idx="810">
                  <c:v>3.2274094681883803E-2</c:v>
                </c:pt>
                <c:pt idx="811">
                  <c:v>1.29607352229133E-2</c:v>
                </c:pt>
                <c:pt idx="812">
                  <c:v>2.3829699249594993E-2</c:v>
                </c:pt>
                <c:pt idx="813">
                  <c:v>9.4721712974441541E-3</c:v>
                </c:pt>
                <c:pt idx="814">
                  <c:v>3.7875392355792847E-3</c:v>
                </c:pt>
                <c:pt idx="815">
                  <c:v>5.1860212804983208E-2</c:v>
                </c:pt>
                <c:pt idx="816">
                  <c:v>9.7136970894484698E-4</c:v>
                </c:pt>
                <c:pt idx="817">
                  <c:v>1.3019143944176914E-2</c:v>
                </c:pt>
                <c:pt idx="818">
                  <c:v>-8.3835256158082405E-3</c:v>
                </c:pt>
                <c:pt idx="819">
                  <c:v>-3.3112903882601463E-2</c:v>
                </c:pt>
                <c:pt idx="820">
                  <c:v>1.5155156966103256E-2</c:v>
                </c:pt>
                <c:pt idx="821">
                  <c:v>-8.3287655060549914E-3</c:v>
                </c:pt>
                <c:pt idx="822">
                  <c:v>1.2754432073813105E-2</c:v>
                </c:pt>
                <c:pt idx="823">
                  <c:v>3.7670392306281553E-3</c:v>
                </c:pt>
                <c:pt idx="824">
                  <c:v>-2.2144666955454029E-2</c:v>
                </c:pt>
                <c:pt idx="825">
                  <c:v>-5.3430523123574991E-2</c:v>
                </c:pt>
                <c:pt idx="826">
                  <c:v>7.9199577756738915E-3</c:v>
                </c:pt>
                <c:pt idx="827">
                  <c:v>-2.7523935426437607E-2</c:v>
                </c:pt>
                <c:pt idx="828">
                  <c:v>1.1949881398002571E-2</c:v>
                </c:pt>
                <c:pt idx="829">
                  <c:v>-1.2758670434075303E-2</c:v>
                </c:pt>
                <c:pt idx="830">
                  <c:v>-6.5948566546030207E-2</c:v>
                </c:pt>
                <c:pt idx="831">
                  <c:v>1.8052140056145749E-2</c:v>
                </c:pt>
                <c:pt idx="832">
                  <c:v>2.4666475902411111E-2</c:v>
                </c:pt>
                <c:pt idx="833">
                  <c:v>-3.037730254171922E-2</c:v>
                </c:pt>
                <c:pt idx="834">
                  <c:v>1.6246923924283729E-2</c:v>
                </c:pt>
                <c:pt idx="835">
                  <c:v>-4.2313640371016703E-3</c:v>
                </c:pt>
                <c:pt idx="836">
                  <c:v>-1.7543251099572554E-2</c:v>
                </c:pt>
                <c:pt idx="837">
                  <c:v>2.8949820986567287E-2</c:v>
                </c:pt>
                <c:pt idx="838">
                  <c:v>1.6600604010548414E-2</c:v>
                </c:pt>
                <c:pt idx="839">
                  <c:v>-3.3951767417780276E-3</c:v>
                </c:pt>
                <c:pt idx="840">
                  <c:v>-2.0180252872577187E-2</c:v>
                </c:pt>
                <c:pt idx="841">
                  <c:v>-1.9029036742946204E-2</c:v>
                </c:pt>
                <c:pt idx="842">
                  <c:v>-8.5021326802394714E-3</c:v>
                </c:pt>
                <c:pt idx="843">
                  <c:v>1.5339317875813219E-3</c:v>
                </c:pt>
                <c:pt idx="844">
                  <c:v>2.5209683826292073E-2</c:v>
                </c:pt>
                <c:pt idx="845">
                  <c:v>-6.0494436244696526E-2</c:v>
                </c:pt>
                <c:pt idx="846">
                  <c:v>3.2127203783751668E-2</c:v>
                </c:pt>
                <c:pt idx="847">
                  <c:v>1.277756077426262E-2</c:v>
                </c:pt>
                <c:pt idx="848">
                  <c:v>-2.9130464694944291E-2</c:v>
                </c:pt>
                <c:pt idx="849">
                  <c:v>-2.4138458442853228E-2</c:v>
                </c:pt>
                <c:pt idx="850">
                  <c:v>2.1418783239994132E-2</c:v>
                </c:pt>
                <c:pt idx="851">
                  <c:v>9.5706710244591875E-4</c:v>
                </c:pt>
                <c:pt idx="852">
                  <c:v>-2.0039778975371902E-2</c:v>
                </c:pt>
                <c:pt idx="853">
                  <c:v>5.2123359025749272E-2</c:v>
                </c:pt>
                <c:pt idx="854">
                  <c:v>-7.8850139335762348E-2</c:v>
                </c:pt>
                <c:pt idx="855">
                  <c:v>-1.464901204907143E-2</c:v>
                </c:pt>
                <c:pt idx="856">
                  <c:v>-1.3334958359382809E-2</c:v>
                </c:pt>
                <c:pt idx="857">
                  <c:v>-4.5538802488933272E-2</c:v>
                </c:pt>
                <c:pt idx="858">
                  <c:v>-0.10519612447769633</c:v>
                </c:pt>
                <c:pt idx="859">
                  <c:v>2.1763950997812476E-2</c:v>
                </c:pt>
                <c:pt idx="860">
                  <c:v>-6.5759452403852614E-2</c:v>
                </c:pt>
                <c:pt idx="861">
                  <c:v>5.0200148452954618E-3</c:v>
                </c:pt>
                <c:pt idx="862">
                  <c:v>4.1182712335987581E-3</c:v>
                </c:pt>
                <c:pt idx="863">
                  <c:v>2.9872529248201163E-2</c:v>
                </c:pt>
                <c:pt idx="864">
                  <c:v>4.0167276278275654E-2</c:v>
                </c:pt>
                <c:pt idx="865">
                  <c:v>-4.6378640556491879E-2</c:v>
                </c:pt>
                <c:pt idx="866">
                  <c:v>1.914543739126473E-2</c:v>
                </c:pt>
                <c:pt idx="867">
                  <c:v>-5.557716176057359E-2</c:v>
                </c:pt>
                <c:pt idx="868">
                  <c:v>5.6195025389169873E-2</c:v>
                </c:pt>
                <c:pt idx="869">
                  <c:v>-3.7604888844213979E-2</c:v>
                </c:pt>
                <c:pt idx="870">
                  <c:v>7.3870290400692706E-3</c:v>
                </c:pt>
                <c:pt idx="871">
                  <c:v>3.1105504591010025E-2</c:v>
                </c:pt>
                <c:pt idx="872">
                  <c:v>-4.1228984689452908E-2</c:v>
                </c:pt>
                <c:pt idx="873">
                  <c:v>1.9235749406712355E-2</c:v>
                </c:pt>
                <c:pt idx="874">
                  <c:v>-3.9286285357790218E-3</c:v>
                </c:pt>
                <c:pt idx="875">
                  <c:v>-6.8989001124211136E-3</c:v>
                </c:pt>
                <c:pt idx="876">
                  <c:v>-2.5453242529509867E-2</c:v>
                </c:pt>
                <c:pt idx="877">
                  <c:v>1.540161114826244E-2</c:v>
                </c:pt>
                <c:pt idx="878">
                  <c:v>1.3724756568977758E-2</c:v>
                </c:pt>
                <c:pt idx="879">
                  <c:v>7.7237204025830009E-2</c:v>
                </c:pt>
                <c:pt idx="880">
                  <c:v>4.1867830920512272E-3</c:v>
                </c:pt>
                <c:pt idx="881">
                  <c:v>-6.4779580516953539E-2</c:v>
                </c:pt>
                <c:pt idx="882">
                  <c:v>2.1888438641882058E-2</c:v>
                </c:pt>
                <c:pt idx="883">
                  <c:v>-2.378029449698893E-2</c:v>
                </c:pt>
                <c:pt idx="884">
                  <c:v>4.1227199534372705E-3</c:v>
                </c:pt>
                <c:pt idx="885">
                  <c:v>2.3168560030266683E-3</c:v>
                </c:pt>
                <c:pt idx="886">
                  <c:v>4.8754621298149337E-2</c:v>
                </c:pt>
                <c:pt idx="887">
                  <c:v>-5.5584228467568941E-3</c:v>
                </c:pt>
                <c:pt idx="888">
                  <c:v>-3.1690392857973038E-2</c:v>
                </c:pt>
                <c:pt idx="889">
                  <c:v>-3.0737699064851132E-3</c:v>
                </c:pt>
                <c:pt idx="890">
                  <c:v>-3.4178560795818158E-2</c:v>
                </c:pt>
                <c:pt idx="891">
                  <c:v>-2.3469657025558144E-2</c:v>
                </c:pt>
                <c:pt idx="892">
                  <c:v>-5.9691797221403609E-2</c:v>
                </c:pt>
                <c:pt idx="893">
                  <c:v>-0.15711186962652279</c:v>
                </c:pt>
                <c:pt idx="894">
                  <c:v>-1.3309479632046095E-2</c:v>
                </c:pt>
                <c:pt idx="895">
                  <c:v>1.2655644543091205E-2</c:v>
                </c:pt>
                <c:pt idx="896">
                  <c:v>-9.3679256932795996E-2</c:v>
                </c:pt>
                <c:pt idx="897">
                  <c:v>4.1467273374642399E-3</c:v>
                </c:pt>
                <c:pt idx="898">
                  <c:v>-7.1364866730314835E-2</c:v>
                </c:pt>
                <c:pt idx="899">
                  <c:v>8.1409935427026126E-2</c:v>
                </c:pt>
                <c:pt idx="900">
                  <c:v>5.7357800093114086E-3</c:v>
                </c:pt>
                <c:pt idx="901">
                  <c:v>3.247856223954404E-3</c:v>
                </c:pt>
                <c:pt idx="902">
                  <c:v>-3.6831816758765901E-2</c:v>
                </c:pt>
                <c:pt idx="903">
                  <c:v>5.5021638965103703E-2</c:v>
                </c:pt>
                <c:pt idx="904">
                  <c:v>9.6968869439326699E-3</c:v>
                </c:pt>
                <c:pt idx="905">
                  <c:v>1.0359189504089095E-2</c:v>
                </c:pt>
                <c:pt idx="906">
                  <c:v>-2.1895598664815163E-2</c:v>
                </c:pt>
                <c:pt idx="907">
                  <c:v>-1.4086730374255563E-2</c:v>
                </c:pt>
                <c:pt idx="908">
                  <c:v>-2.1199679347642886E-2</c:v>
                </c:pt>
                <c:pt idx="909">
                  <c:v>-9.4774812768658734E-3</c:v>
                </c:pt>
                <c:pt idx="910">
                  <c:v>-1.4147153992924655E-2</c:v>
                </c:pt>
                <c:pt idx="911">
                  <c:v>-2.4254330661208745E-2</c:v>
                </c:pt>
                <c:pt idx="912">
                  <c:v>-4.6335575468579027E-3</c:v>
                </c:pt>
                <c:pt idx="913">
                  <c:v>3.302729339642152E-3</c:v>
                </c:pt>
                <c:pt idx="914">
                  <c:v>4.8967695646762399E-2</c:v>
                </c:pt>
                <c:pt idx="915">
                  <c:v>-3.4401802731336417E-3</c:v>
                </c:pt>
                <c:pt idx="916">
                  <c:v>1.8407505916956612E-2</c:v>
                </c:pt>
                <c:pt idx="917">
                  <c:v>5.30039399190112E-2</c:v>
                </c:pt>
                <c:pt idx="918">
                  <c:v>7.1102276171757239E-3</c:v>
                </c:pt>
                <c:pt idx="919">
                  <c:v>-9.5564273030386282E-3</c:v>
                </c:pt>
                <c:pt idx="920">
                  <c:v>-3.4043194672105148E-2</c:v>
                </c:pt>
                <c:pt idx="921">
                  <c:v>-4.1488903503093866E-2</c:v>
                </c:pt>
                <c:pt idx="922">
                  <c:v>-3.3964775855020446E-2</c:v>
                </c:pt>
                <c:pt idx="923">
                  <c:v>4.5248290668397972E-2</c:v>
                </c:pt>
                <c:pt idx="924">
                  <c:v>1.9833554734870917E-2</c:v>
                </c:pt>
                <c:pt idx="925">
                  <c:v>1.1840930078769185E-2</c:v>
                </c:pt>
                <c:pt idx="926">
                  <c:v>1.7320191442074195E-2</c:v>
                </c:pt>
                <c:pt idx="927">
                  <c:v>-1.9946637795640321E-2</c:v>
                </c:pt>
                <c:pt idx="928">
                  <c:v>8.043728491247526E-2</c:v>
                </c:pt>
                <c:pt idx="929">
                  <c:v>4.3106369824543522E-2</c:v>
                </c:pt>
                <c:pt idx="930">
                  <c:v>-6.9538386051307688E-3</c:v>
                </c:pt>
                <c:pt idx="931">
                  <c:v>-2.7742689302520107E-3</c:v>
                </c:pt>
                <c:pt idx="932">
                  <c:v>-2.0664395680128567E-2</c:v>
                </c:pt>
                <c:pt idx="933">
                  <c:v>-1.01215116780633E-2</c:v>
                </c:pt>
                <c:pt idx="934">
                  <c:v>5.7615233887182704E-3</c:v>
                </c:pt>
                <c:pt idx="935">
                  <c:v>-5.5764321018548113E-2</c:v>
                </c:pt>
                <c:pt idx="936">
                  <c:v>-6.2675317403954045E-3</c:v>
                </c:pt>
                <c:pt idx="937">
                  <c:v>8.1879968661213276E-2</c:v>
                </c:pt>
                <c:pt idx="938">
                  <c:v>3.9397126573836871E-2</c:v>
                </c:pt>
                <c:pt idx="939">
                  <c:v>-4.2244301567347931E-3</c:v>
                </c:pt>
                <c:pt idx="940">
                  <c:v>-4.3809049167343739E-3</c:v>
                </c:pt>
                <c:pt idx="941">
                  <c:v>-1.3865589270094958E-2</c:v>
                </c:pt>
                <c:pt idx="942">
                  <c:v>-1.216742038167018E-4</c:v>
                </c:pt>
                <c:pt idx="943">
                  <c:v>-1.4918212582729073E-2</c:v>
                </c:pt>
                <c:pt idx="944">
                  <c:v>-6.5982358876593983E-3</c:v>
                </c:pt>
                <c:pt idx="945">
                  <c:v>-7.7495368023191569E-3</c:v>
                </c:pt>
                <c:pt idx="946">
                  <c:v>2.6077145257120904E-2</c:v>
                </c:pt>
                <c:pt idx="947">
                  <c:v>-1.2375443446981271E-2</c:v>
                </c:pt>
                <c:pt idx="948">
                  <c:v>1.0128976722970862E-2</c:v>
                </c:pt>
                <c:pt idx="949">
                  <c:v>2.6855145400645819E-2</c:v>
                </c:pt>
                <c:pt idx="950">
                  <c:v>-2.6657298533193208E-2</c:v>
                </c:pt>
                <c:pt idx="951">
                  <c:v>3.3745652153682082E-2</c:v>
                </c:pt>
                <c:pt idx="952">
                  <c:v>-4.6894752254655891E-4</c:v>
                </c:pt>
                <c:pt idx="953">
                  <c:v>1.9514423219532562E-2</c:v>
                </c:pt>
                <c:pt idx="954">
                  <c:v>1.3131359817624144E-3</c:v>
                </c:pt>
                <c:pt idx="955">
                  <c:v>-4.2971643147614591E-3</c:v>
                </c:pt>
                <c:pt idx="956">
                  <c:v>-7.2522490488741154E-3</c:v>
                </c:pt>
                <c:pt idx="957">
                  <c:v>-1.0637505038854744E-2</c:v>
                </c:pt>
                <c:pt idx="958">
                  <c:v>-2.4193932919930883E-2</c:v>
                </c:pt>
                <c:pt idx="959">
                  <c:v>-4.5287850597983681E-3</c:v>
                </c:pt>
                <c:pt idx="960">
                  <c:v>-0.10193234729331002</c:v>
                </c:pt>
                <c:pt idx="961">
                  <c:v>1.5483350171950905E-2</c:v>
                </c:pt>
                <c:pt idx="962">
                  <c:v>1.6646555007819419E-2</c:v>
                </c:pt>
                <c:pt idx="963">
                  <c:v>-4.5116504562515702E-3</c:v>
                </c:pt>
                <c:pt idx="964">
                  <c:v>4.5519157236477703E-3</c:v>
                </c:pt>
                <c:pt idx="965">
                  <c:v>-6.415001593404579E-3</c:v>
                </c:pt>
                <c:pt idx="966">
                  <c:v>9.9718859142285954E-3</c:v>
                </c:pt>
                <c:pt idx="967">
                  <c:v>-6.3718763661936073E-2</c:v>
                </c:pt>
                <c:pt idx="968">
                  <c:v>-8.1592952776163852E-3</c:v>
                </c:pt>
                <c:pt idx="969">
                  <c:v>-2.2135799078634721E-2</c:v>
                </c:pt>
                <c:pt idx="970">
                  <c:v>3.438288283761981E-2</c:v>
                </c:pt>
                <c:pt idx="971">
                  <c:v>-2.5285199601493114E-2</c:v>
                </c:pt>
                <c:pt idx="972">
                  <c:v>1.4107693179261416E-2</c:v>
                </c:pt>
                <c:pt idx="973">
                  <c:v>4.920514804970022E-3</c:v>
                </c:pt>
                <c:pt idx="974">
                  <c:v>-1.0823302634337506E-2</c:v>
                </c:pt>
                <c:pt idx="975">
                  <c:v>-4.6544102642872565E-3</c:v>
                </c:pt>
                <c:pt idx="976">
                  <c:v>7.0841404267056873E-3</c:v>
                </c:pt>
                <c:pt idx="977">
                  <c:v>-8.3709416866466491E-3</c:v>
                </c:pt>
                <c:pt idx="978">
                  <c:v>-5.028423356987588E-2</c:v>
                </c:pt>
                <c:pt idx="979">
                  <c:v>2.4624761628494696E-2</c:v>
                </c:pt>
                <c:pt idx="980">
                  <c:v>2.2368957333589456E-3</c:v>
                </c:pt>
                <c:pt idx="981">
                  <c:v>0.10623127713964542</c:v>
                </c:pt>
                <c:pt idx="982">
                  <c:v>1.3619766030356972E-2</c:v>
                </c:pt>
                <c:pt idx="983">
                  <c:v>5.8974312741306711E-3</c:v>
                </c:pt>
                <c:pt idx="984">
                  <c:v>2.7466785563383223E-2</c:v>
                </c:pt>
                <c:pt idx="985">
                  <c:v>-9.8961597509418797E-2</c:v>
                </c:pt>
                <c:pt idx="986">
                  <c:v>3.9324725161680174E-3</c:v>
                </c:pt>
                <c:pt idx="987">
                  <c:v>-2.9100320354328635E-2</c:v>
                </c:pt>
                <c:pt idx="988">
                  <c:v>4.7745922031154908E-3</c:v>
                </c:pt>
                <c:pt idx="989">
                  <c:v>1.8595230755579895E-2</c:v>
                </c:pt>
                <c:pt idx="990">
                  <c:v>-3.6278060232854403E-2</c:v>
                </c:pt>
                <c:pt idx="991">
                  <c:v>9.4383378639784077E-3</c:v>
                </c:pt>
                <c:pt idx="992">
                  <c:v>-3.593245827436331E-2</c:v>
                </c:pt>
                <c:pt idx="993">
                  <c:v>-1.9677637903129819E-2</c:v>
                </c:pt>
                <c:pt idx="994">
                  <c:v>5.0120051677130739E-2</c:v>
                </c:pt>
                <c:pt idx="995">
                  <c:v>-9.4272492271509911E-3</c:v>
                </c:pt>
                <c:pt idx="996">
                  <c:v>-1.6327330630533932E-2</c:v>
                </c:pt>
                <c:pt idx="997">
                  <c:v>-6.2161506674568434E-3</c:v>
                </c:pt>
                <c:pt idx="998">
                  <c:v>2.2573659785221523E-2</c:v>
                </c:pt>
                <c:pt idx="999">
                  <c:v>-7.2912093332548888E-3</c:v>
                </c:pt>
                <c:pt idx="1000">
                  <c:v>1.576088577151924E-2</c:v>
                </c:pt>
                <c:pt idx="1001">
                  <c:v>9.9924634837440518E-3</c:v>
                </c:pt>
                <c:pt idx="1002">
                  <c:v>-7.335642857111413E-3</c:v>
                </c:pt>
                <c:pt idx="1003">
                  <c:v>-7.4261567755754543E-3</c:v>
                </c:pt>
                <c:pt idx="1004">
                  <c:v>-1.397666999813918E-2</c:v>
                </c:pt>
                <c:pt idx="1005">
                  <c:v>3.0208954415610334E-2</c:v>
                </c:pt>
                <c:pt idx="1006">
                  <c:v>3.7191416290138557E-2</c:v>
                </c:pt>
                <c:pt idx="1007">
                  <c:v>-8.4131860970004801E-3</c:v>
                </c:pt>
                <c:pt idx="1008">
                  <c:v>-1.0926993060192403E-2</c:v>
                </c:pt>
                <c:pt idx="1009">
                  <c:v>-2.0813567033096225E-2</c:v>
                </c:pt>
                <c:pt idx="1010">
                  <c:v>-6.7586934044651104E-3</c:v>
                </c:pt>
                <c:pt idx="1011">
                  <c:v>1.8207608309885881E-3</c:v>
                </c:pt>
                <c:pt idx="1012">
                  <c:v>-1.5484456134409852E-2</c:v>
                </c:pt>
                <c:pt idx="1013">
                  <c:v>-4.6945736011402284E-3</c:v>
                </c:pt>
                <c:pt idx="1014">
                  <c:v>5.9035206665065676E-3</c:v>
                </c:pt>
                <c:pt idx="1015">
                  <c:v>1.1625024205468071E-2</c:v>
                </c:pt>
                <c:pt idx="1016">
                  <c:v>-9.7861276200922331E-3</c:v>
                </c:pt>
                <c:pt idx="1017">
                  <c:v>-7.0940808515546072E-3</c:v>
                </c:pt>
                <c:pt idx="1018">
                  <c:v>1.0744538705141693E-2</c:v>
                </c:pt>
                <c:pt idx="1019">
                  <c:v>1.549828313352708E-2</c:v>
                </c:pt>
                <c:pt idx="1020">
                  <c:v>-1.0585991284629004E-2</c:v>
                </c:pt>
                <c:pt idx="1021">
                  <c:v>-1.168310090888669E-2</c:v>
                </c:pt>
                <c:pt idx="1022">
                  <c:v>-4.2906324883049685E-3</c:v>
                </c:pt>
                <c:pt idx="1023">
                  <c:v>6.4799741514580678E-3</c:v>
                </c:pt>
                <c:pt idx="1024">
                  <c:v>1.9056527407455004E-3</c:v>
                </c:pt>
                <c:pt idx="1025">
                  <c:v>1.8011486833466206E-2</c:v>
                </c:pt>
                <c:pt idx="1026">
                  <c:v>-1.0912793601182691E-2</c:v>
                </c:pt>
                <c:pt idx="1027">
                  <c:v>4.0106856546004543E-2</c:v>
                </c:pt>
                <c:pt idx="1028">
                  <c:v>3.198012982584153E-2</c:v>
                </c:pt>
                <c:pt idx="1029">
                  <c:v>-2.2648341549468931E-2</c:v>
                </c:pt>
                <c:pt idx="1030">
                  <c:v>1.598690960639404E-2</c:v>
                </c:pt>
                <c:pt idx="1031">
                  <c:v>9.885865489097867E-3</c:v>
                </c:pt>
                <c:pt idx="1032">
                  <c:v>-9.1409077413678874E-3</c:v>
                </c:pt>
                <c:pt idx="1033">
                  <c:v>-5.6875717954163463E-3</c:v>
                </c:pt>
                <c:pt idx="1034">
                  <c:v>-1.1170900387902361E-3</c:v>
                </c:pt>
                <c:pt idx="1035">
                  <c:v>-1.6113611739235201E-2</c:v>
                </c:pt>
                <c:pt idx="1036">
                  <c:v>2.8322142151708807E-3</c:v>
                </c:pt>
                <c:pt idx="1037">
                  <c:v>4.6885071560928138E-2</c:v>
                </c:pt>
                <c:pt idx="1038">
                  <c:v>5.9324370046280883E-3</c:v>
                </c:pt>
                <c:pt idx="1039">
                  <c:v>-1.7316905590834097E-2</c:v>
                </c:pt>
                <c:pt idx="1040">
                  <c:v>-1.536399234355712E-2</c:v>
                </c:pt>
                <c:pt idx="1041">
                  <c:v>-0.10019669934725062</c:v>
                </c:pt>
                <c:pt idx="1042">
                  <c:v>-0.14783578866404046</c:v>
                </c:pt>
                <c:pt idx="1043">
                  <c:v>0.11406885749157847</c:v>
                </c:pt>
                <c:pt idx="1044">
                  <c:v>-2.764097849602698E-2</c:v>
                </c:pt>
                <c:pt idx="1045">
                  <c:v>-1.7656723392544538E-2</c:v>
                </c:pt>
                <c:pt idx="1046">
                  <c:v>-2.6912955227419877E-2</c:v>
                </c:pt>
                <c:pt idx="1047">
                  <c:v>1.7164520401525385E-2</c:v>
                </c:pt>
                <c:pt idx="1048">
                  <c:v>1.5891696043764281E-2</c:v>
                </c:pt>
                <c:pt idx="1049">
                  <c:v>-1.3105637872405818E-2</c:v>
                </c:pt>
                <c:pt idx="1050">
                  <c:v>1.0424810561266984E-3</c:v>
                </c:pt>
                <c:pt idx="1051">
                  <c:v>1.2133719584477287E-3</c:v>
                </c:pt>
                <c:pt idx="1052">
                  <c:v>2.8105851153847894E-4</c:v>
                </c:pt>
                <c:pt idx="1053">
                  <c:v>-2.5388549364130153E-2</c:v>
                </c:pt>
                <c:pt idx="1054">
                  <c:v>-3.1395368150745173E-2</c:v>
                </c:pt>
                <c:pt idx="1055">
                  <c:v>2.5030824244526961E-2</c:v>
                </c:pt>
                <c:pt idx="1056">
                  <c:v>2.7219348348948458E-2</c:v>
                </c:pt>
                <c:pt idx="1057">
                  <c:v>-1.0531242024637288E-3</c:v>
                </c:pt>
                <c:pt idx="1058">
                  <c:v>-5.1705875211774943E-3</c:v>
                </c:pt>
                <c:pt idx="1059">
                  <c:v>-3.0715256616281605E-3</c:v>
                </c:pt>
                <c:pt idx="1060">
                  <c:v>-1.7513858609932154E-3</c:v>
                </c:pt>
                <c:pt idx="1061">
                  <c:v>-1.3385862110852798E-2</c:v>
                </c:pt>
                <c:pt idx="1062">
                  <c:v>1.3803576703157905E-2</c:v>
                </c:pt>
                <c:pt idx="1063">
                  <c:v>4.577959793212627E-2</c:v>
                </c:pt>
                <c:pt idx="1064">
                  <c:v>-1.3523202042501237E-2</c:v>
                </c:pt>
                <c:pt idx="1065">
                  <c:v>7.7987570001947226E-3</c:v>
                </c:pt>
                <c:pt idx="1066">
                  <c:v>-1.0808653136213708E-2</c:v>
                </c:pt>
                <c:pt idx="1067">
                  <c:v>1.339596583503444E-2</c:v>
                </c:pt>
                <c:pt idx="1068">
                  <c:v>-9.9724236385727583E-3</c:v>
                </c:pt>
                <c:pt idx="1069">
                  <c:v>7.6087915262998962E-3</c:v>
                </c:pt>
                <c:pt idx="1070">
                  <c:v>-1.4649059775550199E-2</c:v>
                </c:pt>
                <c:pt idx="1071">
                  <c:v>2.4753114808226284E-2</c:v>
                </c:pt>
                <c:pt idx="1072">
                  <c:v>-7.6184337560463167E-3</c:v>
                </c:pt>
                <c:pt idx="1073">
                  <c:v>-5.2829160017464627E-4</c:v>
                </c:pt>
                <c:pt idx="1074">
                  <c:v>-1.3102491805824235E-3</c:v>
                </c:pt>
                <c:pt idx="1075">
                  <c:v>7.5414596841720805E-3</c:v>
                </c:pt>
                <c:pt idx="1076">
                  <c:v>3.1678874211355401E-2</c:v>
                </c:pt>
                <c:pt idx="1077">
                  <c:v>1.8472235749138477E-3</c:v>
                </c:pt>
                <c:pt idx="1078">
                  <c:v>-2.5827649835303945E-2</c:v>
                </c:pt>
                <c:pt idx="1079">
                  <c:v>-4.2156165385678013E-2</c:v>
                </c:pt>
                <c:pt idx="1080">
                  <c:v>1.068122771934843E-2</c:v>
                </c:pt>
                <c:pt idx="1081">
                  <c:v>-2.0926196671183783E-3</c:v>
                </c:pt>
                <c:pt idx="1082">
                  <c:v>-1.9459951864192249E-2</c:v>
                </c:pt>
                <c:pt idx="1083">
                  <c:v>2.9086842621116826E-2</c:v>
                </c:pt>
                <c:pt idx="1084">
                  <c:v>-5.6870554368317894E-3</c:v>
                </c:pt>
                <c:pt idx="1085">
                  <c:v>9.3093307488789634E-4</c:v>
                </c:pt>
                <c:pt idx="1086">
                  <c:v>-2.4728519178545127E-3</c:v>
                </c:pt>
                <c:pt idx="1087">
                  <c:v>3.183369947971082E-3</c:v>
                </c:pt>
                <c:pt idx="1088">
                  <c:v>-2.3545942261471442E-4</c:v>
                </c:pt>
                <c:pt idx="1089">
                  <c:v>4.6958056754224931E-3</c:v>
                </c:pt>
                <c:pt idx="1090">
                  <c:v>-1.1975240288445321E-2</c:v>
                </c:pt>
                <c:pt idx="1091">
                  <c:v>-9.3662240049807721E-3</c:v>
                </c:pt>
                <c:pt idx="1092">
                  <c:v>5.5263861742631537E-3</c:v>
                </c:pt>
                <c:pt idx="1093">
                  <c:v>-2.2650023543105968E-3</c:v>
                </c:pt>
                <c:pt idx="1094">
                  <c:v>-3.9391128489227878E-3</c:v>
                </c:pt>
                <c:pt idx="1095">
                  <c:v>4.155285621875171E-3</c:v>
                </c:pt>
                <c:pt idx="1096">
                  <c:v>4.2379833762180574E-3</c:v>
                </c:pt>
                <c:pt idx="1097">
                  <c:v>-9.2394597779432708E-5</c:v>
                </c:pt>
                <c:pt idx="1098">
                  <c:v>1.0876388914229596E-2</c:v>
                </c:pt>
                <c:pt idx="1099">
                  <c:v>-1.6868857177345653E-3</c:v>
                </c:pt>
                <c:pt idx="1100">
                  <c:v>7.4351897691828928E-3</c:v>
                </c:pt>
                <c:pt idx="1101">
                  <c:v>-5.5635732696668327E-4</c:v>
                </c:pt>
                <c:pt idx="1102">
                  <c:v>7.4380841528647323E-3</c:v>
                </c:pt>
                <c:pt idx="1103">
                  <c:v>7.2759251896046262E-3</c:v>
                </c:pt>
                <c:pt idx="1104">
                  <c:v>1.4014307195931996E-2</c:v>
                </c:pt>
                <c:pt idx="1105">
                  <c:v>2.8883805187761125E-2</c:v>
                </c:pt>
                <c:pt idx="1106">
                  <c:v>5.1244970396896683E-2</c:v>
                </c:pt>
                <c:pt idx="1107">
                  <c:v>5.5945895263941336E-2</c:v>
                </c:pt>
                <c:pt idx="1108">
                  <c:v>5.3744133003287953E-2</c:v>
                </c:pt>
                <c:pt idx="1109">
                  <c:v>-6.0959472637668322E-3</c:v>
                </c:pt>
                <c:pt idx="1110">
                  <c:v>1.5103040434367276E-2</c:v>
                </c:pt>
                <c:pt idx="1111">
                  <c:v>-6.5460488421142937E-4</c:v>
                </c:pt>
                <c:pt idx="1112">
                  <c:v>-2.224677293034194E-2</c:v>
                </c:pt>
                <c:pt idx="1113">
                  <c:v>1.9121049249335442E-2</c:v>
                </c:pt>
                <c:pt idx="1114">
                  <c:v>7.5120392911779632E-2</c:v>
                </c:pt>
                <c:pt idx="1115">
                  <c:v>3.7879486603547008E-3</c:v>
                </c:pt>
                <c:pt idx="1116">
                  <c:v>-1.2154833508598584E-3</c:v>
                </c:pt>
                <c:pt idx="1117">
                  <c:v>9.7239638743842338E-3</c:v>
                </c:pt>
                <c:pt idx="1118">
                  <c:v>-1.4393672229810806E-2</c:v>
                </c:pt>
                <c:pt idx="1119">
                  <c:v>2.2598813977127818E-2</c:v>
                </c:pt>
                <c:pt idx="1120">
                  <c:v>-5.0976871300312254E-3</c:v>
                </c:pt>
                <c:pt idx="1121">
                  <c:v>1.8878612273787176E-3</c:v>
                </c:pt>
                <c:pt idx="1122">
                  <c:v>-1.9014656666996865E-3</c:v>
                </c:pt>
                <c:pt idx="1123">
                  <c:v>3.3404121160878653E-2</c:v>
                </c:pt>
                <c:pt idx="1124">
                  <c:v>-4.0440124138884648E-2</c:v>
                </c:pt>
                <c:pt idx="1125">
                  <c:v>1.4846764505586529E-2</c:v>
                </c:pt>
                <c:pt idx="1126">
                  <c:v>2.387850882161402E-2</c:v>
                </c:pt>
                <c:pt idx="1127">
                  <c:v>-9.3273812642109544E-3</c:v>
                </c:pt>
                <c:pt idx="1128">
                  <c:v>-2.3499646718412315E-3</c:v>
                </c:pt>
                <c:pt idx="1129">
                  <c:v>-4.8635752137451416E-3</c:v>
                </c:pt>
                <c:pt idx="1130">
                  <c:v>-1.6196003819690108E-2</c:v>
                </c:pt>
                <c:pt idx="1131">
                  <c:v>-8.3145067327687894E-3</c:v>
                </c:pt>
                <c:pt idx="1132">
                  <c:v>2.2585092448762945E-2</c:v>
                </c:pt>
                <c:pt idx="1133">
                  <c:v>-1.3413114994757946E-2</c:v>
                </c:pt>
                <c:pt idx="1134">
                  <c:v>-5.0112005240892543E-2</c:v>
                </c:pt>
                <c:pt idx="1135">
                  <c:v>-6.9221637353503729E-3</c:v>
                </c:pt>
                <c:pt idx="1136">
                  <c:v>1.0046555836576543E-2</c:v>
                </c:pt>
                <c:pt idx="1137">
                  <c:v>-5.1231695073886696E-3</c:v>
                </c:pt>
                <c:pt idx="1138">
                  <c:v>2.6311440887931692E-3</c:v>
                </c:pt>
                <c:pt idx="1139">
                  <c:v>1.7836884313511492E-2</c:v>
                </c:pt>
                <c:pt idx="1140">
                  <c:v>9.5695067478215545E-2</c:v>
                </c:pt>
                <c:pt idx="1141">
                  <c:v>-3.258997301765032E-2</c:v>
                </c:pt>
                <c:pt idx="1142">
                  <c:v>4.3625567799297826E-2</c:v>
                </c:pt>
                <c:pt idx="1143">
                  <c:v>3.4905244213512265E-3</c:v>
                </c:pt>
                <c:pt idx="1144">
                  <c:v>-1.2650338143260886E-2</c:v>
                </c:pt>
                <c:pt idx="1145">
                  <c:v>1.9107965687475748E-2</c:v>
                </c:pt>
                <c:pt idx="1146">
                  <c:v>-1.4963369747479582E-2</c:v>
                </c:pt>
                <c:pt idx="1147">
                  <c:v>-9.5467845290976294E-3</c:v>
                </c:pt>
                <c:pt idx="1148">
                  <c:v>-1.0080527283523488E-2</c:v>
                </c:pt>
                <c:pt idx="1149">
                  <c:v>-3.137261615544884E-2</c:v>
                </c:pt>
                <c:pt idx="1150">
                  <c:v>-1.1959475477725245E-3</c:v>
                </c:pt>
                <c:pt idx="1151">
                  <c:v>1.5588704973201972E-2</c:v>
                </c:pt>
                <c:pt idx="1152">
                  <c:v>-9.7483329500691607E-4</c:v>
                </c:pt>
                <c:pt idx="1153">
                  <c:v>-1.570460047848421E-2</c:v>
                </c:pt>
                <c:pt idx="1154">
                  <c:v>2.248677898909901E-2</c:v>
                </c:pt>
                <c:pt idx="1155">
                  <c:v>-8.2052460831413265E-3</c:v>
                </c:pt>
                <c:pt idx="1156">
                  <c:v>-4.8220295405968616E-2</c:v>
                </c:pt>
                <c:pt idx="1157">
                  <c:v>2.3602412216239266E-4</c:v>
                </c:pt>
                <c:pt idx="1158">
                  <c:v>4.2954217821338236E-3</c:v>
                </c:pt>
                <c:pt idx="1159">
                  <c:v>-1.1365726442640334E-3</c:v>
                </c:pt>
                <c:pt idx="1160">
                  <c:v>-9.570952126693788E-3</c:v>
                </c:pt>
                <c:pt idx="1161">
                  <c:v>-2.2620835640044468E-2</c:v>
                </c:pt>
                <c:pt idx="1162">
                  <c:v>-6.1636824792834166E-2</c:v>
                </c:pt>
                <c:pt idx="1163">
                  <c:v>-1.0911873637892144E-2</c:v>
                </c:pt>
                <c:pt idx="1164">
                  <c:v>1.7939884971263087E-2</c:v>
                </c:pt>
                <c:pt idx="1165">
                  <c:v>7.11327398660766E-2</c:v>
                </c:pt>
                <c:pt idx="1166">
                  <c:v>9.6150142566333141E-2</c:v>
                </c:pt>
                <c:pt idx="1167">
                  <c:v>2.6227731428376755E-2</c:v>
                </c:pt>
                <c:pt idx="1168">
                  <c:v>-1.6927895075383281E-2</c:v>
                </c:pt>
                <c:pt idx="1169">
                  <c:v>3.0256053727726329E-2</c:v>
                </c:pt>
                <c:pt idx="1170">
                  <c:v>9.1918670617006315E-2</c:v>
                </c:pt>
                <c:pt idx="1171">
                  <c:v>-1.5325738716780668E-2</c:v>
                </c:pt>
                <c:pt idx="1172">
                  <c:v>3.7936863921078201E-2</c:v>
                </c:pt>
                <c:pt idx="1173">
                  <c:v>-8.0159002217412567E-3</c:v>
                </c:pt>
                <c:pt idx="1174">
                  <c:v>1.5583442726059937E-2</c:v>
                </c:pt>
                <c:pt idx="1175">
                  <c:v>-3.0076624072518654E-2</c:v>
                </c:pt>
                <c:pt idx="1176">
                  <c:v>3.8293534081146552E-2</c:v>
                </c:pt>
                <c:pt idx="1177">
                  <c:v>-3.1862332809879157E-2</c:v>
                </c:pt>
                <c:pt idx="1178">
                  <c:v>1.7755552463951663E-3</c:v>
                </c:pt>
                <c:pt idx="1179">
                  <c:v>1.8896186214380828E-2</c:v>
                </c:pt>
                <c:pt idx="1180">
                  <c:v>-2.9517976875373386E-2</c:v>
                </c:pt>
                <c:pt idx="1181">
                  <c:v>3.7429931921633131E-3</c:v>
                </c:pt>
                <c:pt idx="1182">
                  <c:v>4.0776972762100794E-2</c:v>
                </c:pt>
                <c:pt idx="1183">
                  <c:v>-1.1955051276743678E-2</c:v>
                </c:pt>
                <c:pt idx="1184">
                  <c:v>1.55396589712824E-2</c:v>
                </c:pt>
                <c:pt idx="1185">
                  <c:v>-8.3696737783411912E-5</c:v>
                </c:pt>
                <c:pt idx="1186">
                  <c:v>-9.7184516157159395E-3</c:v>
                </c:pt>
                <c:pt idx="1187">
                  <c:v>-1.5138310784986064E-2</c:v>
                </c:pt>
                <c:pt idx="1188">
                  <c:v>1.3984233877736063E-2</c:v>
                </c:pt>
                <c:pt idx="1189">
                  <c:v>9.4877450371422256E-4</c:v>
                </c:pt>
                <c:pt idx="1190">
                  <c:v>-5.5595945755874121E-3</c:v>
                </c:pt>
                <c:pt idx="1191">
                  <c:v>-4.1928333681385821E-3</c:v>
                </c:pt>
                <c:pt idx="1192">
                  <c:v>1.1389580134226751E-3</c:v>
                </c:pt>
                <c:pt idx="1193">
                  <c:v>1.3883578561282972E-2</c:v>
                </c:pt>
                <c:pt idx="1194">
                  <c:v>4.5476064327635735E-2</c:v>
                </c:pt>
                <c:pt idx="1195">
                  <c:v>2.0947260876392093E-2</c:v>
                </c:pt>
                <c:pt idx="1196">
                  <c:v>-1.1665716512088919E-2</c:v>
                </c:pt>
                <c:pt idx="1197">
                  <c:v>1.6138056787665223E-2</c:v>
                </c:pt>
                <c:pt idx="1198">
                  <c:v>3.9101725158183775E-3</c:v>
                </c:pt>
                <c:pt idx="1199">
                  <c:v>-5.920976587393989E-3</c:v>
                </c:pt>
                <c:pt idx="1200">
                  <c:v>2.3247329102482617E-4</c:v>
                </c:pt>
                <c:pt idx="1201">
                  <c:v>-2.939839194574756E-2</c:v>
                </c:pt>
                <c:pt idx="1202">
                  <c:v>3.2386322684874846E-2</c:v>
                </c:pt>
                <c:pt idx="1203">
                  <c:v>-5.1424642295787804E-2</c:v>
                </c:pt>
                <c:pt idx="1204">
                  <c:v>-1.867072985296292E-2</c:v>
                </c:pt>
                <c:pt idx="1205">
                  <c:v>-3.5117417130897777E-2</c:v>
                </c:pt>
                <c:pt idx="1206">
                  <c:v>2.0024198427102347E-2</c:v>
                </c:pt>
                <c:pt idx="1207">
                  <c:v>-8.3420049495609438E-3</c:v>
                </c:pt>
                <c:pt idx="1208">
                  <c:v>-2.1519781561711859E-3</c:v>
                </c:pt>
                <c:pt idx="1209">
                  <c:v>2.8973962192871516E-2</c:v>
                </c:pt>
                <c:pt idx="1210">
                  <c:v>1.7566384943179525E-3</c:v>
                </c:pt>
                <c:pt idx="1211">
                  <c:v>3.8435907908596523E-2</c:v>
                </c:pt>
                <c:pt idx="1212">
                  <c:v>-4.7564636968405738E-3</c:v>
                </c:pt>
                <c:pt idx="1213">
                  <c:v>-3.7623891341492799E-3</c:v>
                </c:pt>
                <c:pt idx="1214">
                  <c:v>3.2094581296975289E-3</c:v>
                </c:pt>
                <c:pt idx="1215">
                  <c:v>-4.1830686162725117E-2</c:v>
                </c:pt>
                <c:pt idx="1216">
                  <c:v>1.9766091283222265E-2</c:v>
                </c:pt>
                <c:pt idx="1217">
                  <c:v>1.2542781702804318E-2</c:v>
                </c:pt>
                <c:pt idx="1218">
                  <c:v>-6.1430128143232787E-3</c:v>
                </c:pt>
                <c:pt idx="1219">
                  <c:v>2.4600755152727194E-2</c:v>
                </c:pt>
                <c:pt idx="1220">
                  <c:v>-2.2532930439114307E-2</c:v>
                </c:pt>
                <c:pt idx="1221">
                  <c:v>-1.4593469852703711E-2</c:v>
                </c:pt>
                <c:pt idx="1222">
                  <c:v>-2.6370589651953602E-2</c:v>
                </c:pt>
                <c:pt idx="1223">
                  <c:v>-2.0340887712017031E-3</c:v>
                </c:pt>
                <c:pt idx="1224">
                  <c:v>-4.3854792872943804E-4</c:v>
                </c:pt>
                <c:pt idx="1225">
                  <c:v>-2.2525623956091256E-2</c:v>
                </c:pt>
                <c:pt idx="1226">
                  <c:v>-7.7889718942252273E-3</c:v>
                </c:pt>
                <c:pt idx="1227">
                  <c:v>-1.0824142765208933E-4</c:v>
                </c:pt>
                <c:pt idx="1228">
                  <c:v>4.3715606296002019E-3</c:v>
                </c:pt>
                <c:pt idx="1229">
                  <c:v>1.0629532185368662E-2</c:v>
                </c:pt>
                <c:pt idx="1230">
                  <c:v>-6.1194086385896185E-3</c:v>
                </c:pt>
                <c:pt idx="1231">
                  <c:v>1.3946318643279998E-2</c:v>
                </c:pt>
                <c:pt idx="1232">
                  <c:v>-2.0608933140846109E-2</c:v>
                </c:pt>
                <c:pt idx="1233">
                  <c:v>1.078324193287683E-3</c:v>
                </c:pt>
                <c:pt idx="1234">
                  <c:v>9.0687865505780785E-3</c:v>
                </c:pt>
                <c:pt idx="1235">
                  <c:v>-1.324430027741974E-2</c:v>
                </c:pt>
                <c:pt idx="1236">
                  <c:v>3.73512184564051E-3</c:v>
                </c:pt>
                <c:pt idx="1237">
                  <c:v>1.3830196500069558E-2</c:v>
                </c:pt>
                <c:pt idx="1238">
                  <c:v>-3.2550715853468137E-2</c:v>
                </c:pt>
                <c:pt idx="1239">
                  <c:v>5.2166886955544722E-3</c:v>
                </c:pt>
                <c:pt idx="1240">
                  <c:v>8.6571665353429861E-3</c:v>
                </c:pt>
                <c:pt idx="1241">
                  <c:v>5.5266763808545782E-3</c:v>
                </c:pt>
                <c:pt idx="1242">
                  <c:v>4.653568852164125E-2</c:v>
                </c:pt>
                <c:pt idx="1243">
                  <c:v>-1.2737937766522989E-2</c:v>
                </c:pt>
                <c:pt idx="1244">
                  <c:v>-2.1472570656364542E-3</c:v>
                </c:pt>
                <c:pt idx="1245">
                  <c:v>-1.6509529382865873E-2</c:v>
                </c:pt>
                <c:pt idx="1246">
                  <c:v>-1.5382117750939672E-2</c:v>
                </c:pt>
                <c:pt idx="1247">
                  <c:v>1.5886534029569965E-2</c:v>
                </c:pt>
                <c:pt idx="1248">
                  <c:v>-6.3177375853059603E-3</c:v>
                </c:pt>
                <c:pt idx="1249">
                  <c:v>1.6115561993732541E-3</c:v>
                </c:pt>
                <c:pt idx="1250">
                  <c:v>-5.0688799350363967E-2</c:v>
                </c:pt>
                <c:pt idx="1251">
                  <c:v>5.7111943326446646E-2</c:v>
                </c:pt>
                <c:pt idx="1252">
                  <c:v>-3.0898851619335921E-2</c:v>
                </c:pt>
                <c:pt idx="1253">
                  <c:v>5.0786070648292103E-3</c:v>
                </c:pt>
                <c:pt idx="1254">
                  <c:v>-1.5098065711316444E-4</c:v>
                </c:pt>
                <c:pt idx="1255">
                  <c:v>-2.4410463633460222E-2</c:v>
                </c:pt>
                <c:pt idx="1256">
                  <c:v>3.019018033621812E-3</c:v>
                </c:pt>
                <c:pt idx="1257">
                  <c:v>-1.2835222288150039E-3</c:v>
                </c:pt>
                <c:pt idx="1258">
                  <c:v>8.6682460592113486E-4</c:v>
                </c:pt>
                <c:pt idx="1259">
                  <c:v>-3.049475434802662E-2</c:v>
                </c:pt>
                <c:pt idx="1260">
                  <c:v>1.8531913529945099E-2</c:v>
                </c:pt>
                <c:pt idx="1261">
                  <c:v>2.9593405309193521E-2</c:v>
                </c:pt>
                <c:pt idx="1262">
                  <c:v>6.7351008386038469E-3</c:v>
                </c:pt>
                <c:pt idx="1263">
                  <c:v>-6.8091980357473103E-3</c:v>
                </c:pt>
                <c:pt idx="1264">
                  <c:v>1.6795731722364593E-2</c:v>
                </c:pt>
                <c:pt idx="1265">
                  <c:v>5.9338760397911638E-2</c:v>
                </c:pt>
                <c:pt idx="1266">
                  <c:v>5.9521652728735219E-2</c:v>
                </c:pt>
                <c:pt idx="1267">
                  <c:v>-5.1946608932686988E-3</c:v>
                </c:pt>
                <c:pt idx="1268">
                  <c:v>2.3476469022417401E-2</c:v>
                </c:pt>
                <c:pt idx="1269">
                  <c:v>-2.1251019830037521E-3</c:v>
                </c:pt>
                <c:pt idx="1270">
                  <c:v>-2.7127867703757857E-3</c:v>
                </c:pt>
                <c:pt idx="1271">
                  <c:v>-6.0378820462477778E-3</c:v>
                </c:pt>
                <c:pt idx="1272">
                  <c:v>1.4401231427835226E-2</c:v>
                </c:pt>
                <c:pt idx="1273">
                  <c:v>-2.0376896220031582E-2</c:v>
                </c:pt>
                <c:pt idx="1274">
                  <c:v>1.246808520539644E-2</c:v>
                </c:pt>
                <c:pt idx="1275">
                  <c:v>1.0811218978892256E-3</c:v>
                </c:pt>
                <c:pt idx="1276">
                  <c:v>3.1818150513429622E-3</c:v>
                </c:pt>
                <c:pt idx="1277">
                  <c:v>1.1347197771751638E-3</c:v>
                </c:pt>
                <c:pt idx="1278">
                  <c:v>1.7315966426069362E-2</c:v>
                </c:pt>
                <c:pt idx="1279">
                  <c:v>-1.2264219985594238E-2</c:v>
                </c:pt>
                <c:pt idx="1280">
                  <c:v>-8.743024493727436E-3</c:v>
                </c:pt>
                <c:pt idx="1281">
                  <c:v>-1.7469475053535799E-2</c:v>
                </c:pt>
                <c:pt idx="1282">
                  <c:v>1.1677991861875459E-2</c:v>
                </c:pt>
                <c:pt idx="1283">
                  <c:v>-1.682715458159012E-3</c:v>
                </c:pt>
                <c:pt idx="1284">
                  <c:v>-3.4533658506287201E-3</c:v>
                </c:pt>
                <c:pt idx="1285">
                  <c:v>7.7445367052451086E-3</c:v>
                </c:pt>
                <c:pt idx="1286">
                  <c:v>7.351117339570612E-3</c:v>
                </c:pt>
                <c:pt idx="1287">
                  <c:v>-7.7628311555649754E-3</c:v>
                </c:pt>
                <c:pt idx="1288">
                  <c:v>3.4967589689917533E-2</c:v>
                </c:pt>
                <c:pt idx="1289">
                  <c:v>-3.6272947850780501E-2</c:v>
                </c:pt>
                <c:pt idx="1290">
                  <c:v>-9.8892450747634086E-4</c:v>
                </c:pt>
                <c:pt idx="1291">
                  <c:v>-1.8037579998203546E-3</c:v>
                </c:pt>
                <c:pt idx="1292">
                  <c:v>-2.0866236701745366E-3</c:v>
                </c:pt>
                <c:pt idx="1293">
                  <c:v>-1.0363415888515082E-2</c:v>
                </c:pt>
                <c:pt idx="1294">
                  <c:v>2.9180307765299673E-3</c:v>
                </c:pt>
                <c:pt idx="1295">
                  <c:v>-4.5338587812069342E-3</c:v>
                </c:pt>
                <c:pt idx="1296">
                  <c:v>3.7275752302676768E-3</c:v>
                </c:pt>
                <c:pt idx="1297">
                  <c:v>-5.3477473525407326E-3</c:v>
                </c:pt>
                <c:pt idx="1298">
                  <c:v>1.0513991202091733E-2</c:v>
                </c:pt>
                <c:pt idx="1299">
                  <c:v>-2.9096745756509668E-2</c:v>
                </c:pt>
                <c:pt idx="1300">
                  <c:v>1.9170097525942342E-3</c:v>
                </c:pt>
                <c:pt idx="1301">
                  <c:v>3.6758733918267339E-3</c:v>
                </c:pt>
                <c:pt idx="1302">
                  <c:v>-4.7656656735782787E-3</c:v>
                </c:pt>
                <c:pt idx="1303">
                  <c:v>3.7306164229971017E-3</c:v>
                </c:pt>
                <c:pt idx="1304">
                  <c:v>1.2824614528241796E-3</c:v>
                </c:pt>
                <c:pt idx="1305">
                  <c:v>-2.8041757419722257E-3</c:v>
                </c:pt>
                <c:pt idx="1306">
                  <c:v>-1.6386610598519979E-3</c:v>
                </c:pt>
                <c:pt idx="1307">
                  <c:v>1.3799731950360661E-2</c:v>
                </c:pt>
                <c:pt idx="1308">
                  <c:v>-1.6117186941008277E-2</c:v>
                </c:pt>
                <c:pt idx="1309">
                  <c:v>1.5995636618104658E-3</c:v>
                </c:pt>
                <c:pt idx="1310">
                  <c:v>-2.909412969851366E-3</c:v>
                </c:pt>
                <c:pt idx="1311">
                  <c:v>-1.3337510107037653E-3</c:v>
                </c:pt>
                <c:pt idx="1312">
                  <c:v>4.1617153145967478E-4</c:v>
                </c:pt>
                <c:pt idx="1313">
                  <c:v>4.1036007928034746E-3</c:v>
                </c:pt>
                <c:pt idx="1314">
                  <c:v>1.9198445799340602E-2</c:v>
                </c:pt>
                <c:pt idx="1315">
                  <c:v>-5.7050289719525749E-3</c:v>
                </c:pt>
                <c:pt idx="1316">
                  <c:v>-4.7694184188208366E-3</c:v>
                </c:pt>
                <c:pt idx="1317">
                  <c:v>-1.0093109186869453E-3</c:v>
                </c:pt>
                <c:pt idx="1318">
                  <c:v>1.3797317407293619E-4</c:v>
                </c:pt>
                <c:pt idx="1319">
                  <c:v>-4.9255744209918406E-3</c:v>
                </c:pt>
                <c:pt idx="1320">
                  <c:v>4.9800051971804482E-3</c:v>
                </c:pt>
                <c:pt idx="1321">
                  <c:v>-7.8199990146428089E-3</c:v>
                </c:pt>
                <c:pt idx="1322">
                  <c:v>-1.5900591764609118E-2</c:v>
                </c:pt>
                <c:pt idx="1323">
                  <c:v>-7.3998251004211091E-2</c:v>
                </c:pt>
                <c:pt idx="1324">
                  <c:v>-2.0735782433998651E-2</c:v>
                </c:pt>
                <c:pt idx="1325">
                  <c:v>1.2422164795347079E-3</c:v>
                </c:pt>
                <c:pt idx="1326">
                  <c:v>3.4253676511453168E-3</c:v>
                </c:pt>
                <c:pt idx="1327">
                  <c:v>-2.160045836516411E-3</c:v>
                </c:pt>
                <c:pt idx="1328">
                  <c:v>-2.8847644549245821E-3</c:v>
                </c:pt>
                <c:pt idx="1329">
                  <c:v>1.4178006909527863E-2</c:v>
                </c:pt>
                <c:pt idx="1330">
                  <c:v>-1.044273849811117E-2</c:v>
                </c:pt>
                <c:pt idx="1331">
                  <c:v>-3.1868830936826464E-3</c:v>
                </c:pt>
                <c:pt idx="1332">
                  <c:v>-1.4275725663533967E-3</c:v>
                </c:pt>
                <c:pt idx="1333">
                  <c:v>2.5886763854761075E-3</c:v>
                </c:pt>
                <c:pt idx="1334">
                  <c:v>1.5144673605642645E-3</c:v>
                </c:pt>
                <c:pt idx="1335">
                  <c:v>6.0867525085263274E-2</c:v>
                </c:pt>
                <c:pt idx="1336">
                  <c:v>-1.4503090565306631E-2</c:v>
                </c:pt>
                <c:pt idx="1337">
                  <c:v>-5.0511362658756331E-2</c:v>
                </c:pt>
                <c:pt idx="1338">
                  <c:v>-4.6220666282394962E-3</c:v>
                </c:pt>
                <c:pt idx="1339">
                  <c:v>1.563337035090262E-3</c:v>
                </c:pt>
                <c:pt idx="1340">
                  <c:v>4.7828570522485681E-3</c:v>
                </c:pt>
                <c:pt idx="1341">
                  <c:v>-6.0218008821966151E-3</c:v>
                </c:pt>
                <c:pt idx="1342">
                  <c:v>-1.3727460535971625E-3</c:v>
                </c:pt>
                <c:pt idx="1343">
                  <c:v>-6.6191781671820493E-4</c:v>
                </c:pt>
                <c:pt idx="1344">
                  <c:v>1.6659016135184279E-2</c:v>
                </c:pt>
                <c:pt idx="1345">
                  <c:v>-1.1085471677373726E-2</c:v>
                </c:pt>
                <c:pt idx="1346">
                  <c:v>-6.7077027816120349E-4</c:v>
                </c:pt>
                <c:pt idx="1347">
                  <c:v>-1.9881721522272411E-3</c:v>
                </c:pt>
                <c:pt idx="1348">
                  <c:v>-2.701143309347509E-2</c:v>
                </c:pt>
                <c:pt idx="1349">
                  <c:v>2.8264017566278277E-2</c:v>
                </c:pt>
                <c:pt idx="1350">
                  <c:v>1.4223171473670249E-2</c:v>
                </c:pt>
                <c:pt idx="1351">
                  <c:v>1.1677208697117969E-2</c:v>
                </c:pt>
                <c:pt idx="1352">
                  <c:v>3.7495919439749503E-3</c:v>
                </c:pt>
                <c:pt idx="1353">
                  <c:v>-2.8000926854713226E-3</c:v>
                </c:pt>
                <c:pt idx="1354">
                  <c:v>-8.1835926687356952E-4</c:v>
                </c:pt>
                <c:pt idx="1355">
                  <c:v>7.814891034773952E-3</c:v>
                </c:pt>
                <c:pt idx="1356">
                  <c:v>1.7669493775697598E-2</c:v>
                </c:pt>
                <c:pt idx="1357">
                  <c:v>-3.2839419062739017E-3</c:v>
                </c:pt>
                <c:pt idx="1358">
                  <c:v>-2.0826758066561868E-2</c:v>
                </c:pt>
                <c:pt idx="1359">
                  <c:v>7.7682025591774284E-4</c:v>
                </c:pt>
                <c:pt idx="1360">
                  <c:v>1.1475824951912017E-4</c:v>
                </c:pt>
                <c:pt idx="1361">
                  <c:v>-1.2285247996099424E-2</c:v>
                </c:pt>
                <c:pt idx="1362">
                  <c:v>2.0697711710662148E-3</c:v>
                </c:pt>
                <c:pt idx="1363">
                  <c:v>-3.461625447337302E-3</c:v>
                </c:pt>
                <c:pt idx="1364">
                  <c:v>5.7465696419702894E-3</c:v>
                </c:pt>
                <c:pt idx="1365">
                  <c:v>2.4737143906031767E-2</c:v>
                </c:pt>
                <c:pt idx="1366">
                  <c:v>-4.0569482733544548E-3</c:v>
                </c:pt>
                <c:pt idx="1367">
                  <c:v>2.0965645994213133E-3</c:v>
                </c:pt>
                <c:pt idx="1368">
                  <c:v>3.7489742134029225E-2</c:v>
                </c:pt>
                <c:pt idx="1369">
                  <c:v>-1.3187814755111993E-2</c:v>
                </c:pt>
                <c:pt idx="1370">
                  <c:v>-6.8781595073803548E-3</c:v>
                </c:pt>
                <c:pt idx="1371">
                  <c:v>1.3106494967218163E-2</c:v>
                </c:pt>
                <c:pt idx="1372">
                  <c:v>-1.2815620657628535E-2</c:v>
                </c:pt>
                <c:pt idx="1373">
                  <c:v>1.8612385404739307E-2</c:v>
                </c:pt>
                <c:pt idx="1374">
                  <c:v>9.1719471592743851E-4</c:v>
                </c:pt>
                <c:pt idx="1375">
                  <c:v>-9.3638384154870469E-4</c:v>
                </c:pt>
                <c:pt idx="1376">
                  <c:v>-1.2470804555563375E-2</c:v>
                </c:pt>
                <c:pt idx="1377">
                  <c:v>-7.0243364836989342E-3</c:v>
                </c:pt>
                <c:pt idx="1378">
                  <c:v>-1.9929654031311861E-2</c:v>
                </c:pt>
                <c:pt idx="1379">
                  <c:v>-3.9490457248906319E-3</c:v>
                </c:pt>
                <c:pt idx="1380">
                  <c:v>3.8622283640226129E-3</c:v>
                </c:pt>
                <c:pt idx="1381">
                  <c:v>6.3259731492615323E-4</c:v>
                </c:pt>
                <c:pt idx="1382">
                  <c:v>1.0719804011363188E-2</c:v>
                </c:pt>
                <c:pt idx="1383">
                  <c:v>4.9931814715791445E-2</c:v>
                </c:pt>
                <c:pt idx="1384">
                  <c:v>-3.3218604944899033E-3</c:v>
                </c:pt>
                <c:pt idx="1385">
                  <c:v>-2.9812633459849192E-3</c:v>
                </c:pt>
                <c:pt idx="1386">
                  <c:v>1.317810818378029E-2</c:v>
                </c:pt>
                <c:pt idx="1387">
                  <c:v>3.3769550219072464E-2</c:v>
                </c:pt>
                <c:pt idx="1388">
                  <c:v>7.7242489639313128E-3</c:v>
                </c:pt>
                <c:pt idx="1389">
                  <c:v>2.3700281258947076E-3</c:v>
                </c:pt>
                <c:pt idx="1390">
                  <c:v>9.9330852884747856E-2</c:v>
                </c:pt>
                <c:pt idx="1391">
                  <c:v>2.7762582472057984E-2</c:v>
                </c:pt>
                <c:pt idx="1392">
                  <c:v>1.7965205576559562E-2</c:v>
                </c:pt>
                <c:pt idx="1393">
                  <c:v>-9.1506469171080962E-3</c:v>
                </c:pt>
                <c:pt idx="1394">
                  <c:v>-6.9940841363372863E-3</c:v>
                </c:pt>
                <c:pt idx="1395">
                  <c:v>5.2603920611078436E-3</c:v>
                </c:pt>
                <c:pt idx="1396">
                  <c:v>1.3118245502869108E-2</c:v>
                </c:pt>
                <c:pt idx="1397">
                  <c:v>-1.4133250404366748E-3</c:v>
                </c:pt>
                <c:pt idx="1398">
                  <c:v>4.7339892950253315E-3</c:v>
                </c:pt>
                <c:pt idx="1399">
                  <c:v>2.2459720814094641E-2</c:v>
                </c:pt>
                <c:pt idx="1400">
                  <c:v>-1.4401215301005466E-2</c:v>
                </c:pt>
                <c:pt idx="1401">
                  <c:v>-5.3846076742545268E-3</c:v>
                </c:pt>
                <c:pt idx="1402">
                  <c:v>8.340044624205678E-3</c:v>
                </c:pt>
                <c:pt idx="1403">
                  <c:v>7.8812827530194696E-5</c:v>
                </c:pt>
                <c:pt idx="1404">
                  <c:v>-8.5944897043166435E-5</c:v>
                </c:pt>
                <c:pt idx="1405">
                  <c:v>1.1531027204040756E-2</c:v>
                </c:pt>
                <c:pt idx="1406">
                  <c:v>7.256535539944986E-3</c:v>
                </c:pt>
                <c:pt idx="1407">
                  <c:v>3.0687530846862598E-2</c:v>
                </c:pt>
                <c:pt idx="1408">
                  <c:v>1.4844502672042958E-2</c:v>
                </c:pt>
                <c:pt idx="1409">
                  <c:v>-6.4030734323764493E-3</c:v>
                </c:pt>
                <c:pt idx="1410">
                  <c:v>-1.2712308907488756E-3</c:v>
                </c:pt>
                <c:pt idx="1411">
                  <c:v>-1.3591186506396791E-2</c:v>
                </c:pt>
                <c:pt idx="1412">
                  <c:v>-2.7144659101360769E-2</c:v>
                </c:pt>
                <c:pt idx="1413">
                  <c:v>6.5380342847110029E-2</c:v>
                </c:pt>
                <c:pt idx="1414">
                  <c:v>-4.3316467557547367E-2</c:v>
                </c:pt>
                <c:pt idx="1415">
                  <c:v>8.0188187018717105E-3</c:v>
                </c:pt>
                <c:pt idx="1416">
                  <c:v>1.2433583712114782E-3</c:v>
                </c:pt>
                <c:pt idx="1417">
                  <c:v>2.2678155911159292E-2</c:v>
                </c:pt>
                <c:pt idx="1418">
                  <c:v>2.0696197842597908E-3</c:v>
                </c:pt>
                <c:pt idx="1419">
                  <c:v>-4.0668992515592084E-2</c:v>
                </c:pt>
                <c:pt idx="1420">
                  <c:v>4.1916755768081959E-2</c:v>
                </c:pt>
                <c:pt idx="1421">
                  <c:v>-4.1221647600173661E-3</c:v>
                </c:pt>
                <c:pt idx="1422">
                  <c:v>1.1165215152945329E-2</c:v>
                </c:pt>
                <c:pt idx="1423">
                  <c:v>1.9898808829299508E-3</c:v>
                </c:pt>
                <c:pt idx="1424">
                  <c:v>-8.1440560802670259E-3</c:v>
                </c:pt>
                <c:pt idx="1425">
                  <c:v>-5.5840596017248112E-3</c:v>
                </c:pt>
                <c:pt idx="1426">
                  <c:v>1.3632303455729522E-2</c:v>
                </c:pt>
                <c:pt idx="1427">
                  <c:v>8.2378406480798638E-4</c:v>
                </c:pt>
                <c:pt idx="1428">
                  <c:v>-2.4595317235687197E-3</c:v>
                </c:pt>
                <c:pt idx="1429">
                  <c:v>2.5004361657504193E-2</c:v>
                </c:pt>
                <c:pt idx="1430">
                  <c:v>2.0744445013536783E-2</c:v>
                </c:pt>
                <c:pt idx="1431">
                  <c:v>1.2191332995438398E-2</c:v>
                </c:pt>
                <c:pt idx="1432">
                  <c:v>5.1444039931829666E-2</c:v>
                </c:pt>
                <c:pt idx="1433">
                  <c:v>4.9764024021449638E-2</c:v>
                </c:pt>
                <c:pt idx="1434">
                  <c:v>-8.4188335078420051E-3</c:v>
                </c:pt>
                <c:pt idx="1435">
                  <c:v>-1.0626672641796731E-2</c:v>
                </c:pt>
                <c:pt idx="1436">
                  <c:v>2.195006287862733E-2</c:v>
                </c:pt>
                <c:pt idx="1437">
                  <c:v>-1.126894909945475E-2</c:v>
                </c:pt>
                <c:pt idx="1438">
                  <c:v>1.4056806155431367E-3</c:v>
                </c:pt>
                <c:pt idx="1439">
                  <c:v>-5.8075967925181882E-2</c:v>
                </c:pt>
                <c:pt idx="1440">
                  <c:v>7.0713750621040905E-3</c:v>
                </c:pt>
                <c:pt idx="1441">
                  <c:v>3.3586421089880858E-2</c:v>
                </c:pt>
                <c:pt idx="1442">
                  <c:v>2.2677021185650847E-3</c:v>
                </c:pt>
                <c:pt idx="1443">
                  <c:v>-2.4433677013182664E-2</c:v>
                </c:pt>
                <c:pt idx="1444">
                  <c:v>6.9407929079441377E-3</c:v>
                </c:pt>
                <c:pt idx="1445">
                  <c:v>-1.8839326484491159E-2</c:v>
                </c:pt>
                <c:pt idx="1446">
                  <c:v>2.9369040079616271E-2</c:v>
                </c:pt>
                <c:pt idx="1447">
                  <c:v>-8.575903188623335E-3</c:v>
                </c:pt>
                <c:pt idx="1448">
                  <c:v>3.1815246088903626E-2</c:v>
                </c:pt>
                <c:pt idx="1449">
                  <c:v>4.6616009045514772E-3</c:v>
                </c:pt>
                <c:pt idx="1450">
                  <c:v>2.2686736263952678E-3</c:v>
                </c:pt>
                <c:pt idx="1451">
                  <c:v>-5.0415380229170692E-3</c:v>
                </c:pt>
                <c:pt idx="1452">
                  <c:v>-1.622372466458033E-2</c:v>
                </c:pt>
                <c:pt idx="1453">
                  <c:v>1.3854232772868791E-2</c:v>
                </c:pt>
                <c:pt idx="1454">
                  <c:v>-2.5085592017953795E-2</c:v>
                </c:pt>
                <c:pt idx="1455">
                  <c:v>2.0330528365608336E-2</c:v>
                </c:pt>
                <c:pt idx="1456">
                  <c:v>-1.8259852365777984E-2</c:v>
                </c:pt>
                <c:pt idx="1457">
                  <c:v>-1.255280913860457E-2</c:v>
                </c:pt>
                <c:pt idx="1458">
                  <c:v>3.3630221166731644E-3</c:v>
                </c:pt>
                <c:pt idx="1459">
                  <c:v>5.981205648968313E-4</c:v>
                </c:pt>
                <c:pt idx="1460">
                  <c:v>4.4949222114674336E-2</c:v>
                </c:pt>
                <c:pt idx="1461">
                  <c:v>1.8938385201224817E-2</c:v>
                </c:pt>
                <c:pt idx="1462">
                  <c:v>-4.7591476685937328E-2</c:v>
                </c:pt>
                <c:pt idx="1463">
                  <c:v>3.1998669719274897E-2</c:v>
                </c:pt>
                <c:pt idx="1464">
                  <c:v>-1.7208233429097941E-3</c:v>
                </c:pt>
                <c:pt idx="1465">
                  <c:v>-3.8612979519683233E-3</c:v>
                </c:pt>
                <c:pt idx="1466">
                  <c:v>-2.0782043877147771E-3</c:v>
                </c:pt>
                <c:pt idx="1467">
                  <c:v>6.9544310367553708E-2</c:v>
                </c:pt>
                <c:pt idx="1468">
                  <c:v>-1.7439868349708232E-2</c:v>
                </c:pt>
                <c:pt idx="1469">
                  <c:v>1.0462418363059944E-2</c:v>
                </c:pt>
                <c:pt idx="1470">
                  <c:v>-4.4508432549376087E-3</c:v>
                </c:pt>
                <c:pt idx="1471">
                  <c:v>-7.4657829158771283E-2</c:v>
                </c:pt>
                <c:pt idx="1472">
                  <c:v>-1.3061808721317458E-3</c:v>
                </c:pt>
                <c:pt idx="1473">
                  <c:v>-2.57264118924313E-2</c:v>
                </c:pt>
                <c:pt idx="1474">
                  <c:v>2.0928939884373721E-2</c:v>
                </c:pt>
                <c:pt idx="1475">
                  <c:v>1.2338708182288105E-2</c:v>
                </c:pt>
                <c:pt idx="1476">
                  <c:v>-8.6350064445536168E-3</c:v>
                </c:pt>
                <c:pt idx="1477">
                  <c:v>-3.4322458868539019E-2</c:v>
                </c:pt>
                <c:pt idx="1478">
                  <c:v>7.9967222737193921E-3</c:v>
                </c:pt>
                <c:pt idx="1479">
                  <c:v>1.0048727801750257E-3</c:v>
                </c:pt>
                <c:pt idx="1480">
                  <c:v>-2.8577606512659726E-3</c:v>
                </c:pt>
                <c:pt idx="1481">
                  <c:v>-4.8927422466137682E-2</c:v>
                </c:pt>
                <c:pt idx="1482">
                  <c:v>9.0287769966226339E-3</c:v>
                </c:pt>
                <c:pt idx="1483">
                  <c:v>6.8230317825479503E-3</c:v>
                </c:pt>
                <c:pt idx="1484">
                  <c:v>-5.3970736188539981E-3</c:v>
                </c:pt>
                <c:pt idx="1485">
                  <c:v>4.8509410165402889E-2</c:v>
                </c:pt>
                <c:pt idx="1486">
                  <c:v>5.8902071126758493E-3</c:v>
                </c:pt>
                <c:pt idx="1487">
                  <c:v>-2.2321057543210898E-3</c:v>
                </c:pt>
                <c:pt idx="1488">
                  <c:v>2.9765556764012269E-2</c:v>
                </c:pt>
                <c:pt idx="1489">
                  <c:v>-8.1778327922660266E-3</c:v>
                </c:pt>
                <c:pt idx="1490">
                  <c:v>-7.0911343111915714E-3</c:v>
                </c:pt>
                <c:pt idx="1491">
                  <c:v>1.0753266039664533E-2</c:v>
                </c:pt>
                <c:pt idx="1492">
                  <c:v>2.7792321471484804E-3</c:v>
                </c:pt>
                <c:pt idx="1493">
                  <c:v>-5.0586779318417818E-3</c:v>
                </c:pt>
                <c:pt idx="1494">
                  <c:v>-8.3938649315915548E-3</c:v>
                </c:pt>
                <c:pt idx="1495">
                  <c:v>2.4332327778608942E-3</c:v>
                </c:pt>
                <c:pt idx="1496">
                  <c:v>9.1654519888952901E-3</c:v>
                </c:pt>
                <c:pt idx="1497">
                  <c:v>2.836992795524429E-2</c:v>
                </c:pt>
                <c:pt idx="1498">
                  <c:v>2.2287247530005772E-2</c:v>
                </c:pt>
                <c:pt idx="1499">
                  <c:v>3.923427470082852E-2</c:v>
                </c:pt>
                <c:pt idx="1500">
                  <c:v>1.4148320176294638E-2</c:v>
                </c:pt>
                <c:pt idx="1501">
                  <c:v>1.0666824678189357E-2</c:v>
                </c:pt>
                <c:pt idx="1502">
                  <c:v>3.6206579368249336E-2</c:v>
                </c:pt>
                <c:pt idx="1503">
                  <c:v>-5.505688424978783E-3</c:v>
                </c:pt>
                <c:pt idx="1504">
                  <c:v>4.177075379789863E-2</c:v>
                </c:pt>
                <c:pt idx="1505">
                  <c:v>1.3236268649747807E-3</c:v>
                </c:pt>
                <c:pt idx="1506">
                  <c:v>4.5025538497769357E-3</c:v>
                </c:pt>
                <c:pt idx="1507">
                  <c:v>-8.5946499325811887E-3</c:v>
                </c:pt>
                <c:pt idx="1508">
                  <c:v>8.6130372359478624E-3</c:v>
                </c:pt>
                <c:pt idx="1509">
                  <c:v>-7.2850508048302176E-3</c:v>
                </c:pt>
                <c:pt idx="1510">
                  <c:v>1.0413346741562579E-2</c:v>
                </c:pt>
                <c:pt idx="1511">
                  <c:v>-8.515029701701371E-3</c:v>
                </c:pt>
                <c:pt idx="1512">
                  <c:v>-9.5211544768777356E-3</c:v>
                </c:pt>
                <c:pt idx="1513">
                  <c:v>-9.923160514449969E-3</c:v>
                </c:pt>
                <c:pt idx="1514">
                  <c:v>1.4146359121495866E-2</c:v>
                </c:pt>
                <c:pt idx="1515">
                  <c:v>3.7802793841212878E-3</c:v>
                </c:pt>
                <c:pt idx="1516">
                  <c:v>5.2391418748890084E-2</c:v>
                </c:pt>
                <c:pt idx="1517">
                  <c:v>4.7274524923464067E-2</c:v>
                </c:pt>
                <c:pt idx="1518">
                  <c:v>9.5881340870051845E-2</c:v>
                </c:pt>
                <c:pt idx="1519">
                  <c:v>-1.9861184358743289E-2</c:v>
                </c:pt>
                <c:pt idx="1520">
                  <c:v>1.9999017239288097E-2</c:v>
                </c:pt>
                <c:pt idx="1521">
                  <c:v>-7.6351125228809602E-3</c:v>
                </c:pt>
                <c:pt idx="1522">
                  <c:v>1.7675789408493126E-2</c:v>
                </c:pt>
                <c:pt idx="1523">
                  <c:v>8.095674817064169E-2</c:v>
                </c:pt>
                <c:pt idx="1524">
                  <c:v>-6.2122736860994787E-2</c:v>
                </c:pt>
                <c:pt idx="1525">
                  <c:v>3.3859993275085154E-2</c:v>
                </c:pt>
                <c:pt idx="1526">
                  <c:v>1.1592429245115499E-2</c:v>
                </c:pt>
                <c:pt idx="1527">
                  <c:v>1.9416679047623786E-2</c:v>
                </c:pt>
                <c:pt idx="1528">
                  <c:v>4.5558200116799785E-3</c:v>
                </c:pt>
                <c:pt idx="1529">
                  <c:v>6.3658903292034275E-3</c:v>
                </c:pt>
                <c:pt idx="1530">
                  <c:v>4.5608583875733189E-2</c:v>
                </c:pt>
                <c:pt idx="1531">
                  <c:v>-8.6078760026432333E-3</c:v>
                </c:pt>
                <c:pt idx="1532">
                  <c:v>2.2582941511763766E-2</c:v>
                </c:pt>
                <c:pt idx="1533">
                  <c:v>-2.2651613569678708E-2</c:v>
                </c:pt>
                <c:pt idx="1534">
                  <c:v>-2.6601517882854031E-2</c:v>
                </c:pt>
                <c:pt idx="1535">
                  <c:v>-6.1060360828611993E-2</c:v>
                </c:pt>
                <c:pt idx="1536">
                  <c:v>5.1519976865055828E-2</c:v>
                </c:pt>
                <c:pt idx="1537">
                  <c:v>-1.3671214949785959E-2</c:v>
                </c:pt>
                <c:pt idx="1538">
                  <c:v>-8.4629579443979641E-2</c:v>
                </c:pt>
                <c:pt idx="1539">
                  <c:v>9.4752517499272049E-2</c:v>
                </c:pt>
                <c:pt idx="1540">
                  <c:v>-3.5043612743946628E-2</c:v>
                </c:pt>
                <c:pt idx="1541">
                  <c:v>-2.9148620024659344E-2</c:v>
                </c:pt>
                <c:pt idx="1542">
                  <c:v>1.0546248145478998E-2</c:v>
                </c:pt>
                <c:pt idx="1543">
                  <c:v>4.6838298123401456E-2</c:v>
                </c:pt>
                <c:pt idx="1544">
                  <c:v>3.9483794254688398E-2</c:v>
                </c:pt>
                <c:pt idx="1545">
                  <c:v>2.2600214958115039E-3</c:v>
                </c:pt>
                <c:pt idx="1546">
                  <c:v>-7.5666603910905517E-3</c:v>
                </c:pt>
                <c:pt idx="1547">
                  <c:v>1.6868869988932778E-2</c:v>
                </c:pt>
                <c:pt idx="1548">
                  <c:v>-1.2053563977859949E-2</c:v>
                </c:pt>
                <c:pt idx="1549">
                  <c:v>-2.5159440473744299E-3</c:v>
                </c:pt>
                <c:pt idx="1550">
                  <c:v>2.2134264363662171E-2</c:v>
                </c:pt>
                <c:pt idx="1551">
                  <c:v>-2.0861878726112781E-2</c:v>
                </c:pt>
                <c:pt idx="1552">
                  <c:v>-6.1420229607209165E-2</c:v>
                </c:pt>
                <c:pt idx="1553">
                  <c:v>9.5618911706714105E-3</c:v>
                </c:pt>
                <c:pt idx="1554">
                  <c:v>3.6127133511799414E-2</c:v>
                </c:pt>
                <c:pt idx="1555">
                  <c:v>-7.7775406606044317E-3</c:v>
                </c:pt>
                <c:pt idx="1556">
                  <c:v>1.436931656498408E-2</c:v>
                </c:pt>
                <c:pt idx="1557">
                  <c:v>7.0224364435251818E-3</c:v>
                </c:pt>
                <c:pt idx="1558">
                  <c:v>3.2325561755408794E-2</c:v>
                </c:pt>
                <c:pt idx="1559">
                  <c:v>-3.397305413505769E-2</c:v>
                </c:pt>
                <c:pt idx="1560">
                  <c:v>1.9008870459384708E-2</c:v>
                </c:pt>
                <c:pt idx="1561">
                  <c:v>-5.6946461391845782E-3</c:v>
                </c:pt>
                <c:pt idx="1562">
                  <c:v>-4.1417131577239474E-2</c:v>
                </c:pt>
                <c:pt idx="1563">
                  <c:v>-4.3927222581883973E-2</c:v>
                </c:pt>
                <c:pt idx="1564">
                  <c:v>2.0651942839837067E-2</c:v>
                </c:pt>
                <c:pt idx="1565">
                  <c:v>-3.1807657325570005E-2</c:v>
                </c:pt>
                <c:pt idx="1566">
                  <c:v>2.8799826637233572E-3</c:v>
                </c:pt>
                <c:pt idx="1567">
                  <c:v>-3.7214481582693915E-2</c:v>
                </c:pt>
                <c:pt idx="1568">
                  <c:v>3.4383151712519266E-2</c:v>
                </c:pt>
                <c:pt idx="1569">
                  <c:v>8.6402913999179543E-3</c:v>
                </c:pt>
                <c:pt idx="1570">
                  <c:v>1.394554446545393E-2</c:v>
                </c:pt>
                <c:pt idx="1571">
                  <c:v>5.9946353564166444E-4</c:v>
                </c:pt>
                <c:pt idx="1572">
                  <c:v>2.9616528501297479E-2</c:v>
                </c:pt>
                <c:pt idx="1573">
                  <c:v>-6.4694280315042985E-3</c:v>
                </c:pt>
                <c:pt idx="1574">
                  <c:v>-3.1565702782534011E-2</c:v>
                </c:pt>
                <c:pt idx="1575">
                  <c:v>3.1761798333733715E-3</c:v>
                </c:pt>
                <c:pt idx="1576">
                  <c:v>-1.0683574159779385E-2</c:v>
                </c:pt>
                <c:pt idx="1577">
                  <c:v>-5.0637688514115764E-3</c:v>
                </c:pt>
                <c:pt idx="1578">
                  <c:v>-6.6770494775540978E-3</c:v>
                </c:pt>
                <c:pt idx="1579">
                  <c:v>1.2031858926327299E-2</c:v>
                </c:pt>
                <c:pt idx="1580">
                  <c:v>-4.7886512215916666E-2</c:v>
                </c:pt>
                <c:pt idx="1581">
                  <c:v>-4.1076858132433114E-2</c:v>
                </c:pt>
                <c:pt idx="1582">
                  <c:v>1.490508021482162E-2</c:v>
                </c:pt>
                <c:pt idx="1583">
                  <c:v>6.1985304686773324E-2</c:v>
                </c:pt>
                <c:pt idx="1584">
                  <c:v>1.7198575094860669E-2</c:v>
                </c:pt>
                <c:pt idx="1585">
                  <c:v>2.5048512806191692E-3</c:v>
                </c:pt>
                <c:pt idx="1586">
                  <c:v>-1.3161451310547134E-2</c:v>
                </c:pt>
                <c:pt idx="1587">
                  <c:v>-1.2923992348394031E-2</c:v>
                </c:pt>
                <c:pt idx="1588">
                  <c:v>-1.8601667221594953E-2</c:v>
                </c:pt>
                <c:pt idx="1589">
                  <c:v>3.0871585371132548E-2</c:v>
                </c:pt>
                <c:pt idx="1590">
                  <c:v>-3.5209311486402939E-2</c:v>
                </c:pt>
                <c:pt idx="1591">
                  <c:v>-1.7032926876335841E-3</c:v>
                </c:pt>
                <c:pt idx="1592">
                  <c:v>1.2597344311617631E-2</c:v>
                </c:pt>
                <c:pt idx="1593">
                  <c:v>2.2213174468350694E-2</c:v>
                </c:pt>
                <c:pt idx="1594">
                  <c:v>-2.0899855969387038E-2</c:v>
                </c:pt>
                <c:pt idx="1595">
                  <c:v>7.5409619977981235E-2</c:v>
                </c:pt>
                <c:pt idx="1596">
                  <c:v>-1.5059408926690443E-2</c:v>
                </c:pt>
                <c:pt idx="1597">
                  <c:v>2.6882311210257859E-2</c:v>
                </c:pt>
                <c:pt idx="1598">
                  <c:v>-1.3351433734442031E-3</c:v>
                </c:pt>
                <c:pt idx="1599">
                  <c:v>-8.4814101799637331E-3</c:v>
                </c:pt>
                <c:pt idx="1600">
                  <c:v>7.6433240061163144E-2</c:v>
                </c:pt>
                <c:pt idx="1601">
                  <c:v>-1.8395458746702786E-2</c:v>
                </c:pt>
                <c:pt idx="1602">
                  <c:v>-1.2544291085866077E-2</c:v>
                </c:pt>
                <c:pt idx="1603">
                  <c:v>-1.8794079999144842E-2</c:v>
                </c:pt>
                <c:pt idx="1604">
                  <c:v>8.9950572677066631E-3</c:v>
                </c:pt>
                <c:pt idx="1605">
                  <c:v>1.0652083353092312E-2</c:v>
                </c:pt>
                <c:pt idx="1606">
                  <c:v>-1.0284993905290363E-2</c:v>
                </c:pt>
                <c:pt idx="1607">
                  <c:v>1.3035537674719766E-2</c:v>
                </c:pt>
                <c:pt idx="1608">
                  <c:v>-1.5102045870891145E-2</c:v>
                </c:pt>
                <c:pt idx="1609">
                  <c:v>-1.0700839095732273E-2</c:v>
                </c:pt>
                <c:pt idx="1610">
                  <c:v>1.0499437453604488E-2</c:v>
                </c:pt>
                <c:pt idx="1611">
                  <c:v>-1.1696651367921751E-2</c:v>
                </c:pt>
                <c:pt idx="1612">
                  <c:v>2.5414269311638815E-3</c:v>
                </c:pt>
                <c:pt idx="1613">
                  <c:v>4.9477511865680945E-4</c:v>
                </c:pt>
                <c:pt idx="1614">
                  <c:v>1.5155026882715861E-2</c:v>
                </c:pt>
                <c:pt idx="1615">
                  <c:v>2.6018512193952237E-2</c:v>
                </c:pt>
                <c:pt idx="1616">
                  <c:v>7.5486904913666386E-3</c:v>
                </c:pt>
                <c:pt idx="1617">
                  <c:v>-4.9039861564277309E-3</c:v>
                </c:pt>
                <c:pt idx="1618">
                  <c:v>-1.988186445634621E-2</c:v>
                </c:pt>
                <c:pt idx="1619">
                  <c:v>-8.5260278079690721E-4</c:v>
                </c:pt>
                <c:pt idx="1620">
                  <c:v>4.914980744164632E-3</c:v>
                </c:pt>
                <c:pt idx="1621">
                  <c:v>-1.982131387733066E-3</c:v>
                </c:pt>
                <c:pt idx="1622">
                  <c:v>-3.127521333293648E-2</c:v>
                </c:pt>
                <c:pt idx="1623">
                  <c:v>1.3737908537882149E-2</c:v>
                </c:pt>
                <c:pt idx="1624">
                  <c:v>-2.1952031207750577E-2</c:v>
                </c:pt>
                <c:pt idx="1625">
                  <c:v>-1.0769407030389422E-2</c:v>
                </c:pt>
                <c:pt idx="1626">
                  <c:v>2.2043085147773755E-3</c:v>
                </c:pt>
                <c:pt idx="1627">
                  <c:v>6.9940116069866498E-3</c:v>
                </c:pt>
                <c:pt idx="1628">
                  <c:v>-2.5488647418545618E-3</c:v>
                </c:pt>
                <c:pt idx="1629">
                  <c:v>-2.0938428789158969E-2</c:v>
                </c:pt>
                <c:pt idx="1630">
                  <c:v>-2.2866738803040132E-3</c:v>
                </c:pt>
                <c:pt idx="1631">
                  <c:v>-1.0620467479167672E-3</c:v>
                </c:pt>
                <c:pt idx="1632">
                  <c:v>-1.2080409265690428E-2</c:v>
                </c:pt>
                <c:pt idx="1633">
                  <c:v>2.7381812866036359E-3</c:v>
                </c:pt>
                <c:pt idx="1634">
                  <c:v>-1.5284381573542838E-2</c:v>
                </c:pt>
                <c:pt idx="1635">
                  <c:v>-4.5940910813846658E-2</c:v>
                </c:pt>
                <c:pt idx="1636">
                  <c:v>2.3304148978823713E-2</c:v>
                </c:pt>
                <c:pt idx="1637">
                  <c:v>-1.6648977714509794E-2</c:v>
                </c:pt>
                <c:pt idx="1638">
                  <c:v>1.4562079378235282E-2</c:v>
                </c:pt>
                <c:pt idx="1639">
                  <c:v>-1.9761039028453609E-2</c:v>
                </c:pt>
                <c:pt idx="1640">
                  <c:v>8.8752108712768507E-3</c:v>
                </c:pt>
                <c:pt idx="1641">
                  <c:v>3.0925706033560374E-2</c:v>
                </c:pt>
                <c:pt idx="1642">
                  <c:v>6.4264601501395902E-4</c:v>
                </c:pt>
                <c:pt idx="1643">
                  <c:v>-1.2115932092138126E-2</c:v>
                </c:pt>
                <c:pt idx="1644">
                  <c:v>-2.9506848366958827E-2</c:v>
                </c:pt>
                <c:pt idx="1645">
                  <c:v>-5.2288963798672317E-2</c:v>
                </c:pt>
                <c:pt idx="1646">
                  <c:v>-7.8866683000246018E-3</c:v>
                </c:pt>
                <c:pt idx="1647">
                  <c:v>2.7193747757594089E-2</c:v>
                </c:pt>
                <c:pt idx="1648">
                  <c:v>-4.0434296779196854E-2</c:v>
                </c:pt>
                <c:pt idx="1649">
                  <c:v>1.4378190634732002E-2</c:v>
                </c:pt>
                <c:pt idx="1650">
                  <c:v>2.318521585672717E-2</c:v>
                </c:pt>
                <c:pt idx="1651">
                  <c:v>-4.7679158507337727E-3</c:v>
                </c:pt>
                <c:pt idx="1652">
                  <c:v>-5.8474202898952665E-3</c:v>
                </c:pt>
                <c:pt idx="1653">
                  <c:v>9.0272273725051644E-3</c:v>
                </c:pt>
                <c:pt idx="1654">
                  <c:v>2.2007441801341621E-2</c:v>
                </c:pt>
                <c:pt idx="1655">
                  <c:v>2.994261518408603E-2</c:v>
                </c:pt>
                <c:pt idx="1656">
                  <c:v>6.3553780870350574E-2</c:v>
                </c:pt>
                <c:pt idx="1657">
                  <c:v>4.6240807338917556E-3</c:v>
                </c:pt>
                <c:pt idx="1658">
                  <c:v>-1.5335439218293834E-2</c:v>
                </c:pt>
                <c:pt idx="1659">
                  <c:v>-2.4070316390382152E-3</c:v>
                </c:pt>
                <c:pt idx="1660">
                  <c:v>4.1926875988902212E-2</c:v>
                </c:pt>
                <c:pt idx="1661">
                  <c:v>8.018541583299621E-3</c:v>
                </c:pt>
                <c:pt idx="1662">
                  <c:v>1.324066032125959E-2</c:v>
                </c:pt>
                <c:pt idx="1663">
                  <c:v>-7.1104135489502562E-3</c:v>
                </c:pt>
                <c:pt idx="1664">
                  <c:v>-2.4759139829173771E-2</c:v>
                </c:pt>
                <c:pt idx="1665">
                  <c:v>-7.6238099175371943E-3</c:v>
                </c:pt>
                <c:pt idx="1666">
                  <c:v>5.1670923528899237E-3</c:v>
                </c:pt>
                <c:pt idx="1667">
                  <c:v>3.2912537517098883E-2</c:v>
                </c:pt>
                <c:pt idx="1668">
                  <c:v>1.9430450443074232E-3</c:v>
                </c:pt>
                <c:pt idx="1669">
                  <c:v>2.7765049456265345E-3</c:v>
                </c:pt>
                <c:pt idx="1670">
                  <c:v>-2.0881979620109514E-2</c:v>
                </c:pt>
                <c:pt idx="1671">
                  <c:v>-8.471781856706273E-3</c:v>
                </c:pt>
                <c:pt idx="1672">
                  <c:v>-2.3821769297550199E-2</c:v>
                </c:pt>
                <c:pt idx="1673">
                  <c:v>1.1502957196349639E-2</c:v>
                </c:pt>
                <c:pt idx="1674">
                  <c:v>-5.9972331375880317E-2</c:v>
                </c:pt>
                <c:pt idx="1675">
                  <c:v>-1.1823953173879742E-2</c:v>
                </c:pt>
                <c:pt idx="1676">
                  <c:v>-4.4193197402963791E-2</c:v>
                </c:pt>
                <c:pt idx="1677">
                  <c:v>-7.0062169768841387E-2</c:v>
                </c:pt>
                <c:pt idx="1678">
                  <c:v>3.6589267859126862E-2</c:v>
                </c:pt>
                <c:pt idx="1679">
                  <c:v>-1.7111380721388514E-2</c:v>
                </c:pt>
                <c:pt idx="1680">
                  <c:v>0.12383335232500814</c:v>
                </c:pt>
                <c:pt idx="1681">
                  <c:v>-1.6000212167515904E-2</c:v>
                </c:pt>
                <c:pt idx="1682">
                  <c:v>4.5144901658233927E-4</c:v>
                </c:pt>
                <c:pt idx="1683">
                  <c:v>-3.3773419335508148E-2</c:v>
                </c:pt>
                <c:pt idx="1684">
                  <c:v>8.8750440113980478E-3</c:v>
                </c:pt>
                <c:pt idx="1685">
                  <c:v>2.0609173735575581E-2</c:v>
                </c:pt>
                <c:pt idx="1686">
                  <c:v>-3.0282831621756601E-2</c:v>
                </c:pt>
                <c:pt idx="1687">
                  <c:v>-1.9256122795944131E-2</c:v>
                </c:pt>
                <c:pt idx="1688">
                  <c:v>2.2605902777777853E-2</c:v>
                </c:pt>
                <c:pt idx="1689">
                  <c:v>8.7930651029419771E-3</c:v>
                </c:pt>
                <c:pt idx="1690">
                  <c:v>-1.5046777997251071E-2</c:v>
                </c:pt>
                <c:pt idx="1691">
                  <c:v>1.7714535176276636E-2</c:v>
                </c:pt>
                <c:pt idx="1692">
                  <c:v>-8.5070004370183527E-3</c:v>
                </c:pt>
                <c:pt idx="1693">
                  <c:v>3.4780202726191645E-2</c:v>
                </c:pt>
                <c:pt idx="1694">
                  <c:v>-1.1846999156766347E-2</c:v>
                </c:pt>
                <c:pt idx="1695">
                  <c:v>5.9516258895684793E-2</c:v>
                </c:pt>
                <c:pt idx="1696">
                  <c:v>2.0007824323768908E-3</c:v>
                </c:pt>
                <c:pt idx="1697">
                  <c:v>2.6681545729563272E-3</c:v>
                </c:pt>
                <c:pt idx="1698">
                  <c:v>-2.1982130097482733E-2</c:v>
                </c:pt>
                <c:pt idx="1699">
                  <c:v>-5.3494541727139189E-2</c:v>
                </c:pt>
                <c:pt idx="1700">
                  <c:v>-7.8718653917740911E-3</c:v>
                </c:pt>
                <c:pt idx="1701">
                  <c:v>5.3245001029056382E-3</c:v>
                </c:pt>
                <c:pt idx="1702">
                  <c:v>-3.2179154553289013E-3</c:v>
                </c:pt>
                <c:pt idx="1703">
                  <c:v>-3.2458839041210608E-3</c:v>
                </c:pt>
                <c:pt idx="1704">
                  <c:v>-2.7556567363079543E-2</c:v>
                </c:pt>
                <c:pt idx="1705">
                  <c:v>3.1156371662340421E-2</c:v>
                </c:pt>
                <c:pt idx="1706">
                  <c:v>-2.6782914651393042E-2</c:v>
                </c:pt>
                <c:pt idx="1707">
                  <c:v>7.6470166052036159E-3</c:v>
                </c:pt>
                <c:pt idx="1708">
                  <c:v>-3.1284637758142164E-2</c:v>
                </c:pt>
                <c:pt idx="1709">
                  <c:v>-4.0009941242698077E-2</c:v>
                </c:pt>
                <c:pt idx="1710">
                  <c:v>4.92631300966484E-3</c:v>
                </c:pt>
                <c:pt idx="1711">
                  <c:v>1.1730203113881288E-2</c:v>
                </c:pt>
                <c:pt idx="1712">
                  <c:v>4.0274726597640864E-2</c:v>
                </c:pt>
                <c:pt idx="1713">
                  <c:v>1.0450452535577304E-2</c:v>
                </c:pt>
                <c:pt idx="1714">
                  <c:v>-4.5805866211887647E-3</c:v>
                </c:pt>
                <c:pt idx="1715">
                  <c:v>1.3109785541529417E-2</c:v>
                </c:pt>
                <c:pt idx="1716">
                  <c:v>4.2319118384680277E-2</c:v>
                </c:pt>
                <c:pt idx="1717">
                  <c:v>-9.6993056760434904E-3</c:v>
                </c:pt>
                <c:pt idx="1718">
                  <c:v>-1.316631529042589E-2</c:v>
                </c:pt>
                <c:pt idx="1719">
                  <c:v>-1.6367245508344785E-2</c:v>
                </c:pt>
                <c:pt idx="1720">
                  <c:v>3.562302075247481E-2</c:v>
                </c:pt>
                <c:pt idx="1721">
                  <c:v>1.899790227764564E-2</c:v>
                </c:pt>
                <c:pt idx="1722">
                  <c:v>2.4489195454973078E-2</c:v>
                </c:pt>
                <c:pt idx="1723">
                  <c:v>2.3517178739136391E-3</c:v>
                </c:pt>
                <c:pt idx="1724">
                  <c:v>4.5622937962535026E-3</c:v>
                </c:pt>
                <c:pt idx="1725">
                  <c:v>2.9350092254416538E-3</c:v>
                </c:pt>
                <c:pt idx="1726">
                  <c:v>-3.8266030388525163E-3</c:v>
                </c:pt>
                <c:pt idx="1727">
                  <c:v>1.5835897701487189E-2</c:v>
                </c:pt>
                <c:pt idx="1728">
                  <c:v>-1.8186037532551991E-2</c:v>
                </c:pt>
                <c:pt idx="1729">
                  <c:v>3.1290285964150399E-2</c:v>
                </c:pt>
                <c:pt idx="1730">
                  <c:v>9.5236443171602403E-3</c:v>
                </c:pt>
                <c:pt idx="1731">
                  <c:v>2.4561121259587537E-3</c:v>
                </c:pt>
                <c:pt idx="1732">
                  <c:v>-3.8793161639640861E-3</c:v>
                </c:pt>
                <c:pt idx="1733">
                  <c:v>-3.6216131844536759E-2</c:v>
                </c:pt>
                <c:pt idx="1734">
                  <c:v>-3.7951651129720321E-2</c:v>
                </c:pt>
                <c:pt idx="1735">
                  <c:v>-3.5805061223846968E-3</c:v>
                </c:pt>
                <c:pt idx="1736">
                  <c:v>1.7468262336446383E-3</c:v>
                </c:pt>
                <c:pt idx="1737">
                  <c:v>2.194961465881029E-2</c:v>
                </c:pt>
                <c:pt idx="1738">
                  <c:v>-4.1893401418957588E-4</c:v>
                </c:pt>
                <c:pt idx="1739">
                  <c:v>1.1910153984923566E-2</c:v>
                </c:pt>
                <c:pt idx="1740">
                  <c:v>-8.3198258993499863E-3</c:v>
                </c:pt>
                <c:pt idx="1741">
                  <c:v>-1.3608182887043796E-3</c:v>
                </c:pt>
                <c:pt idx="1742">
                  <c:v>-2.5202210943588987E-2</c:v>
                </c:pt>
                <c:pt idx="1743">
                  <c:v>-6.3970792766586682E-3</c:v>
                </c:pt>
                <c:pt idx="1744">
                  <c:v>3.5688504583968106E-2</c:v>
                </c:pt>
                <c:pt idx="1745">
                  <c:v>1.2905337730235278E-2</c:v>
                </c:pt>
                <c:pt idx="1746">
                  <c:v>-6.4809500879841053E-3</c:v>
                </c:pt>
                <c:pt idx="1747">
                  <c:v>5.2218135939779309E-2</c:v>
                </c:pt>
                <c:pt idx="1748">
                  <c:v>1.3589419963117688E-2</c:v>
                </c:pt>
                <c:pt idx="1749">
                  <c:v>1.0052991727581562E-2</c:v>
                </c:pt>
                <c:pt idx="1750">
                  <c:v>-4.3418734645994661E-3</c:v>
                </c:pt>
                <c:pt idx="1751">
                  <c:v>1.6353325167705268E-2</c:v>
                </c:pt>
                <c:pt idx="1752">
                  <c:v>-1.040673310519824E-3</c:v>
                </c:pt>
                <c:pt idx="1753">
                  <c:v>8.6808733626497769E-3</c:v>
                </c:pt>
                <c:pt idx="1754">
                  <c:v>-2.2434704359150071E-2</c:v>
                </c:pt>
                <c:pt idx="1755">
                  <c:v>-6.8282877649517015E-4</c:v>
                </c:pt>
                <c:pt idx="1756">
                  <c:v>-9.621777846956503E-3</c:v>
                </c:pt>
                <c:pt idx="1757">
                  <c:v>2.2301265372937529E-2</c:v>
                </c:pt>
                <c:pt idx="1758">
                  <c:v>-2.3393745498032192E-2</c:v>
                </c:pt>
                <c:pt idx="1759">
                  <c:v>6.9661663500293347E-3</c:v>
                </c:pt>
                <c:pt idx="1760">
                  <c:v>1.3819705251750358E-2</c:v>
                </c:pt>
                <c:pt idx="1761">
                  <c:v>2.7386859846060485E-2</c:v>
                </c:pt>
                <c:pt idx="1762">
                  <c:v>4.1354538294193555E-2</c:v>
                </c:pt>
                <c:pt idx="1763">
                  <c:v>-5.8112615037451132E-3</c:v>
                </c:pt>
                <c:pt idx="1764">
                  <c:v>-2.7913956715781452E-2</c:v>
                </c:pt>
                <c:pt idx="1765">
                  <c:v>-1.1487772037564237E-2</c:v>
                </c:pt>
                <c:pt idx="1766">
                  <c:v>-3.0489576304191246E-3</c:v>
                </c:pt>
                <c:pt idx="1767">
                  <c:v>-7.0268361378166277E-3</c:v>
                </c:pt>
                <c:pt idx="1768">
                  <c:v>-1.5108191058747278E-2</c:v>
                </c:pt>
                <c:pt idx="1769">
                  <c:v>2.2946643985832127E-2</c:v>
                </c:pt>
                <c:pt idx="1770">
                  <c:v>8.9677879303587504E-2</c:v>
                </c:pt>
                <c:pt idx="1771">
                  <c:v>4.6546421963811202E-3</c:v>
                </c:pt>
                <c:pt idx="1772">
                  <c:v>8.2386154457936289E-3</c:v>
                </c:pt>
                <c:pt idx="1773">
                  <c:v>9.3030511028979745E-4</c:v>
                </c:pt>
                <c:pt idx="1774">
                  <c:v>4.9519427994078047E-2</c:v>
                </c:pt>
                <c:pt idx="1775">
                  <c:v>0.10220138124662892</c:v>
                </c:pt>
                <c:pt idx="1776">
                  <c:v>-5.2264533164356752E-3</c:v>
                </c:pt>
                <c:pt idx="1777">
                  <c:v>2.4218857486953072E-2</c:v>
                </c:pt>
                <c:pt idx="1778">
                  <c:v>-3.269733495075644E-2</c:v>
                </c:pt>
                <c:pt idx="1779">
                  <c:v>4.1243218891908073E-2</c:v>
                </c:pt>
                <c:pt idx="1780">
                  <c:v>-4.4669628149287544E-3</c:v>
                </c:pt>
                <c:pt idx="1781">
                  <c:v>-8.6155111671528672E-3</c:v>
                </c:pt>
                <c:pt idx="1782">
                  <c:v>8.7535491840289303E-3</c:v>
                </c:pt>
                <c:pt idx="1783">
                  <c:v>1.7340049082632758E-2</c:v>
                </c:pt>
                <c:pt idx="1784">
                  <c:v>2.2310592972365262E-2</c:v>
                </c:pt>
                <c:pt idx="1785">
                  <c:v>4.5141843282554106E-2</c:v>
                </c:pt>
                <c:pt idx="1786">
                  <c:v>4.3236573939409162E-3</c:v>
                </c:pt>
                <c:pt idx="1787">
                  <c:v>-1.2376849352498387E-2</c:v>
                </c:pt>
                <c:pt idx="1788">
                  <c:v>2.4525745784869102E-3</c:v>
                </c:pt>
                <c:pt idx="1789">
                  <c:v>-4.8921163377490418E-2</c:v>
                </c:pt>
                <c:pt idx="1790">
                  <c:v>-1.167225882945222E-2</c:v>
                </c:pt>
                <c:pt idx="1791">
                  <c:v>4.246660786523182E-2</c:v>
                </c:pt>
                <c:pt idx="1792">
                  <c:v>-2.7928090823072793E-3</c:v>
                </c:pt>
                <c:pt idx="1793">
                  <c:v>1.8316771065091775E-2</c:v>
                </c:pt>
                <c:pt idx="1794">
                  <c:v>-9.7315053751295677E-3</c:v>
                </c:pt>
                <c:pt idx="1795">
                  <c:v>8.2986635386512742E-3</c:v>
                </c:pt>
                <c:pt idx="1796">
                  <c:v>-1.4693072443110244E-2</c:v>
                </c:pt>
                <c:pt idx="1797">
                  <c:v>1.7047708115012217E-3</c:v>
                </c:pt>
                <c:pt idx="1798">
                  <c:v>2.8759333685731914E-2</c:v>
                </c:pt>
                <c:pt idx="1799">
                  <c:v>-1.7391398587211615E-2</c:v>
                </c:pt>
                <c:pt idx="1800">
                  <c:v>2.8702685140441719E-2</c:v>
                </c:pt>
                <c:pt idx="1801">
                  <c:v>-9.8688877826591526E-4</c:v>
                </c:pt>
                <c:pt idx="1802">
                  <c:v>1.5195688585324829E-2</c:v>
                </c:pt>
                <c:pt idx="1803">
                  <c:v>-3.7470434224176286E-2</c:v>
                </c:pt>
                <c:pt idx="1804">
                  <c:v>-8.1543849809535551E-3</c:v>
                </c:pt>
                <c:pt idx="1805">
                  <c:v>4.6011399800120145E-2</c:v>
                </c:pt>
                <c:pt idx="1806">
                  <c:v>-1.0220234679541695E-2</c:v>
                </c:pt>
                <c:pt idx="1807">
                  <c:v>1.3294549234813768E-2</c:v>
                </c:pt>
                <c:pt idx="1808">
                  <c:v>-6.9053279537545365E-5</c:v>
                </c:pt>
                <c:pt idx="1809">
                  <c:v>3.2131723294266168E-2</c:v>
                </c:pt>
                <c:pt idx="1810">
                  <c:v>1.3276493247053711E-2</c:v>
                </c:pt>
                <c:pt idx="1811">
                  <c:v>3.9618903877003397E-4</c:v>
                </c:pt>
                <c:pt idx="1812">
                  <c:v>-5.3596348960887163E-2</c:v>
                </c:pt>
                <c:pt idx="1813">
                  <c:v>-2.4841981508050393E-2</c:v>
                </c:pt>
                <c:pt idx="1814">
                  <c:v>-1.872803440645443E-3</c:v>
                </c:pt>
                <c:pt idx="1815">
                  <c:v>-4.4868860460126614E-3</c:v>
                </c:pt>
                <c:pt idx="1816">
                  <c:v>-2.1759322048886309E-2</c:v>
                </c:pt>
                <c:pt idx="1817">
                  <c:v>-4.0872692153944845E-3</c:v>
                </c:pt>
                <c:pt idx="1818">
                  <c:v>4.2828124534950662E-2</c:v>
                </c:pt>
                <c:pt idx="1819">
                  <c:v>6.3771495426894198E-3</c:v>
                </c:pt>
                <c:pt idx="1820">
                  <c:v>-3.6260308137897712E-2</c:v>
                </c:pt>
                <c:pt idx="1821">
                  <c:v>-1.4378002308661375E-2</c:v>
                </c:pt>
                <c:pt idx="1822">
                  <c:v>7.9563742945267801E-3</c:v>
                </c:pt>
                <c:pt idx="1823">
                  <c:v>-1.6223150964029265E-2</c:v>
                </c:pt>
                <c:pt idx="1824">
                  <c:v>-9.0597265244466429E-3</c:v>
                </c:pt>
                <c:pt idx="1825">
                  <c:v>9.0073345808143745E-3</c:v>
                </c:pt>
                <c:pt idx="1826">
                  <c:v>1.0284685010231609E-2</c:v>
                </c:pt>
                <c:pt idx="1827">
                  <c:v>2.4722931389806524E-2</c:v>
                </c:pt>
                <c:pt idx="1828">
                  <c:v>1.2145125930925982E-2</c:v>
                </c:pt>
                <c:pt idx="1829">
                  <c:v>1.3532512679532704E-3</c:v>
                </c:pt>
                <c:pt idx="1830">
                  <c:v>1.3753387333919065E-3</c:v>
                </c:pt>
                <c:pt idx="1831">
                  <c:v>3.8898792890705192E-2</c:v>
                </c:pt>
                <c:pt idx="1832">
                  <c:v>-5.1900373696464608E-2</c:v>
                </c:pt>
                <c:pt idx="1833">
                  <c:v>-1.9157494523128205E-2</c:v>
                </c:pt>
                <c:pt idx="1834">
                  <c:v>-2.7917642717291358E-2</c:v>
                </c:pt>
                <c:pt idx="1835">
                  <c:v>2.5364881175065079E-2</c:v>
                </c:pt>
                <c:pt idx="1836">
                  <c:v>-1.6254356993004038E-3</c:v>
                </c:pt>
                <c:pt idx="1837">
                  <c:v>-1.1209779866944158E-3</c:v>
                </c:pt>
                <c:pt idx="1838">
                  <c:v>-1.6552028348415515E-4</c:v>
                </c:pt>
                <c:pt idx="1839">
                  <c:v>2.2756032355469413E-2</c:v>
                </c:pt>
                <c:pt idx="1840">
                  <c:v>3.7835779150450444E-2</c:v>
                </c:pt>
                <c:pt idx="1841">
                  <c:v>-2.2935779816514179E-3</c:v>
                </c:pt>
                <c:pt idx="1842">
                  <c:v>4.0669665167416325E-2</c:v>
                </c:pt>
                <c:pt idx="1843">
                  <c:v>2.8429009114570025E-3</c:v>
                </c:pt>
                <c:pt idx="1844">
                  <c:v>-2.9085859311401618E-2</c:v>
                </c:pt>
                <c:pt idx="1845">
                  <c:v>5.4055120440332782E-3</c:v>
                </c:pt>
                <c:pt idx="1846">
                  <c:v>4.1912760237819535E-2</c:v>
                </c:pt>
                <c:pt idx="1847">
                  <c:v>-2.3333772764082217E-2</c:v>
                </c:pt>
                <c:pt idx="1848">
                  <c:v>3.0755881218664793E-3</c:v>
                </c:pt>
                <c:pt idx="1849">
                  <c:v>7.4202943127097409E-3</c:v>
                </c:pt>
                <c:pt idx="1850">
                  <c:v>4.7704916468660485E-5</c:v>
                </c:pt>
                <c:pt idx="1851">
                  <c:v>-2.0922378262860586E-2</c:v>
                </c:pt>
                <c:pt idx="1852">
                  <c:v>-6.2071855237130213E-3</c:v>
                </c:pt>
                <c:pt idx="1853">
                  <c:v>-6.2949816641499901E-3</c:v>
                </c:pt>
                <c:pt idx="1854">
                  <c:v>2.3296889801073473E-2</c:v>
                </c:pt>
                <c:pt idx="1855">
                  <c:v>1.0491297430210711E-2</c:v>
                </c:pt>
                <c:pt idx="1856">
                  <c:v>-2.2921378336339227E-2</c:v>
                </c:pt>
                <c:pt idx="1857">
                  <c:v>-1.7013214052016279E-2</c:v>
                </c:pt>
                <c:pt idx="1858">
                  <c:v>-3.0443521545171826E-2</c:v>
                </c:pt>
                <c:pt idx="1859">
                  <c:v>3.879811720851456E-2</c:v>
                </c:pt>
                <c:pt idx="1860">
                  <c:v>-3.297797200382746E-2</c:v>
                </c:pt>
                <c:pt idx="1861">
                  <c:v>-1.4624394522421702E-2</c:v>
                </c:pt>
                <c:pt idx="1862">
                  <c:v>-7.8058363430777433E-5</c:v>
                </c:pt>
                <c:pt idx="1863">
                  <c:v>-8.5850195963543818E-4</c:v>
                </c:pt>
                <c:pt idx="1864">
                  <c:v>4.252676549028056E-4</c:v>
                </c:pt>
                <c:pt idx="1865">
                  <c:v>-3.0814655595212681E-4</c:v>
                </c:pt>
                <c:pt idx="1866">
                  <c:v>8.877667170007042E-3</c:v>
                </c:pt>
                <c:pt idx="1867">
                  <c:v>-1.6313202813332928E-2</c:v>
                </c:pt>
                <c:pt idx="1868">
                  <c:v>2.105088971389657E-2</c:v>
                </c:pt>
                <c:pt idx="1869">
                  <c:v>-1.2763710567072928E-2</c:v>
                </c:pt>
                <c:pt idx="1870">
                  <c:v>9.649965552112949E-3</c:v>
                </c:pt>
                <c:pt idx="1871">
                  <c:v>7.0114530315734669E-4</c:v>
                </c:pt>
                <c:pt idx="1872">
                  <c:v>-1.4604869560974509E-2</c:v>
                </c:pt>
                <c:pt idx="1873">
                  <c:v>-3.2834694276256959E-3</c:v>
                </c:pt>
                <c:pt idx="1874">
                  <c:v>-2.905501279336975E-3</c:v>
                </c:pt>
                <c:pt idx="1875">
                  <c:v>1.0743202058933088E-2</c:v>
                </c:pt>
                <c:pt idx="1876">
                  <c:v>1.8928161243919606E-2</c:v>
                </c:pt>
                <c:pt idx="1877">
                  <c:v>-2.2623011436776475E-2</c:v>
                </c:pt>
                <c:pt idx="1878">
                  <c:v>4.0542347754051189E-3</c:v>
                </c:pt>
                <c:pt idx="1879">
                  <c:v>-3.1387543831737919E-3</c:v>
                </c:pt>
                <c:pt idx="1880">
                  <c:v>-4.9812261014489767E-2</c:v>
                </c:pt>
                <c:pt idx="1881">
                  <c:v>-2.9045529725108987E-2</c:v>
                </c:pt>
                <c:pt idx="1882">
                  <c:v>-5.4025717437031329E-2</c:v>
                </c:pt>
                <c:pt idx="1883">
                  <c:v>9.6878571428571369E-3</c:v>
                </c:pt>
                <c:pt idx="1884">
                  <c:v>-3.6877262161880697E-3</c:v>
                </c:pt>
                <c:pt idx="1885">
                  <c:v>1.7811029714319471E-2</c:v>
                </c:pt>
                <c:pt idx="1886">
                  <c:v>9.5664770598723026E-2</c:v>
                </c:pt>
                <c:pt idx="1887">
                  <c:v>-8.4341066120535713E-2</c:v>
                </c:pt>
                <c:pt idx="1888">
                  <c:v>1.2007621627742049E-2</c:v>
                </c:pt>
                <c:pt idx="1889">
                  <c:v>3.7702932544468659E-2</c:v>
                </c:pt>
                <c:pt idx="1890">
                  <c:v>-6.1531045500263781E-3</c:v>
                </c:pt>
                <c:pt idx="1891">
                  <c:v>-3.5798161294986253E-2</c:v>
                </c:pt>
                <c:pt idx="1892">
                  <c:v>-7.7515469638902434E-3</c:v>
                </c:pt>
                <c:pt idx="1893">
                  <c:v>-6.253744491346902E-2</c:v>
                </c:pt>
                <c:pt idx="1894">
                  <c:v>-2.447627683366238E-2</c:v>
                </c:pt>
                <c:pt idx="1895">
                  <c:v>5.1342926788594534E-2</c:v>
                </c:pt>
                <c:pt idx="1896">
                  <c:v>1.26392680658578E-2</c:v>
                </c:pt>
                <c:pt idx="1897">
                  <c:v>-3.2676706170470693E-2</c:v>
                </c:pt>
                <c:pt idx="1898">
                  <c:v>3.4647251156309178E-2</c:v>
                </c:pt>
                <c:pt idx="1899">
                  <c:v>4.8923498417832167E-3</c:v>
                </c:pt>
                <c:pt idx="1900">
                  <c:v>-2.1233078372034142E-2</c:v>
                </c:pt>
                <c:pt idx="1901">
                  <c:v>1.8051161001809701E-2</c:v>
                </c:pt>
                <c:pt idx="1902">
                  <c:v>-1.5089528578023703E-2</c:v>
                </c:pt>
                <c:pt idx="1903">
                  <c:v>4.8245371956652239E-2</c:v>
                </c:pt>
                <c:pt idx="1904">
                  <c:v>-2.8675698812240968E-2</c:v>
                </c:pt>
                <c:pt idx="1905">
                  <c:v>-3.0205861277462498E-3</c:v>
                </c:pt>
                <c:pt idx="1906">
                  <c:v>-2.998803809819206E-3</c:v>
                </c:pt>
                <c:pt idx="1907">
                  <c:v>2.3292763215599255E-2</c:v>
                </c:pt>
                <c:pt idx="1908">
                  <c:v>1.8845010181921751E-2</c:v>
                </c:pt>
                <c:pt idx="1909">
                  <c:v>1.3401097314995614E-3</c:v>
                </c:pt>
                <c:pt idx="1910">
                  <c:v>-6.1457612479489665E-3</c:v>
                </c:pt>
                <c:pt idx="1911">
                  <c:v>3.3164487924088881E-3</c:v>
                </c:pt>
                <c:pt idx="1912">
                  <c:v>-3.2163579788375474E-2</c:v>
                </c:pt>
                <c:pt idx="1913">
                  <c:v>-2.0951577562943746E-2</c:v>
                </c:pt>
                <c:pt idx="1914">
                  <c:v>-3.7901448491278744E-3</c:v>
                </c:pt>
                <c:pt idx="1915">
                  <c:v>2.3737695489580712E-3</c:v>
                </c:pt>
                <c:pt idx="1916">
                  <c:v>3.2414322577221766E-2</c:v>
                </c:pt>
                <c:pt idx="1917">
                  <c:v>-3.1314244220125076E-2</c:v>
                </c:pt>
                <c:pt idx="1918">
                  <c:v>7.8940441058090727E-3</c:v>
                </c:pt>
                <c:pt idx="1919">
                  <c:v>8.1720001033653844E-3</c:v>
                </c:pt>
                <c:pt idx="1920">
                  <c:v>-3.5506735466654948E-3</c:v>
                </c:pt>
                <c:pt idx="1921">
                  <c:v>-6.3072050295978732E-2</c:v>
                </c:pt>
                <c:pt idx="1922">
                  <c:v>1.2142074724742713E-2</c:v>
                </c:pt>
                <c:pt idx="1923">
                  <c:v>-3.6351081784161909E-2</c:v>
                </c:pt>
                <c:pt idx="1924">
                  <c:v>8.1695774650837771E-2</c:v>
                </c:pt>
                <c:pt idx="1925">
                  <c:v>-3.6434451369331544E-2</c:v>
                </c:pt>
                <c:pt idx="1926">
                  <c:v>4.9119158514286054E-2</c:v>
                </c:pt>
                <c:pt idx="1927">
                  <c:v>2.1173723237407849E-2</c:v>
                </c:pt>
                <c:pt idx="1928">
                  <c:v>-1.8705461442263149E-2</c:v>
                </c:pt>
                <c:pt idx="1929">
                  <c:v>9.5822714178348534E-3</c:v>
                </c:pt>
                <c:pt idx="1930">
                  <c:v>-9.6741738896720664E-3</c:v>
                </c:pt>
                <c:pt idx="1931">
                  <c:v>4.4732374773910344E-3</c:v>
                </c:pt>
                <c:pt idx="1932">
                  <c:v>1.046091013225614E-2</c:v>
                </c:pt>
                <c:pt idx="1933">
                  <c:v>-5.4936217800709564E-3</c:v>
                </c:pt>
                <c:pt idx="1934">
                  <c:v>7.8484913923744237E-3</c:v>
                </c:pt>
                <c:pt idx="1935">
                  <c:v>-3.7755105397119237E-4</c:v>
                </c:pt>
                <c:pt idx="1936">
                  <c:v>2.8559586403122506E-2</c:v>
                </c:pt>
                <c:pt idx="1937">
                  <c:v>6.6831220220892718E-2</c:v>
                </c:pt>
                <c:pt idx="1938">
                  <c:v>2.0333030754646764E-3</c:v>
                </c:pt>
                <c:pt idx="1939">
                  <c:v>2.7596851900419939E-3</c:v>
                </c:pt>
                <c:pt idx="1940">
                  <c:v>9.5416668132188853E-3</c:v>
                </c:pt>
                <c:pt idx="1941">
                  <c:v>-1.0120519273645323E-3</c:v>
                </c:pt>
                <c:pt idx="1942">
                  <c:v>-9.0928594225904158E-3</c:v>
                </c:pt>
                <c:pt idx="1943">
                  <c:v>1.3691763451394667E-2</c:v>
                </c:pt>
                <c:pt idx="1944">
                  <c:v>-7.9058577753630122E-3</c:v>
                </c:pt>
                <c:pt idx="1945">
                  <c:v>-8.1839291683416526E-4</c:v>
                </c:pt>
                <c:pt idx="1946">
                  <c:v>2.3721947721116132E-2</c:v>
                </c:pt>
                <c:pt idx="1947">
                  <c:v>3.9637164068788699E-3</c:v>
                </c:pt>
                <c:pt idx="1948">
                  <c:v>-9.6909455616746021E-3</c:v>
                </c:pt>
                <c:pt idx="1949">
                  <c:v>-1.647331544595565E-2</c:v>
                </c:pt>
                <c:pt idx="1950">
                  <c:v>4.4092994475943836E-3</c:v>
                </c:pt>
                <c:pt idx="1951">
                  <c:v>2.2082826115320087E-2</c:v>
                </c:pt>
                <c:pt idx="1952">
                  <c:v>2.1473925993862331E-3</c:v>
                </c:pt>
                <c:pt idx="1953">
                  <c:v>6.2316143734376217E-2</c:v>
                </c:pt>
                <c:pt idx="1954">
                  <c:v>-9.9923359753195662E-4</c:v>
                </c:pt>
                <c:pt idx="1955">
                  <c:v>1.7120494095711702E-2</c:v>
                </c:pt>
                <c:pt idx="1956">
                  <c:v>-7.4375352065610967E-3</c:v>
                </c:pt>
                <c:pt idx="1957">
                  <c:v>-1.0580992689495972E-2</c:v>
                </c:pt>
                <c:pt idx="1958">
                  <c:v>1.3289908613649537E-2</c:v>
                </c:pt>
                <c:pt idx="1959">
                  <c:v>-6.1884156696441206E-3</c:v>
                </c:pt>
                <c:pt idx="1960">
                  <c:v>1.2840068737811627E-3</c:v>
                </c:pt>
                <c:pt idx="1961">
                  <c:v>-2.4779443667742873E-3</c:v>
                </c:pt>
                <c:pt idx="1962">
                  <c:v>-2.6774149896576782E-3</c:v>
                </c:pt>
                <c:pt idx="1963">
                  <c:v>3.1139453969238451E-2</c:v>
                </c:pt>
                <c:pt idx="1964">
                  <c:v>-7.4628268511381934E-3</c:v>
                </c:pt>
                <c:pt idx="1965">
                  <c:v>1.0123106060605958E-2</c:v>
                </c:pt>
                <c:pt idx="1966">
                  <c:v>2.7711893802323084E-2</c:v>
                </c:pt>
                <c:pt idx="1967">
                  <c:v>1.8618015963511869E-2</c:v>
                </c:pt>
                <c:pt idx="1968">
                  <c:v>-4.0083821395948682E-2</c:v>
                </c:pt>
                <c:pt idx="1969">
                  <c:v>5.5135740274279144E-3</c:v>
                </c:pt>
                <c:pt idx="1970">
                  <c:v>1.002959705328399E-2</c:v>
                </c:pt>
                <c:pt idx="1971">
                  <c:v>5.0247101835350083E-3</c:v>
                </c:pt>
                <c:pt idx="1972">
                  <c:v>-4.1312871884396918E-3</c:v>
                </c:pt>
                <c:pt idx="1973">
                  <c:v>-1.0866672173426184E-2</c:v>
                </c:pt>
                <c:pt idx="1974">
                  <c:v>-1.933693967876926E-2</c:v>
                </c:pt>
                <c:pt idx="1975">
                  <c:v>-1.5838923634436841E-2</c:v>
                </c:pt>
                <c:pt idx="1976">
                  <c:v>6.6144306109696682E-3</c:v>
                </c:pt>
                <c:pt idx="1977">
                  <c:v>8.8631653343265171E-3</c:v>
                </c:pt>
                <c:pt idx="1978">
                  <c:v>2.0069865853773461E-3</c:v>
                </c:pt>
                <c:pt idx="1979">
                  <c:v>-3.8736619332407907E-3</c:v>
                </c:pt>
                <c:pt idx="1980">
                  <c:v>-6.6582569024878913E-3</c:v>
                </c:pt>
                <c:pt idx="1981">
                  <c:v>-2.9952927022562581E-2</c:v>
                </c:pt>
                <c:pt idx="1982">
                  <c:v>2.6655117428194597E-2</c:v>
                </c:pt>
                <c:pt idx="1983">
                  <c:v>1.2473394565780227E-2</c:v>
                </c:pt>
                <c:pt idx="1984">
                  <c:v>5.492268212077267E-4</c:v>
                </c:pt>
                <c:pt idx="1985">
                  <c:v>4.2891890101361962E-2</c:v>
                </c:pt>
                <c:pt idx="1986">
                  <c:v>3.2669951811814535E-4</c:v>
                </c:pt>
                <c:pt idx="1987">
                  <c:v>-1.4034419254461139E-2</c:v>
                </c:pt>
                <c:pt idx="1988">
                  <c:v>-2.5892052041736391E-2</c:v>
                </c:pt>
                <c:pt idx="1989">
                  <c:v>1.2940643064949242E-3</c:v>
                </c:pt>
                <c:pt idx="1990">
                  <c:v>-5.4242724399792275E-3</c:v>
                </c:pt>
                <c:pt idx="1991">
                  <c:v>6.449777103292309E-4</c:v>
                </c:pt>
                <c:pt idx="1992">
                  <c:v>1.3630590153367761E-2</c:v>
                </c:pt>
                <c:pt idx="1993">
                  <c:v>-2.1498840427919497E-2</c:v>
                </c:pt>
                <c:pt idx="1994">
                  <c:v>6.7853627302016939E-4</c:v>
                </c:pt>
                <c:pt idx="1995">
                  <c:v>-3.6291400848076361E-4</c:v>
                </c:pt>
                <c:pt idx="1996">
                  <c:v>-1.3241616509028331E-2</c:v>
                </c:pt>
                <c:pt idx="1997">
                  <c:v>-1.6575655474226458E-2</c:v>
                </c:pt>
                <c:pt idx="1998">
                  <c:v>-7.3346985389673991E-3</c:v>
                </c:pt>
                <c:pt idx="1999">
                  <c:v>4.6435974490959708E-2</c:v>
                </c:pt>
                <c:pt idx="2000">
                  <c:v>4.6536314437630732E-3</c:v>
                </c:pt>
              </c:numCache>
            </c:numRef>
          </c:val>
          <c:smooth val="0"/>
          <c:extLst>
            <c:ext xmlns:c16="http://schemas.microsoft.com/office/drawing/2014/chart" uri="{C3380CC4-5D6E-409C-BE32-E72D297353CC}">
              <c16:uniqueId val="{00000000-8817-4DF6-A61C-1CB5988DE066}"/>
            </c:ext>
          </c:extLst>
        </c:ser>
        <c:dLbls>
          <c:showLegendKey val="0"/>
          <c:showVal val="0"/>
          <c:showCatName val="0"/>
          <c:showSerName val="0"/>
          <c:showPercent val="0"/>
          <c:showBubbleSize val="0"/>
        </c:dLbls>
        <c:smooth val="0"/>
        <c:axId val="1356578143"/>
        <c:axId val="1356573823"/>
      </c:lineChart>
      <c:dateAx>
        <c:axId val="135657814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73823"/>
        <c:crosses val="autoZero"/>
        <c:auto val="1"/>
        <c:lblOffset val="100"/>
        <c:baseTimeUnit val="days"/>
      </c:dateAx>
      <c:valAx>
        <c:axId val="13565738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781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areaChart>
        <c:grouping val="stacked"/>
        <c:varyColors val="0"/>
        <c:ser>
          <c:idx val="0"/>
          <c:order val="0"/>
          <c:tx>
            <c:strRef>
              <c:f>Diario!$K$1</c:f>
              <c:strCache>
                <c:ptCount val="1"/>
                <c:pt idx="0">
                  <c:v>Rentabilidad acumulada</c:v>
                </c:pt>
              </c:strCache>
            </c:strRef>
          </c:tx>
          <c:spPr>
            <a:solidFill>
              <a:schemeClr val="accent1"/>
            </a:solidFill>
            <a:ln w="25400">
              <a:noFill/>
            </a:ln>
            <a:effectLst/>
          </c:spPr>
          <c:cat>
            <c:numRef>
              <c:f>Diario!$A$2:$A$2009</c:f>
              <c:numCache>
                <c:formatCode>m/d/yyyy</c:formatCode>
                <c:ptCount val="200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pt idx="238">
                  <c:v>44069</c:v>
                </c:pt>
                <c:pt idx="239">
                  <c:v>44070</c:v>
                </c:pt>
                <c:pt idx="240">
                  <c:v>44071</c:v>
                </c:pt>
                <c:pt idx="241">
                  <c:v>44072</c:v>
                </c:pt>
                <c:pt idx="242">
                  <c:v>44073</c:v>
                </c:pt>
                <c:pt idx="243">
                  <c:v>44074</c:v>
                </c:pt>
                <c:pt idx="244">
                  <c:v>44075</c:v>
                </c:pt>
                <c:pt idx="245">
                  <c:v>44076</c:v>
                </c:pt>
                <c:pt idx="246">
                  <c:v>44077</c:v>
                </c:pt>
                <c:pt idx="247">
                  <c:v>44078</c:v>
                </c:pt>
                <c:pt idx="248">
                  <c:v>44079</c:v>
                </c:pt>
                <c:pt idx="249">
                  <c:v>44080</c:v>
                </c:pt>
                <c:pt idx="250">
                  <c:v>44081</c:v>
                </c:pt>
                <c:pt idx="251">
                  <c:v>44082</c:v>
                </c:pt>
                <c:pt idx="252">
                  <c:v>44083</c:v>
                </c:pt>
                <c:pt idx="253">
                  <c:v>44084</c:v>
                </c:pt>
                <c:pt idx="254">
                  <c:v>44085</c:v>
                </c:pt>
                <c:pt idx="255">
                  <c:v>44086</c:v>
                </c:pt>
                <c:pt idx="256">
                  <c:v>44087</c:v>
                </c:pt>
                <c:pt idx="257">
                  <c:v>44088</c:v>
                </c:pt>
                <c:pt idx="258">
                  <c:v>44089</c:v>
                </c:pt>
                <c:pt idx="259">
                  <c:v>44090</c:v>
                </c:pt>
                <c:pt idx="260">
                  <c:v>44091</c:v>
                </c:pt>
                <c:pt idx="261">
                  <c:v>44092</c:v>
                </c:pt>
                <c:pt idx="262">
                  <c:v>44093</c:v>
                </c:pt>
                <c:pt idx="263">
                  <c:v>44094</c:v>
                </c:pt>
                <c:pt idx="264">
                  <c:v>44095</c:v>
                </c:pt>
                <c:pt idx="265">
                  <c:v>44096</c:v>
                </c:pt>
                <c:pt idx="266">
                  <c:v>44097</c:v>
                </c:pt>
                <c:pt idx="267">
                  <c:v>44098</c:v>
                </c:pt>
                <c:pt idx="268">
                  <c:v>44099</c:v>
                </c:pt>
                <c:pt idx="269">
                  <c:v>44100</c:v>
                </c:pt>
                <c:pt idx="270">
                  <c:v>44101</c:v>
                </c:pt>
                <c:pt idx="271">
                  <c:v>44102</c:v>
                </c:pt>
                <c:pt idx="272">
                  <c:v>44103</c:v>
                </c:pt>
                <c:pt idx="273">
                  <c:v>44104</c:v>
                </c:pt>
                <c:pt idx="274">
                  <c:v>44105</c:v>
                </c:pt>
                <c:pt idx="275">
                  <c:v>44106</c:v>
                </c:pt>
                <c:pt idx="276">
                  <c:v>44107</c:v>
                </c:pt>
                <c:pt idx="277">
                  <c:v>44108</c:v>
                </c:pt>
                <c:pt idx="278">
                  <c:v>44109</c:v>
                </c:pt>
                <c:pt idx="279">
                  <c:v>44110</c:v>
                </c:pt>
                <c:pt idx="280">
                  <c:v>44111</c:v>
                </c:pt>
                <c:pt idx="281">
                  <c:v>44112</c:v>
                </c:pt>
                <c:pt idx="282">
                  <c:v>44113</c:v>
                </c:pt>
                <c:pt idx="283">
                  <c:v>44114</c:v>
                </c:pt>
                <c:pt idx="284">
                  <c:v>44115</c:v>
                </c:pt>
                <c:pt idx="285">
                  <c:v>44116</c:v>
                </c:pt>
                <c:pt idx="286">
                  <c:v>44117</c:v>
                </c:pt>
                <c:pt idx="287">
                  <c:v>44118</c:v>
                </c:pt>
                <c:pt idx="288">
                  <c:v>44119</c:v>
                </c:pt>
                <c:pt idx="289">
                  <c:v>44120</c:v>
                </c:pt>
                <c:pt idx="290">
                  <c:v>44121</c:v>
                </c:pt>
                <c:pt idx="291">
                  <c:v>44122</c:v>
                </c:pt>
                <c:pt idx="292">
                  <c:v>44123</c:v>
                </c:pt>
                <c:pt idx="293">
                  <c:v>44124</c:v>
                </c:pt>
                <c:pt idx="294">
                  <c:v>44125</c:v>
                </c:pt>
                <c:pt idx="295">
                  <c:v>44126</c:v>
                </c:pt>
                <c:pt idx="296">
                  <c:v>44127</c:v>
                </c:pt>
                <c:pt idx="297">
                  <c:v>44128</c:v>
                </c:pt>
                <c:pt idx="298">
                  <c:v>44129</c:v>
                </c:pt>
                <c:pt idx="299">
                  <c:v>44130</c:v>
                </c:pt>
                <c:pt idx="300">
                  <c:v>44131</c:v>
                </c:pt>
                <c:pt idx="301">
                  <c:v>44132</c:v>
                </c:pt>
                <c:pt idx="302">
                  <c:v>44133</c:v>
                </c:pt>
                <c:pt idx="303">
                  <c:v>44134</c:v>
                </c:pt>
                <c:pt idx="304">
                  <c:v>44135</c:v>
                </c:pt>
                <c:pt idx="305">
                  <c:v>44136</c:v>
                </c:pt>
                <c:pt idx="306">
                  <c:v>44137</c:v>
                </c:pt>
                <c:pt idx="307">
                  <c:v>44138</c:v>
                </c:pt>
                <c:pt idx="308">
                  <c:v>44139</c:v>
                </c:pt>
                <c:pt idx="309">
                  <c:v>44140</c:v>
                </c:pt>
                <c:pt idx="310">
                  <c:v>44141</c:v>
                </c:pt>
                <c:pt idx="311">
                  <c:v>44142</c:v>
                </c:pt>
                <c:pt idx="312">
                  <c:v>44143</c:v>
                </c:pt>
                <c:pt idx="313">
                  <c:v>44144</c:v>
                </c:pt>
                <c:pt idx="314">
                  <c:v>44145</c:v>
                </c:pt>
                <c:pt idx="315">
                  <c:v>44146</c:v>
                </c:pt>
                <c:pt idx="316">
                  <c:v>44147</c:v>
                </c:pt>
                <c:pt idx="317">
                  <c:v>44148</c:v>
                </c:pt>
                <c:pt idx="318">
                  <c:v>44149</c:v>
                </c:pt>
                <c:pt idx="319">
                  <c:v>44150</c:v>
                </c:pt>
                <c:pt idx="320">
                  <c:v>44151</c:v>
                </c:pt>
                <c:pt idx="321">
                  <c:v>44152</c:v>
                </c:pt>
                <c:pt idx="322">
                  <c:v>44153</c:v>
                </c:pt>
                <c:pt idx="323">
                  <c:v>44154</c:v>
                </c:pt>
                <c:pt idx="324">
                  <c:v>44155</c:v>
                </c:pt>
                <c:pt idx="325">
                  <c:v>44156</c:v>
                </c:pt>
                <c:pt idx="326">
                  <c:v>44157</c:v>
                </c:pt>
                <c:pt idx="327">
                  <c:v>44158</c:v>
                </c:pt>
                <c:pt idx="328">
                  <c:v>44159</c:v>
                </c:pt>
                <c:pt idx="329">
                  <c:v>44160</c:v>
                </c:pt>
                <c:pt idx="330">
                  <c:v>44161</c:v>
                </c:pt>
                <c:pt idx="331">
                  <c:v>44162</c:v>
                </c:pt>
                <c:pt idx="332">
                  <c:v>44163</c:v>
                </c:pt>
                <c:pt idx="333">
                  <c:v>44164</c:v>
                </c:pt>
                <c:pt idx="334">
                  <c:v>44165</c:v>
                </c:pt>
                <c:pt idx="335">
                  <c:v>44166</c:v>
                </c:pt>
                <c:pt idx="336">
                  <c:v>44167</c:v>
                </c:pt>
                <c:pt idx="337">
                  <c:v>44168</c:v>
                </c:pt>
                <c:pt idx="338">
                  <c:v>44169</c:v>
                </c:pt>
                <c:pt idx="339">
                  <c:v>44170</c:v>
                </c:pt>
                <c:pt idx="340">
                  <c:v>44171</c:v>
                </c:pt>
                <c:pt idx="341">
                  <c:v>44172</c:v>
                </c:pt>
                <c:pt idx="342">
                  <c:v>44173</c:v>
                </c:pt>
                <c:pt idx="343">
                  <c:v>44174</c:v>
                </c:pt>
                <c:pt idx="344">
                  <c:v>44175</c:v>
                </c:pt>
                <c:pt idx="345">
                  <c:v>44176</c:v>
                </c:pt>
                <c:pt idx="346">
                  <c:v>44177</c:v>
                </c:pt>
                <c:pt idx="347">
                  <c:v>44178</c:v>
                </c:pt>
                <c:pt idx="348">
                  <c:v>44179</c:v>
                </c:pt>
                <c:pt idx="349">
                  <c:v>44180</c:v>
                </c:pt>
                <c:pt idx="350">
                  <c:v>44181</c:v>
                </c:pt>
                <c:pt idx="351">
                  <c:v>44182</c:v>
                </c:pt>
                <c:pt idx="352">
                  <c:v>44183</c:v>
                </c:pt>
                <c:pt idx="353">
                  <c:v>44184</c:v>
                </c:pt>
                <c:pt idx="354">
                  <c:v>44185</c:v>
                </c:pt>
                <c:pt idx="355">
                  <c:v>44186</c:v>
                </c:pt>
                <c:pt idx="356">
                  <c:v>44187</c:v>
                </c:pt>
                <c:pt idx="357">
                  <c:v>44188</c:v>
                </c:pt>
                <c:pt idx="358">
                  <c:v>44189</c:v>
                </c:pt>
                <c:pt idx="359">
                  <c:v>44190</c:v>
                </c:pt>
                <c:pt idx="360">
                  <c:v>44191</c:v>
                </c:pt>
                <c:pt idx="361">
                  <c:v>44192</c:v>
                </c:pt>
                <c:pt idx="362">
                  <c:v>44193</c:v>
                </c:pt>
                <c:pt idx="363">
                  <c:v>44194</c:v>
                </c:pt>
                <c:pt idx="364">
                  <c:v>44195</c:v>
                </c:pt>
                <c:pt idx="365">
                  <c:v>44196</c:v>
                </c:pt>
                <c:pt idx="366">
                  <c:v>44197</c:v>
                </c:pt>
                <c:pt idx="367">
                  <c:v>44198</c:v>
                </c:pt>
                <c:pt idx="368">
                  <c:v>44199</c:v>
                </c:pt>
                <c:pt idx="369">
                  <c:v>44200</c:v>
                </c:pt>
                <c:pt idx="370">
                  <c:v>44201</c:v>
                </c:pt>
                <c:pt idx="371">
                  <c:v>44202</c:v>
                </c:pt>
                <c:pt idx="372">
                  <c:v>44203</c:v>
                </c:pt>
                <c:pt idx="373">
                  <c:v>44204</c:v>
                </c:pt>
                <c:pt idx="374">
                  <c:v>44205</c:v>
                </c:pt>
                <c:pt idx="375">
                  <c:v>44206</c:v>
                </c:pt>
                <c:pt idx="376">
                  <c:v>44207</c:v>
                </c:pt>
                <c:pt idx="377">
                  <c:v>44208</c:v>
                </c:pt>
                <c:pt idx="378">
                  <c:v>44209</c:v>
                </c:pt>
                <c:pt idx="379">
                  <c:v>44210</c:v>
                </c:pt>
                <c:pt idx="380">
                  <c:v>44211</c:v>
                </c:pt>
                <c:pt idx="381">
                  <c:v>44212</c:v>
                </c:pt>
                <c:pt idx="382">
                  <c:v>44213</c:v>
                </c:pt>
                <c:pt idx="383">
                  <c:v>44214</c:v>
                </c:pt>
                <c:pt idx="384">
                  <c:v>44215</c:v>
                </c:pt>
                <c:pt idx="385">
                  <c:v>44216</c:v>
                </c:pt>
                <c:pt idx="386">
                  <c:v>44217</c:v>
                </c:pt>
                <c:pt idx="387">
                  <c:v>44218</c:v>
                </c:pt>
                <c:pt idx="388">
                  <c:v>44219</c:v>
                </c:pt>
                <c:pt idx="389">
                  <c:v>44220</c:v>
                </c:pt>
                <c:pt idx="390">
                  <c:v>44221</c:v>
                </c:pt>
                <c:pt idx="391">
                  <c:v>44222</c:v>
                </c:pt>
                <c:pt idx="392">
                  <c:v>44223</c:v>
                </c:pt>
                <c:pt idx="393">
                  <c:v>44224</c:v>
                </c:pt>
                <c:pt idx="394">
                  <c:v>44225</c:v>
                </c:pt>
                <c:pt idx="395">
                  <c:v>44226</c:v>
                </c:pt>
                <c:pt idx="396">
                  <c:v>44227</c:v>
                </c:pt>
                <c:pt idx="397">
                  <c:v>44228</c:v>
                </c:pt>
                <c:pt idx="398">
                  <c:v>44229</c:v>
                </c:pt>
                <c:pt idx="399">
                  <c:v>44230</c:v>
                </c:pt>
                <c:pt idx="400">
                  <c:v>44231</c:v>
                </c:pt>
                <c:pt idx="401">
                  <c:v>44232</c:v>
                </c:pt>
                <c:pt idx="402">
                  <c:v>44233</c:v>
                </c:pt>
                <c:pt idx="403">
                  <c:v>44234</c:v>
                </c:pt>
                <c:pt idx="404">
                  <c:v>44235</c:v>
                </c:pt>
                <c:pt idx="405">
                  <c:v>44236</c:v>
                </c:pt>
                <c:pt idx="406">
                  <c:v>44237</c:v>
                </c:pt>
                <c:pt idx="407">
                  <c:v>44238</c:v>
                </c:pt>
                <c:pt idx="408">
                  <c:v>44239</c:v>
                </c:pt>
                <c:pt idx="409">
                  <c:v>44240</c:v>
                </c:pt>
                <c:pt idx="410">
                  <c:v>44241</c:v>
                </c:pt>
                <c:pt idx="411">
                  <c:v>44242</c:v>
                </c:pt>
                <c:pt idx="412">
                  <c:v>44243</c:v>
                </c:pt>
                <c:pt idx="413">
                  <c:v>44244</c:v>
                </c:pt>
                <c:pt idx="414">
                  <c:v>44245</c:v>
                </c:pt>
                <c:pt idx="415">
                  <c:v>44246</c:v>
                </c:pt>
                <c:pt idx="416">
                  <c:v>44247</c:v>
                </c:pt>
                <c:pt idx="417">
                  <c:v>44248</c:v>
                </c:pt>
                <c:pt idx="418">
                  <c:v>44249</c:v>
                </c:pt>
                <c:pt idx="419">
                  <c:v>44250</c:v>
                </c:pt>
                <c:pt idx="420">
                  <c:v>44251</c:v>
                </c:pt>
                <c:pt idx="421">
                  <c:v>44252</c:v>
                </c:pt>
                <c:pt idx="422">
                  <c:v>44253</c:v>
                </c:pt>
                <c:pt idx="423">
                  <c:v>44254</c:v>
                </c:pt>
                <c:pt idx="424">
                  <c:v>44255</c:v>
                </c:pt>
                <c:pt idx="425">
                  <c:v>44256</c:v>
                </c:pt>
                <c:pt idx="426">
                  <c:v>44257</c:v>
                </c:pt>
                <c:pt idx="427">
                  <c:v>44258</c:v>
                </c:pt>
                <c:pt idx="428">
                  <c:v>44259</c:v>
                </c:pt>
                <c:pt idx="429">
                  <c:v>44260</c:v>
                </c:pt>
                <c:pt idx="430">
                  <c:v>44261</c:v>
                </c:pt>
                <c:pt idx="431">
                  <c:v>44262</c:v>
                </c:pt>
                <c:pt idx="432">
                  <c:v>44263</c:v>
                </c:pt>
                <c:pt idx="433">
                  <c:v>44264</c:v>
                </c:pt>
                <c:pt idx="434">
                  <c:v>44265</c:v>
                </c:pt>
                <c:pt idx="435">
                  <c:v>44266</c:v>
                </c:pt>
                <c:pt idx="436">
                  <c:v>44267</c:v>
                </c:pt>
                <c:pt idx="437">
                  <c:v>44268</c:v>
                </c:pt>
                <c:pt idx="438">
                  <c:v>44269</c:v>
                </c:pt>
                <c:pt idx="439">
                  <c:v>44270</c:v>
                </c:pt>
                <c:pt idx="440">
                  <c:v>44271</c:v>
                </c:pt>
                <c:pt idx="441">
                  <c:v>44272</c:v>
                </c:pt>
                <c:pt idx="442">
                  <c:v>44273</c:v>
                </c:pt>
                <c:pt idx="443">
                  <c:v>44274</c:v>
                </c:pt>
                <c:pt idx="444">
                  <c:v>44275</c:v>
                </c:pt>
                <c:pt idx="445">
                  <c:v>44276</c:v>
                </c:pt>
                <c:pt idx="446">
                  <c:v>44277</c:v>
                </c:pt>
                <c:pt idx="447">
                  <c:v>44278</c:v>
                </c:pt>
                <c:pt idx="448">
                  <c:v>44279</c:v>
                </c:pt>
                <c:pt idx="449">
                  <c:v>44280</c:v>
                </c:pt>
                <c:pt idx="450">
                  <c:v>44281</c:v>
                </c:pt>
                <c:pt idx="451">
                  <c:v>44282</c:v>
                </c:pt>
                <c:pt idx="452">
                  <c:v>44283</c:v>
                </c:pt>
                <c:pt idx="453">
                  <c:v>44284</c:v>
                </c:pt>
                <c:pt idx="454">
                  <c:v>44285</c:v>
                </c:pt>
                <c:pt idx="455">
                  <c:v>44286</c:v>
                </c:pt>
                <c:pt idx="456">
                  <c:v>44287</c:v>
                </c:pt>
                <c:pt idx="457">
                  <c:v>44288</c:v>
                </c:pt>
                <c:pt idx="458">
                  <c:v>44289</c:v>
                </c:pt>
                <c:pt idx="459">
                  <c:v>44290</c:v>
                </c:pt>
                <c:pt idx="460">
                  <c:v>44291</c:v>
                </c:pt>
                <c:pt idx="461">
                  <c:v>44292</c:v>
                </c:pt>
                <c:pt idx="462">
                  <c:v>44293</c:v>
                </c:pt>
                <c:pt idx="463">
                  <c:v>44294</c:v>
                </c:pt>
                <c:pt idx="464">
                  <c:v>44295</c:v>
                </c:pt>
                <c:pt idx="465">
                  <c:v>44296</c:v>
                </c:pt>
                <c:pt idx="466">
                  <c:v>44297</c:v>
                </c:pt>
                <c:pt idx="467">
                  <c:v>44298</c:v>
                </c:pt>
                <c:pt idx="468">
                  <c:v>44299</c:v>
                </c:pt>
                <c:pt idx="469">
                  <c:v>44300</c:v>
                </c:pt>
                <c:pt idx="470">
                  <c:v>44301</c:v>
                </c:pt>
                <c:pt idx="471">
                  <c:v>44302</c:v>
                </c:pt>
                <c:pt idx="472">
                  <c:v>44303</c:v>
                </c:pt>
                <c:pt idx="473">
                  <c:v>44304</c:v>
                </c:pt>
                <c:pt idx="474">
                  <c:v>44305</c:v>
                </c:pt>
                <c:pt idx="475">
                  <c:v>44306</c:v>
                </c:pt>
                <c:pt idx="476">
                  <c:v>44307</c:v>
                </c:pt>
                <c:pt idx="477">
                  <c:v>44308</c:v>
                </c:pt>
                <c:pt idx="478">
                  <c:v>44309</c:v>
                </c:pt>
                <c:pt idx="479">
                  <c:v>44310</c:v>
                </c:pt>
                <c:pt idx="480">
                  <c:v>44311</c:v>
                </c:pt>
                <c:pt idx="481">
                  <c:v>44312</c:v>
                </c:pt>
                <c:pt idx="482">
                  <c:v>44313</c:v>
                </c:pt>
                <c:pt idx="483">
                  <c:v>44314</c:v>
                </c:pt>
                <c:pt idx="484">
                  <c:v>44315</c:v>
                </c:pt>
                <c:pt idx="485">
                  <c:v>44316</c:v>
                </c:pt>
                <c:pt idx="486">
                  <c:v>44317</c:v>
                </c:pt>
                <c:pt idx="487">
                  <c:v>44318</c:v>
                </c:pt>
                <c:pt idx="488">
                  <c:v>44319</c:v>
                </c:pt>
                <c:pt idx="489">
                  <c:v>44320</c:v>
                </c:pt>
                <c:pt idx="490">
                  <c:v>44321</c:v>
                </c:pt>
                <c:pt idx="491">
                  <c:v>44322</c:v>
                </c:pt>
                <c:pt idx="492">
                  <c:v>44323</c:v>
                </c:pt>
                <c:pt idx="493">
                  <c:v>44324</c:v>
                </c:pt>
                <c:pt idx="494">
                  <c:v>44325</c:v>
                </c:pt>
                <c:pt idx="495">
                  <c:v>44326</c:v>
                </c:pt>
                <c:pt idx="496">
                  <c:v>44327</c:v>
                </c:pt>
                <c:pt idx="497">
                  <c:v>44328</c:v>
                </c:pt>
                <c:pt idx="498">
                  <c:v>44329</c:v>
                </c:pt>
                <c:pt idx="499">
                  <c:v>44330</c:v>
                </c:pt>
                <c:pt idx="500">
                  <c:v>44331</c:v>
                </c:pt>
                <c:pt idx="501">
                  <c:v>44332</c:v>
                </c:pt>
                <c:pt idx="502">
                  <c:v>44333</c:v>
                </c:pt>
                <c:pt idx="503">
                  <c:v>44334</c:v>
                </c:pt>
                <c:pt idx="504">
                  <c:v>44335</c:v>
                </c:pt>
                <c:pt idx="505">
                  <c:v>44336</c:v>
                </c:pt>
                <c:pt idx="506">
                  <c:v>44337</c:v>
                </c:pt>
                <c:pt idx="507">
                  <c:v>44338</c:v>
                </c:pt>
                <c:pt idx="508">
                  <c:v>44339</c:v>
                </c:pt>
                <c:pt idx="509">
                  <c:v>44340</c:v>
                </c:pt>
                <c:pt idx="510">
                  <c:v>44341</c:v>
                </c:pt>
                <c:pt idx="511">
                  <c:v>44342</c:v>
                </c:pt>
                <c:pt idx="512">
                  <c:v>44343</c:v>
                </c:pt>
                <c:pt idx="513">
                  <c:v>44344</c:v>
                </c:pt>
                <c:pt idx="514">
                  <c:v>44345</c:v>
                </c:pt>
                <c:pt idx="515">
                  <c:v>44346</c:v>
                </c:pt>
                <c:pt idx="516">
                  <c:v>44347</c:v>
                </c:pt>
                <c:pt idx="517">
                  <c:v>44348</c:v>
                </c:pt>
                <c:pt idx="518">
                  <c:v>44349</c:v>
                </c:pt>
                <c:pt idx="519">
                  <c:v>44350</c:v>
                </c:pt>
                <c:pt idx="520">
                  <c:v>44351</c:v>
                </c:pt>
                <c:pt idx="521">
                  <c:v>44352</c:v>
                </c:pt>
                <c:pt idx="522">
                  <c:v>44353</c:v>
                </c:pt>
                <c:pt idx="523">
                  <c:v>44354</c:v>
                </c:pt>
                <c:pt idx="524">
                  <c:v>44355</c:v>
                </c:pt>
                <c:pt idx="525">
                  <c:v>44356</c:v>
                </c:pt>
                <c:pt idx="526">
                  <c:v>44357</c:v>
                </c:pt>
                <c:pt idx="527">
                  <c:v>44358</c:v>
                </c:pt>
                <c:pt idx="528">
                  <c:v>44359</c:v>
                </c:pt>
                <c:pt idx="529">
                  <c:v>44360</c:v>
                </c:pt>
                <c:pt idx="530">
                  <c:v>44361</c:v>
                </c:pt>
                <c:pt idx="531">
                  <c:v>44362</c:v>
                </c:pt>
                <c:pt idx="532">
                  <c:v>44363</c:v>
                </c:pt>
                <c:pt idx="533">
                  <c:v>44364</c:v>
                </c:pt>
                <c:pt idx="534">
                  <c:v>44365</c:v>
                </c:pt>
                <c:pt idx="535">
                  <c:v>44366</c:v>
                </c:pt>
                <c:pt idx="536">
                  <c:v>44367</c:v>
                </c:pt>
                <c:pt idx="537">
                  <c:v>44368</c:v>
                </c:pt>
                <c:pt idx="538">
                  <c:v>44369</c:v>
                </c:pt>
                <c:pt idx="539">
                  <c:v>44370</c:v>
                </c:pt>
                <c:pt idx="540">
                  <c:v>44371</c:v>
                </c:pt>
                <c:pt idx="541">
                  <c:v>44372</c:v>
                </c:pt>
                <c:pt idx="542">
                  <c:v>44373</c:v>
                </c:pt>
                <c:pt idx="543">
                  <c:v>44374</c:v>
                </c:pt>
                <c:pt idx="544">
                  <c:v>44375</c:v>
                </c:pt>
                <c:pt idx="545">
                  <c:v>44376</c:v>
                </c:pt>
                <c:pt idx="546">
                  <c:v>44377</c:v>
                </c:pt>
                <c:pt idx="547">
                  <c:v>44378</c:v>
                </c:pt>
                <c:pt idx="548">
                  <c:v>44379</c:v>
                </c:pt>
                <c:pt idx="549">
                  <c:v>44380</c:v>
                </c:pt>
                <c:pt idx="550">
                  <c:v>44381</c:v>
                </c:pt>
                <c:pt idx="551">
                  <c:v>44382</c:v>
                </c:pt>
                <c:pt idx="552">
                  <c:v>44383</c:v>
                </c:pt>
                <c:pt idx="553">
                  <c:v>44384</c:v>
                </c:pt>
                <c:pt idx="554">
                  <c:v>44385</c:v>
                </c:pt>
                <c:pt idx="555">
                  <c:v>44386</c:v>
                </c:pt>
                <c:pt idx="556">
                  <c:v>44387</c:v>
                </c:pt>
                <c:pt idx="557">
                  <c:v>44388</c:v>
                </c:pt>
                <c:pt idx="558">
                  <c:v>44389</c:v>
                </c:pt>
                <c:pt idx="559">
                  <c:v>44390</c:v>
                </c:pt>
                <c:pt idx="560">
                  <c:v>44391</c:v>
                </c:pt>
                <c:pt idx="561">
                  <c:v>44392</c:v>
                </c:pt>
                <c:pt idx="562">
                  <c:v>44393</c:v>
                </c:pt>
                <c:pt idx="563">
                  <c:v>44394</c:v>
                </c:pt>
                <c:pt idx="564">
                  <c:v>44395</c:v>
                </c:pt>
                <c:pt idx="565">
                  <c:v>44396</c:v>
                </c:pt>
                <c:pt idx="566">
                  <c:v>44397</c:v>
                </c:pt>
                <c:pt idx="567">
                  <c:v>44398</c:v>
                </c:pt>
                <c:pt idx="568">
                  <c:v>44399</c:v>
                </c:pt>
                <c:pt idx="569">
                  <c:v>44400</c:v>
                </c:pt>
                <c:pt idx="570">
                  <c:v>44401</c:v>
                </c:pt>
                <c:pt idx="571">
                  <c:v>44402</c:v>
                </c:pt>
                <c:pt idx="572">
                  <c:v>44403</c:v>
                </c:pt>
                <c:pt idx="573">
                  <c:v>44404</c:v>
                </c:pt>
                <c:pt idx="574">
                  <c:v>44405</c:v>
                </c:pt>
                <c:pt idx="575">
                  <c:v>44406</c:v>
                </c:pt>
                <c:pt idx="576">
                  <c:v>44407</c:v>
                </c:pt>
                <c:pt idx="577">
                  <c:v>44408</c:v>
                </c:pt>
                <c:pt idx="578">
                  <c:v>44409</c:v>
                </c:pt>
                <c:pt idx="579">
                  <c:v>44410</c:v>
                </c:pt>
                <c:pt idx="580">
                  <c:v>44411</c:v>
                </c:pt>
                <c:pt idx="581">
                  <c:v>44412</c:v>
                </c:pt>
                <c:pt idx="582">
                  <c:v>44413</c:v>
                </c:pt>
                <c:pt idx="583">
                  <c:v>44414</c:v>
                </c:pt>
                <c:pt idx="584">
                  <c:v>44415</c:v>
                </c:pt>
                <c:pt idx="585">
                  <c:v>44416</c:v>
                </c:pt>
                <c:pt idx="586">
                  <c:v>44417</c:v>
                </c:pt>
                <c:pt idx="587">
                  <c:v>44418</c:v>
                </c:pt>
                <c:pt idx="588">
                  <c:v>44419</c:v>
                </c:pt>
                <c:pt idx="589">
                  <c:v>44420</c:v>
                </c:pt>
                <c:pt idx="590">
                  <c:v>44421</c:v>
                </c:pt>
                <c:pt idx="591">
                  <c:v>44422</c:v>
                </c:pt>
                <c:pt idx="592">
                  <c:v>44423</c:v>
                </c:pt>
                <c:pt idx="593">
                  <c:v>44424</c:v>
                </c:pt>
                <c:pt idx="594">
                  <c:v>44425</c:v>
                </c:pt>
                <c:pt idx="595">
                  <c:v>44426</c:v>
                </c:pt>
                <c:pt idx="596">
                  <c:v>44427</c:v>
                </c:pt>
                <c:pt idx="597">
                  <c:v>44428</c:v>
                </c:pt>
                <c:pt idx="598">
                  <c:v>44429</c:v>
                </c:pt>
                <c:pt idx="599">
                  <c:v>44430</c:v>
                </c:pt>
                <c:pt idx="600">
                  <c:v>44431</c:v>
                </c:pt>
                <c:pt idx="601">
                  <c:v>44432</c:v>
                </c:pt>
                <c:pt idx="602">
                  <c:v>44433</c:v>
                </c:pt>
                <c:pt idx="603">
                  <c:v>44434</c:v>
                </c:pt>
                <c:pt idx="604">
                  <c:v>44435</c:v>
                </c:pt>
                <c:pt idx="605">
                  <c:v>44436</c:v>
                </c:pt>
                <c:pt idx="606">
                  <c:v>44437</c:v>
                </c:pt>
                <c:pt idx="607">
                  <c:v>44438</c:v>
                </c:pt>
                <c:pt idx="608">
                  <c:v>44439</c:v>
                </c:pt>
                <c:pt idx="609">
                  <c:v>44440</c:v>
                </c:pt>
                <c:pt idx="610">
                  <c:v>44441</c:v>
                </c:pt>
                <c:pt idx="611">
                  <c:v>44442</c:v>
                </c:pt>
                <c:pt idx="612">
                  <c:v>44443</c:v>
                </c:pt>
                <c:pt idx="613">
                  <c:v>44444</c:v>
                </c:pt>
                <c:pt idx="614">
                  <c:v>44445</c:v>
                </c:pt>
                <c:pt idx="615">
                  <c:v>44446</c:v>
                </c:pt>
                <c:pt idx="616">
                  <c:v>44447</c:v>
                </c:pt>
                <c:pt idx="617">
                  <c:v>44448</c:v>
                </c:pt>
                <c:pt idx="618">
                  <c:v>44449</c:v>
                </c:pt>
                <c:pt idx="619">
                  <c:v>44450</c:v>
                </c:pt>
                <c:pt idx="620">
                  <c:v>44451</c:v>
                </c:pt>
                <c:pt idx="621">
                  <c:v>44452</c:v>
                </c:pt>
                <c:pt idx="622">
                  <c:v>44453</c:v>
                </c:pt>
                <c:pt idx="623">
                  <c:v>44454</c:v>
                </c:pt>
                <c:pt idx="624">
                  <c:v>44455</c:v>
                </c:pt>
                <c:pt idx="625">
                  <c:v>44456</c:v>
                </c:pt>
                <c:pt idx="626">
                  <c:v>44457</c:v>
                </c:pt>
                <c:pt idx="627">
                  <c:v>44458</c:v>
                </c:pt>
                <c:pt idx="628">
                  <c:v>44459</c:v>
                </c:pt>
                <c:pt idx="629">
                  <c:v>44460</c:v>
                </c:pt>
                <c:pt idx="630">
                  <c:v>44461</c:v>
                </c:pt>
                <c:pt idx="631">
                  <c:v>44462</c:v>
                </c:pt>
                <c:pt idx="632">
                  <c:v>44463</c:v>
                </c:pt>
                <c:pt idx="633">
                  <c:v>44464</c:v>
                </c:pt>
                <c:pt idx="634">
                  <c:v>44465</c:v>
                </c:pt>
                <c:pt idx="635">
                  <c:v>44466</c:v>
                </c:pt>
                <c:pt idx="636">
                  <c:v>44467</c:v>
                </c:pt>
                <c:pt idx="637">
                  <c:v>44468</c:v>
                </c:pt>
                <c:pt idx="638">
                  <c:v>44469</c:v>
                </c:pt>
                <c:pt idx="639">
                  <c:v>44470</c:v>
                </c:pt>
                <c:pt idx="640">
                  <c:v>44471</c:v>
                </c:pt>
                <c:pt idx="641">
                  <c:v>44472</c:v>
                </c:pt>
                <c:pt idx="642">
                  <c:v>44473</c:v>
                </c:pt>
                <c:pt idx="643">
                  <c:v>44474</c:v>
                </c:pt>
                <c:pt idx="644">
                  <c:v>44475</c:v>
                </c:pt>
                <c:pt idx="645">
                  <c:v>44476</c:v>
                </c:pt>
                <c:pt idx="646">
                  <c:v>44477</c:v>
                </c:pt>
                <c:pt idx="647">
                  <c:v>44478</c:v>
                </c:pt>
                <c:pt idx="648">
                  <c:v>44479</c:v>
                </c:pt>
                <c:pt idx="649">
                  <c:v>44480</c:v>
                </c:pt>
                <c:pt idx="650">
                  <c:v>44481</c:v>
                </c:pt>
                <c:pt idx="651">
                  <c:v>44482</c:v>
                </c:pt>
                <c:pt idx="652">
                  <c:v>44483</c:v>
                </c:pt>
                <c:pt idx="653">
                  <c:v>44484</c:v>
                </c:pt>
                <c:pt idx="654">
                  <c:v>44485</c:v>
                </c:pt>
                <c:pt idx="655">
                  <c:v>44486</c:v>
                </c:pt>
                <c:pt idx="656">
                  <c:v>44487</c:v>
                </c:pt>
                <c:pt idx="657">
                  <c:v>44488</c:v>
                </c:pt>
                <c:pt idx="658">
                  <c:v>44489</c:v>
                </c:pt>
                <c:pt idx="659">
                  <c:v>44490</c:v>
                </c:pt>
                <c:pt idx="660">
                  <c:v>44491</c:v>
                </c:pt>
                <c:pt idx="661">
                  <c:v>44492</c:v>
                </c:pt>
                <c:pt idx="662">
                  <c:v>44493</c:v>
                </c:pt>
                <c:pt idx="663">
                  <c:v>44494</c:v>
                </c:pt>
                <c:pt idx="664">
                  <c:v>44495</c:v>
                </c:pt>
                <c:pt idx="665">
                  <c:v>44496</c:v>
                </c:pt>
                <c:pt idx="666">
                  <c:v>44497</c:v>
                </c:pt>
                <c:pt idx="667">
                  <c:v>44498</c:v>
                </c:pt>
                <c:pt idx="668">
                  <c:v>44499</c:v>
                </c:pt>
                <c:pt idx="669">
                  <c:v>44500</c:v>
                </c:pt>
                <c:pt idx="670">
                  <c:v>44501</c:v>
                </c:pt>
                <c:pt idx="671">
                  <c:v>44502</c:v>
                </c:pt>
                <c:pt idx="672">
                  <c:v>44503</c:v>
                </c:pt>
                <c:pt idx="673">
                  <c:v>44504</c:v>
                </c:pt>
                <c:pt idx="674">
                  <c:v>44505</c:v>
                </c:pt>
                <c:pt idx="675">
                  <c:v>44506</c:v>
                </c:pt>
                <c:pt idx="676">
                  <c:v>44507</c:v>
                </c:pt>
                <c:pt idx="677">
                  <c:v>44508</c:v>
                </c:pt>
                <c:pt idx="678">
                  <c:v>44509</c:v>
                </c:pt>
                <c:pt idx="679">
                  <c:v>44510</c:v>
                </c:pt>
                <c:pt idx="680">
                  <c:v>44511</c:v>
                </c:pt>
                <c:pt idx="681">
                  <c:v>44512</c:v>
                </c:pt>
                <c:pt idx="682">
                  <c:v>44513</c:v>
                </c:pt>
                <c:pt idx="683">
                  <c:v>44514</c:v>
                </c:pt>
                <c:pt idx="684">
                  <c:v>44515</c:v>
                </c:pt>
                <c:pt idx="685">
                  <c:v>44516</c:v>
                </c:pt>
                <c:pt idx="686">
                  <c:v>44517</c:v>
                </c:pt>
                <c:pt idx="687">
                  <c:v>44518</c:v>
                </c:pt>
                <c:pt idx="688">
                  <c:v>44519</c:v>
                </c:pt>
                <c:pt idx="689">
                  <c:v>44520</c:v>
                </c:pt>
                <c:pt idx="690">
                  <c:v>44521</c:v>
                </c:pt>
                <c:pt idx="691">
                  <c:v>44522</c:v>
                </c:pt>
                <c:pt idx="692">
                  <c:v>44523</c:v>
                </c:pt>
                <c:pt idx="693">
                  <c:v>44524</c:v>
                </c:pt>
                <c:pt idx="694">
                  <c:v>44525</c:v>
                </c:pt>
                <c:pt idx="695">
                  <c:v>44526</c:v>
                </c:pt>
                <c:pt idx="696">
                  <c:v>44527</c:v>
                </c:pt>
                <c:pt idx="697">
                  <c:v>44528</c:v>
                </c:pt>
                <c:pt idx="698">
                  <c:v>44529</c:v>
                </c:pt>
                <c:pt idx="699">
                  <c:v>44530</c:v>
                </c:pt>
                <c:pt idx="700">
                  <c:v>44531</c:v>
                </c:pt>
                <c:pt idx="701">
                  <c:v>44532</c:v>
                </c:pt>
                <c:pt idx="702">
                  <c:v>44533</c:v>
                </c:pt>
                <c:pt idx="703">
                  <c:v>44534</c:v>
                </c:pt>
                <c:pt idx="704">
                  <c:v>44535</c:v>
                </c:pt>
                <c:pt idx="705">
                  <c:v>44536</c:v>
                </c:pt>
                <c:pt idx="706">
                  <c:v>44537</c:v>
                </c:pt>
                <c:pt idx="707">
                  <c:v>44538</c:v>
                </c:pt>
                <c:pt idx="708">
                  <c:v>44539</c:v>
                </c:pt>
                <c:pt idx="709">
                  <c:v>44540</c:v>
                </c:pt>
                <c:pt idx="710">
                  <c:v>44541</c:v>
                </c:pt>
                <c:pt idx="711">
                  <c:v>44542</c:v>
                </c:pt>
                <c:pt idx="712">
                  <c:v>44543</c:v>
                </c:pt>
                <c:pt idx="713">
                  <c:v>44544</c:v>
                </c:pt>
                <c:pt idx="714">
                  <c:v>44545</c:v>
                </c:pt>
                <c:pt idx="715">
                  <c:v>44546</c:v>
                </c:pt>
                <c:pt idx="716">
                  <c:v>44547</c:v>
                </c:pt>
                <c:pt idx="717">
                  <c:v>44548</c:v>
                </c:pt>
                <c:pt idx="718">
                  <c:v>44549</c:v>
                </c:pt>
                <c:pt idx="719">
                  <c:v>44550</c:v>
                </c:pt>
                <c:pt idx="720">
                  <c:v>44551</c:v>
                </c:pt>
                <c:pt idx="721">
                  <c:v>44552</c:v>
                </c:pt>
                <c:pt idx="722">
                  <c:v>44553</c:v>
                </c:pt>
                <c:pt idx="723">
                  <c:v>44554</c:v>
                </c:pt>
                <c:pt idx="724">
                  <c:v>44555</c:v>
                </c:pt>
                <c:pt idx="725">
                  <c:v>44556</c:v>
                </c:pt>
                <c:pt idx="726">
                  <c:v>44557</c:v>
                </c:pt>
                <c:pt idx="727">
                  <c:v>44558</c:v>
                </c:pt>
                <c:pt idx="728">
                  <c:v>44559</c:v>
                </c:pt>
                <c:pt idx="729">
                  <c:v>44560</c:v>
                </c:pt>
                <c:pt idx="730">
                  <c:v>44561</c:v>
                </c:pt>
                <c:pt idx="731">
                  <c:v>44562</c:v>
                </c:pt>
                <c:pt idx="732">
                  <c:v>44563</c:v>
                </c:pt>
                <c:pt idx="733">
                  <c:v>44564</c:v>
                </c:pt>
                <c:pt idx="734">
                  <c:v>44565</c:v>
                </c:pt>
                <c:pt idx="735">
                  <c:v>44566</c:v>
                </c:pt>
                <c:pt idx="736">
                  <c:v>44567</c:v>
                </c:pt>
                <c:pt idx="737">
                  <c:v>44568</c:v>
                </c:pt>
                <c:pt idx="738">
                  <c:v>44569</c:v>
                </c:pt>
                <c:pt idx="739">
                  <c:v>44570</c:v>
                </c:pt>
                <c:pt idx="740">
                  <c:v>44571</c:v>
                </c:pt>
                <c:pt idx="741">
                  <c:v>44572</c:v>
                </c:pt>
                <c:pt idx="742">
                  <c:v>44573</c:v>
                </c:pt>
                <c:pt idx="743">
                  <c:v>44574</c:v>
                </c:pt>
                <c:pt idx="744">
                  <c:v>44575</c:v>
                </c:pt>
                <c:pt idx="745">
                  <c:v>44576</c:v>
                </c:pt>
                <c:pt idx="746">
                  <c:v>44577</c:v>
                </c:pt>
                <c:pt idx="747">
                  <c:v>44578</c:v>
                </c:pt>
                <c:pt idx="748">
                  <c:v>44579</c:v>
                </c:pt>
                <c:pt idx="749">
                  <c:v>44580</c:v>
                </c:pt>
                <c:pt idx="750">
                  <c:v>44581</c:v>
                </c:pt>
                <c:pt idx="751">
                  <c:v>44582</c:v>
                </c:pt>
                <c:pt idx="752">
                  <c:v>44583</c:v>
                </c:pt>
                <c:pt idx="753">
                  <c:v>44584</c:v>
                </c:pt>
                <c:pt idx="754">
                  <c:v>44585</c:v>
                </c:pt>
                <c:pt idx="755">
                  <c:v>44586</c:v>
                </c:pt>
                <c:pt idx="756">
                  <c:v>44587</c:v>
                </c:pt>
                <c:pt idx="757">
                  <c:v>44588</c:v>
                </c:pt>
                <c:pt idx="758">
                  <c:v>44589</c:v>
                </c:pt>
                <c:pt idx="759">
                  <c:v>44590</c:v>
                </c:pt>
                <c:pt idx="760">
                  <c:v>44591</c:v>
                </c:pt>
                <c:pt idx="761">
                  <c:v>44592</c:v>
                </c:pt>
                <c:pt idx="762">
                  <c:v>44593</c:v>
                </c:pt>
                <c:pt idx="763">
                  <c:v>44594</c:v>
                </c:pt>
                <c:pt idx="764">
                  <c:v>44595</c:v>
                </c:pt>
                <c:pt idx="765">
                  <c:v>44596</c:v>
                </c:pt>
                <c:pt idx="766">
                  <c:v>44597</c:v>
                </c:pt>
                <c:pt idx="767">
                  <c:v>44598</c:v>
                </c:pt>
                <c:pt idx="768">
                  <c:v>44599</c:v>
                </c:pt>
                <c:pt idx="769">
                  <c:v>44600</c:v>
                </c:pt>
                <c:pt idx="770">
                  <c:v>44601</c:v>
                </c:pt>
                <c:pt idx="771">
                  <c:v>44602</c:v>
                </c:pt>
                <c:pt idx="772">
                  <c:v>44603</c:v>
                </c:pt>
                <c:pt idx="773">
                  <c:v>44604</c:v>
                </c:pt>
                <c:pt idx="774">
                  <c:v>44605</c:v>
                </c:pt>
                <c:pt idx="775">
                  <c:v>44606</c:v>
                </c:pt>
                <c:pt idx="776">
                  <c:v>44607</c:v>
                </c:pt>
                <c:pt idx="777">
                  <c:v>44608</c:v>
                </c:pt>
                <c:pt idx="778">
                  <c:v>44609</c:v>
                </c:pt>
                <c:pt idx="779">
                  <c:v>44610</c:v>
                </c:pt>
                <c:pt idx="780">
                  <c:v>44611</c:v>
                </c:pt>
                <c:pt idx="781">
                  <c:v>44612</c:v>
                </c:pt>
                <c:pt idx="782">
                  <c:v>44613</c:v>
                </c:pt>
                <c:pt idx="783">
                  <c:v>44614</c:v>
                </c:pt>
                <c:pt idx="784">
                  <c:v>44615</c:v>
                </c:pt>
                <c:pt idx="785">
                  <c:v>44616</c:v>
                </c:pt>
                <c:pt idx="786">
                  <c:v>44617</c:v>
                </c:pt>
                <c:pt idx="787">
                  <c:v>44618</c:v>
                </c:pt>
                <c:pt idx="788">
                  <c:v>44619</c:v>
                </c:pt>
                <c:pt idx="789">
                  <c:v>44620</c:v>
                </c:pt>
                <c:pt idx="790">
                  <c:v>44621</c:v>
                </c:pt>
                <c:pt idx="791">
                  <c:v>44622</c:v>
                </c:pt>
                <c:pt idx="792">
                  <c:v>44623</c:v>
                </c:pt>
                <c:pt idx="793">
                  <c:v>44624</c:v>
                </c:pt>
                <c:pt idx="794">
                  <c:v>44625</c:v>
                </c:pt>
                <c:pt idx="795">
                  <c:v>44626</c:v>
                </c:pt>
                <c:pt idx="796">
                  <c:v>44627</c:v>
                </c:pt>
                <c:pt idx="797">
                  <c:v>44628</c:v>
                </c:pt>
                <c:pt idx="798">
                  <c:v>44629</c:v>
                </c:pt>
                <c:pt idx="799">
                  <c:v>44630</c:v>
                </c:pt>
                <c:pt idx="800">
                  <c:v>44631</c:v>
                </c:pt>
                <c:pt idx="801">
                  <c:v>44632</c:v>
                </c:pt>
                <c:pt idx="802">
                  <c:v>44633</c:v>
                </c:pt>
                <c:pt idx="803">
                  <c:v>44634</c:v>
                </c:pt>
                <c:pt idx="804">
                  <c:v>44635</c:v>
                </c:pt>
                <c:pt idx="805">
                  <c:v>44636</c:v>
                </c:pt>
                <c:pt idx="806">
                  <c:v>44637</c:v>
                </c:pt>
                <c:pt idx="807">
                  <c:v>44638</c:v>
                </c:pt>
                <c:pt idx="808">
                  <c:v>44639</c:v>
                </c:pt>
                <c:pt idx="809">
                  <c:v>44640</c:v>
                </c:pt>
                <c:pt idx="810">
                  <c:v>44641</c:v>
                </c:pt>
                <c:pt idx="811">
                  <c:v>44642</c:v>
                </c:pt>
                <c:pt idx="812">
                  <c:v>44643</c:v>
                </c:pt>
                <c:pt idx="813">
                  <c:v>44644</c:v>
                </c:pt>
                <c:pt idx="814">
                  <c:v>44645</c:v>
                </c:pt>
                <c:pt idx="815">
                  <c:v>44646</c:v>
                </c:pt>
                <c:pt idx="816">
                  <c:v>44647</c:v>
                </c:pt>
                <c:pt idx="817">
                  <c:v>44648</c:v>
                </c:pt>
                <c:pt idx="818">
                  <c:v>44649</c:v>
                </c:pt>
                <c:pt idx="819">
                  <c:v>44650</c:v>
                </c:pt>
                <c:pt idx="820">
                  <c:v>44651</c:v>
                </c:pt>
                <c:pt idx="821">
                  <c:v>44652</c:v>
                </c:pt>
                <c:pt idx="822">
                  <c:v>44653</c:v>
                </c:pt>
                <c:pt idx="823">
                  <c:v>44654</c:v>
                </c:pt>
                <c:pt idx="824">
                  <c:v>44655</c:v>
                </c:pt>
                <c:pt idx="825">
                  <c:v>44656</c:v>
                </c:pt>
                <c:pt idx="826">
                  <c:v>44657</c:v>
                </c:pt>
                <c:pt idx="827">
                  <c:v>44658</c:v>
                </c:pt>
                <c:pt idx="828">
                  <c:v>44659</c:v>
                </c:pt>
                <c:pt idx="829">
                  <c:v>44660</c:v>
                </c:pt>
                <c:pt idx="830">
                  <c:v>44661</c:v>
                </c:pt>
                <c:pt idx="831">
                  <c:v>44662</c:v>
                </c:pt>
                <c:pt idx="832">
                  <c:v>44663</c:v>
                </c:pt>
                <c:pt idx="833">
                  <c:v>44664</c:v>
                </c:pt>
                <c:pt idx="834">
                  <c:v>44665</c:v>
                </c:pt>
                <c:pt idx="835">
                  <c:v>44666</c:v>
                </c:pt>
                <c:pt idx="836">
                  <c:v>44667</c:v>
                </c:pt>
                <c:pt idx="837">
                  <c:v>44668</c:v>
                </c:pt>
                <c:pt idx="838">
                  <c:v>44669</c:v>
                </c:pt>
                <c:pt idx="839">
                  <c:v>44670</c:v>
                </c:pt>
                <c:pt idx="840">
                  <c:v>44671</c:v>
                </c:pt>
                <c:pt idx="841">
                  <c:v>44672</c:v>
                </c:pt>
                <c:pt idx="842">
                  <c:v>44673</c:v>
                </c:pt>
                <c:pt idx="843">
                  <c:v>44674</c:v>
                </c:pt>
                <c:pt idx="844">
                  <c:v>44675</c:v>
                </c:pt>
                <c:pt idx="845">
                  <c:v>44676</c:v>
                </c:pt>
                <c:pt idx="846">
                  <c:v>44677</c:v>
                </c:pt>
                <c:pt idx="847">
                  <c:v>44678</c:v>
                </c:pt>
                <c:pt idx="848">
                  <c:v>44679</c:v>
                </c:pt>
                <c:pt idx="849">
                  <c:v>44680</c:v>
                </c:pt>
                <c:pt idx="850">
                  <c:v>44681</c:v>
                </c:pt>
                <c:pt idx="851">
                  <c:v>44682</c:v>
                </c:pt>
                <c:pt idx="852">
                  <c:v>44683</c:v>
                </c:pt>
                <c:pt idx="853">
                  <c:v>44684</c:v>
                </c:pt>
                <c:pt idx="854">
                  <c:v>44685</c:v>
                </c:pt>
                <c:pt idx="855">
                  <c:v>44686</c:v>
                </c:pt>
                <c:pt idx="856">
                  <c:v>44687</c:v>
                </c:pt>
                <c:pt idx="857">
                  <c:v>44688</c:v>
                </c:pt>
                <c:pt idx="858">
                  <c:v>44689</c:v>
                </c:pt>
                <c:pt idx="859">
                  <c:v>44690</c:v>
                </c:pt>
                <c:pt idx="860">
                  <c:v>44691</c:v>
                </c:pt>
                <c:pt idx="861">
                  <c:v>44692</c:v>
                </c:pt>
                <c:pt idx="862">
                  <c:v>44693</c:v>
                </c:pt>
                <c:pt idx="863">
                  <c:v>44694</c:v>
                </c:pt>
                <c:pt idx="864">
                  <c:v>44695</c:v>
                </c:pt>
                <c:pt idx="865">
                  <c:v>44696</c:v>
                </c:pt>
                <c:pt idx="866">
                  <c:v>44697</c:v>
                </c:pt>
                <c:pt idx="867">
                  <c:v>44698</c:v>
                </c:pt>
                <c:pt idx="868">
                  <c:v>44699</c:v>
                </c:pt>
                <c:pt idx="869">
                  <c:v>44700</c:v>
                </c:pt>
                <c:pt idx="870">
                  <c:v>44701</c:v>
                </c:pt>
                <c:pt idx="871">
                  <c:v>44702</c:v>
                </c:pt>
                <c:pt idx="872">
                  <c:v>44703</c:v>
                </c:pt>
                <c:pt idx="873">
                  <c:v>44704</c:v>
                </c:pt>
                <c:pt idx="874">
                  <c:v>44705</c:v>
                </c:pt>
                <c:pt idx="875">
                  <c:v>44706</c:v>
                </c:pt>
                <c:pt idx="876">
                  <c:v>44707</c:v>
                </c:pt>
                <c:pt idx="877">
                  <c:v>44708</c:v>
                </c:pt>
                <c:pt idx="878">
                  <c:v>44709</c:v>
                </c:pt>
                <c:pt idx="879">
                  <c:v>44710</c:v>
                </c:pt>
                <c:pt idx="880">
                  <c:v>44711</c:v>
                </c:pt>
                <c:pt idx="881">
                  <c:v>44712</c:v>
                </c:pt>
                <c:pt idx="882">
                  <c:v>44713</c:v>
                </c:pt>
                <c:pt idx="883">
                  <c:v>44714</c:v>
                </c:pt>
                <c:pt idx="884">
                  <c:v>44715</c:v>
                </c:pt>
                <c:pt idx="885">
                  <c:v>44716</c:v>
                </c:pt>
                <c:pt idx="886">
                  <c:v>44717</c:v>
                </c:pt>
                <c:pt idx="887">
                  <c:v>44718</c:v>
                </c:pt>
                <c:pt idx="888">
                  <c:v>44719</c:v>
                </c:pt>
                <c:pt idx="889">
                  <c:v>44720</c:v>
                </c:pt>
                <c:pt idx="890">
                  <c:v>44721</c:v>
                </c:pt>
                <c:pt idx="891">
                  <c:v>44722</c:v>
                </c:pt>
                <c:pt idx="892">
                  <c:v>44723</c:v>
                </c:pt>
                <c:pt idx="893">
                  <c:v>44724</c:v>
                </c:pt>
                <c:pt idx="894">
                  <c:v>44725</c:v>
                </c:pt>
                <c:pt idx="895">
                  <c:v>44726</c:v>
                </c:pt>
                <c:pt idx="896">
                  <c:v>44727</c:v>
                </c:pt>
                <c:pt idx="897">
                  <c:v>44728</c:v>
                </c:pt>
                <c:pt idx="898">
                  <c:v>44729</c:v>
                </c:pt>
                <c:pt idx="899">
                  <c:v>44730</c:v>
                </c:pt>
                <c:pt idx="900">
                  <c:v>44731</c:v>
                </c:pt>
                <c:pt idx="901">
                  <c:v>44732</c:v>
                </c:pt>
                <c:pt idx="902">
                  <c:v>44733</c:v>
                </c:pt>
                <c:pt idx="903">
                  <c:v>44734</c:v>
                </c:pt>
                <c:pt idx="904">
                  <c:v>44735</c:v>
                </c:pt>
                <c:pt idx="905">
                  <c:v>44736</c:v>
                </c:pt>
                <c:pt idx="906">
                  <c:v>44737</c:v>
                </c:pt>
                <c:pt idx="907">
                  <c:v>44738</c:v>
                </c:pt>
                <c:pt idx="908">
                  <c:v>44739</c:v>
                </c:pt>
                <c:pt idx="909">
                  <c:v>44740</c:v>
                </c:pt>
                <c:pt idx="910">
                  <c:v>44741</c:v>
                </c:pt>
                <c:pt idx="911">
                  <c:v>44742</c:v>
                </c:pt>
                <c:pt idx="912">
                  <c:v>44743</c:v>
                </c:pt>
                <c:pt idx="913">
                  <c:v>44744</c:v>
                </c:pt>
                <c:pt idx="914">
                  <c:v>44745</c:v>
                </c:pt>
                <c:pt idx="915">
                  <c:v>44746</c:v>
                </c:pt>
                <c:pt idx="916">
                  <c:v>44747</c:v>
                </c:pt>
                <c:pt idx="917">
                  <c:v>44748</c:v>
                </c:pt>
                <c:pt idx="918">
                  <c:v>44749</c:v>
                </c:pt>
                <c:pt idx="919">
                  <c:v>44750</c:v>
                </c:pt>
                <c:pt idx="920">
                  <c:v>44751</c:v>
                </c:pt>
                <c:pt idx="921">
                  <c:v>44752</c:v>
                </c:pt>
                <c:pt idx="922">
                  <c:v>44753</c:v>
                </c:pt>
                <c:pt idx="923">
                  <c:v>44754</c:v>
                </c:pt>
                <c:pt idx="924">
                  <c:v>44755</c:v>
                </c:pt>
                <c:pt idx="925">
                  <c:v>44756</c:v>
                </c:pt>
                <c:pt idx="926">
                  <c:v>44757</c:v>
                </c:pt>
                <c:pt idx="927">
                  <c:v>44758</c:v>
                </c:pt>
                <c:pt idx="928">
                  <c:v>44759</c:v>
                </c:pt>
                <c:pt idx="929">
                  <c:v>44760</c:v>
                </c:pt>
                <c:pt idx="930">
                  <c:v>44761</c:v>
                </c:pt>
                <c:pt idx="931">
                  <c:v>44762</c:v>
                </c:pt>
                <c:pt idx="932">
                  <c:v>44763</c:v>
                </c:pt>
                <c:pt idx="933">
                  <c:v>44764</c:v>
                </c:pt>
                <c:pt idx="934">
                  <c:v>44765</c:v>
                </c:pt>
                <c:pt idx="935">
                  <c:v>44766</c:v>
                </c:pt>
                <c:pt idx="936">
                  <c:v>44767</c:v>
                </c:pt>
                <c:pt idx="937">
                  <c:v>44768</c:v>
                </c:pt>
                <c:pt idx="938">
                  <c:v>44769</c:v>
                </c:pt>
                <c:pt idx="939">
                  <c:v>44770</c:v>
                </c:pt>
                <c:pt idx="940">
                  <c:v>44771</c:v>
                </c:pt>
                <c:pt idx="941">
                  <c:v>44772</c:v>
                </c:pt>
                <c:pt idx="942">
                  <c:v>44773</c:v>
                </c:pt>
                <c:pt idx="943">
                  <c:v>44774</c:v>
                </c:pt>
                <c:pt idx="944">
                  <c:v>44775</c:v>
                </c:pt>
                <c:pt idx="945">
                  <c:v>44776</c:v>
                </c:pt>
                <c:pt idx="946">
                  <c:v>44777</c:v>
                </c:pt>
                <c:pt idx="947">
                  <c:v>44778</c:v>
                </c:pt>
                <c:pt idx="948">
                  <c:v>44779</c:v>
                </c:pt>
                <c:pt idx="949">
                  <c:v>44780</c:v>
                </c:pt>
                <c:pt idx="950">
                  <c:v>44781</c:v>
                </c:pt>
                <c:pt idx="951">
                  <c:v>44782</c:v>
                </c:pt>
                <c:pt idx="952">
                  <c:v>44783</c:v>
                </c:pt>
                <c:pt idx="953">
                  <c:v>44784</c:v>
                </c:pt>
                <c:pt idx="954">
                  <c:v>44785</c:v>
                </c:pt>
                <c:pt idx="955">
                  <c:v>44786</c:v>
                </c:pt>
                <c:pt idx="956">
                  <c:v>44787</c:v>
                </c:pt>
                <c:pt idx="957">
                  <c:v>44788</c:v>
                </c:pt>
                <c:pt idx="958">
                  <c:v>44789</c:v>
                </c:pt>
                <c:pt idx="959">
                  <c:v>44790</c:v>
                </c:pt>
                <c:pt idx="960">
                  <c:v>44791</c:v>
                </c:pt>
                <c:pt idx="961">
                  <c:v>44792</c:v>
                </c:pt>
                <c:pt idx="962">
                  <c:v>44793</c:v>
                </c:pt>
                <c:pt idx="963">
                  <c:v>44794</c:v>
                </c:pt>
                <c:pt idx="964">
                  <c:v>44795</c:v>
                </c:pt>
                <c:pt idx="965">
                  <c:v>44796</c:v>
                </c:pt>
                <c:pt idx="966">
                  <c:v>44797</c:v>
                </c:pt>
                <c:pt idx="967">
                  <c:v>44798</c:v>
                </c:pt>
                <c:pt idx="968">
                  <c:v>44799</c:v>
                </c:pt>
                <c:pt idx="969">
                  <c:v>44800</c:v>
                </c:pt>
                <c:pt idx="970">
                  <c:v>44801</c:v>
                </c:pt>
                <c:pt idx="971">
                  <c:v>44802</c:v>
                </c:pt>
                <c:pt idx="972">
                  <c:v>44803</c:v>
                </c:pt>
                <c:pt idx="973">
                  <c:v>44804</c:v>
                </c:pt>
                <c:pt idx="974">
                  <c:v>44805</c:v>
                </c:pt>
                <c:pt idx="975">
                  <c:v>44806</c:v>
                </c:pt>
                <c:pt idx="976">
                  <c:v>44807</c:v>
                </c:pt>
                <c:pt idx="977">
                  <c:v>44808</c:v>
                </c:pt>
                <c:pt idx="978">
                  <c:v>44809</c:v>
                </c:pt>
                <c:pt idx="979">
                  <c:v>44810</c:v>
                </c:pt>
                <c:pt idx="980">
                  <c:v>44811</c:v>
                </c:pt>
                <c:pt idx="981">
                  <c:v>44812</c:v>
                </c:pt>
                <c:pt idx="982">
                  <c:v>44813</c:v>
                </c:pt>
                <c:pt idx="983">
                  <c:v>44814</c:v>
                </c:pt>
                <c:pt idx="984">
                  <c:v>44815</c:v>
                </c:pt>
                <c:pt idx="985">
                  <c:v>44816</c:v>
                </c:pt>
                <c:pt idx="986">
                  <c:v>44817</c:v>
                </c:pt>
                <c:pt idx="987">
                  <c:v>44818</c:v>
                </c:pt>
                <c:pt idx="988">
                  <c:v>44819</c:v>
                </c:pt>
                <c:pt idx="989">
                  <c:v>44820</c:v>
                </c:pt>
                <c:pt idx="990">
                  <c:v>44821</c:v>
                </c:pt>
                <c:pt idx="991">
                  <c:v>44822</c:v>
                </c:pt>
                <c:pt idx="992">
                  <c:v>44823</c:v>
                </c:pt>
                <c:pt idx="993">
                  <c:v>44824</c:v>
                </c:pt>
                <c:pt idx="994">
                  <c:v>44825</c:v>
                </c:pt>
                <c:pt idx="995">
                  <c:v>44826</c:v>
                </c:pt>
                <c:pt idx="996">
                  <c:v>44827</c:v>
                </c:pt>
                <c:pt idx="997">
                  <c:v>44828</c:v>
                </c:pt>
                <c:pt idx="998">
                  <c:v>44829</c:v>
                </c:pt>
                <c:pt idx="999">
                  <c:v>44830</c:v>
                </c:pt>
                <c:pt idx="1000">
                  <c:v>44831</c:v>
                </c:pt>
                <c:pt idx="1001">
                  <c:v>44832</c:v>
                </c:pt>
                <c:pt idx="1002">
                  <c:v>44833</c:v>
                </c:pt>
                <c:pt idx="1003">
                  <c:v>44834</c:v>
                </c:pt>
                <c:pt idx="1004">
                  <c:v>44835</c:v>
                </c:pt>
                <c:pt idx="1005">
                  <c:v>44836</c:v>
                </c:pt>
                <c:pt idx="1006">
                  <c:v>44837</c:v>
                </c:pt>
                <c:pt idx="1007">
                  <c:v>44838</c:v>
                </c:pt>
                <c:pt idx="1008">
                  <c:v>44839</c:v>
                </c:pt>
                <c:pt idx="1009">
                  <c:v>44840</c:v>
                </c:pt>
                <c:pt idx="1010">
                  <c:v>44841</c:v>
                </c:pt>
                <c:pt idx="1011">
                  <c:v>44842</c:v>
                </c:pt>
                <c:pt idx="1012">
                  <c:v>44843</c:v>
                </c:pt>
                <c:pt idx="1013">
                  <c:v>44844</c:v>
                </c:pt>
                <c:pt idx="1014">
                  <c:v>44845</c:v>
                </c:pt>
                <c:pt idx="1015">
                  <c:v>44846</c:v>
                </c:pt>
                <c:pt idx="1016">
                  <c:v>44847</c:v>
                </c:pt>
                <c:pt idx="1017">
                  <c:v>44848</c:v>
                </c:pt>
                <c:pt idx="1018">
                  <c:v>44849</c:v>
                </c:pt>
                <c:pt idx="1019">
                  <c:v>44850</c:v>
                </c:pt>
                <c:pt idx="1020">
                  <c:v>44851</c:v>
                </c:pt>
                <c:pt idx="1021">
                  <c:v>44852</c:v>
                </c:pt>
                <c:pt idx="1022">
                  <c:v>44853</c:v>
                </c:pt>
                <c:pt idx="1023">
                  <c:v>44854</c:v>
                </c:pt>
                <c:pt idx="1024">
                  <c:v>44855</c:v>
                </c:pt>
                <c:pt idx="1025">
                  <c:v>44856</c:v>
                </c:pt>
                <c:pt idx="1026">
                  <c:v>44857</c:v>
                </c:pt>
                <c:pt idx="1027">
                  <c:v>44858</c:v>
                </c:pt>
                <c:pt idx="1028">
                  <c:v>44859</c:v>
                </c:pt>
                <c:pt idx="1029">
                  <c:v>44860</c:v>
                </c:pt>
                <c:pt idx="1030">
                  <c:v>44861</c:v>
                </c:pt>
                <c:pt idx="1031">
                  <c:v>44862</c:v>
                </c:pt>
                <c:pt idx="1032">
                  <c:v>44863</c:v>
                </c:pt>
                <c:pt idx="1033">
                  <c:v>44864</c:v>
                </c:pt>
                <c:pt idx="1034">
                  <c:v>44865</c:v>
                </c:pt>
                <c:pt idx="1035">
                  <c:v>44866</c:v>
                </c:pt>
                <c:pt idx="1036">
                  <c:v>44867</c:v>
                </c:pt>
                <c:pt idx="1037">
                  <c:v>44868</c:v>
                </c:pt>
                <c:pt idx="1038">
                  <c:v>44869</c:v>
                </c:pt>
                <c:pt idx="1039">
                  <c:v>44870</c:v>
                </c:pt>
                <c:pt idx="1040">
                  <c:v>44871</c:v>
                </c:pt>
                <c:pt idx="1041">
                  <c:v>44872</c:v>
                </c:pt>
                <c:pt idx="1042">
                  <c:v>44873</c:v>
                </c:pt>
                <c:pt idx="1043">
                  <c:v>44874</c:v>
                </c:pt>
                <c:pt idx="1044">
                  <c:v>44875</c:v>
                </c:pt>
                <c:pt idx="1045">
                  <c:v>44876</c:v>
                </c:pt>
                <c:pt idx="1046">
                  <c:v>44877</c:v>
                </c:pt>
                <c:pt idx="1047">
                  <c:v>44878</c:v>
                </c:pt>
                <c:pt idx="1048">
                  <c:v>44879</c:v>
                </c:pt>
                <c:pt idx="1049">
                  <c:v>44880</c:v>
                </c:pt>
                <c:pt idx="1050">
                  <c:v>44881</c:v>
                </c:pt>
                <c:pt idx="1051">
                  <c:v>44882</c:v>
                </c:pt>
                <c:pt idx="1052">
                  <c:v>44883</c:v>
                </c:pt>
                <c:pt idx="1053">
                  <c:v>44884</c:v>
                </c:pt>
                <c:pt idx="1054">
                  <c:v>44885</c:v>
                </c:pt>
                <c:pt idx="1055">
                  <c:v>44886</c:v>
                </c:pt>
                <c:pt idx="1056">
                  <c:v>44887</c:v>
                </c:pt>
                <c:pt idx="1057">
                  <c:v>44888</c:v>
                </c:pt>
                <c:pt idx="1058">
                  <c:v>44889</c:v>
                </c:pt>
                <c:pt idx="1059">
                  <c:v>44890</c:v>
                </c:pt>
                <c:pt idx="1060">
                  <c:v>44891</c:v>
                </c:pt>
                <c:pt idx="1061">
                  <c:v>44892</c:v>
                </c:pt>
                <c:pt idx="1062">
                  <c:v>44893</c:v>
                </c:pt>
                <c:pt idx="1063">
                  <c:v>44894</c:v>
                </c:pt>
                <c:pt idx="1064">
                  <c:v>44895</c:v>
                </c:pt>
                <c:pt idx="1065">
                  <c:v>44896</c:v>
                </c:pt>
                <c:pt idx="1066">
                  <c:v>44897</c:v>
                </c:pt>
                <c:pt idx="1067">
                  <c:v>44898</c:v>
                </c:pt>
                <c:pt idx="1068">
                  <c:v>44899</c:v>
                </c:pt>
                <c:pt idx="1069">
                  <c:v>44900</c:v>
                </c:pt>
                <c:pt idx="1070">
                  <c:v>44901</c:v>
                </c:pt>
                <c:pt idx="1071">
                  <c:v>44902</c:v>
                </c:pt>
                <c:pt idx="1072">
                  <c:v>44903</c:v>
                </c:pt>
                <c:pt idx="1073">
                  <c:v>44904</c:v>
                </c:pt>
                <c:pt idx="1074">
                  <c:v>44905</c:v>
                </c:pt>
                <c:pt idx="1075">
                  <c:v>44906</c:v>
                </c:pt>
                <c:pt idx="1076">
                  <c:v>44907</c:v>
                </c:pt>
                <c:pt idx="1077">
                  <c:v>44908</c:v>
                </c:pt>
                <c:pt idx="1078">
                  <c:v>44909</c:v>
                </c:pt>
                <c:pt idx="1079">
                  <c:v>44910</c:v>
                </c:pt>
                <c:pt idx="1080">
                  <c:v>44911</c:v>
                </c:pt>
                <c:pt idx="1081">
                  <c:v>44912</c:v>
                </c:pt>
                <c:pt idx="1082">
                  <c:v>44913</c:v>
                </c:pt>
                <c:pt idx="1083">
                  <c:v>44914</c:v>
                </c:pt>
                <c:pt idx="1084">
                  <c:v>44915</c:v>
                </c:pt>
                <c:pt idx="1085">
                  <c:v>44916</c:v>
                </c:pt>
                <c:pt idx="1086">
                  <c:v>44917</c:v>
                </c:pt>
                <c:pt idx="1087">
                  <c:v>44918</c:v>
                </c:pt>
                <c:pt idx="1088">
                  <c:v>44919</c:v>
                </c:pt>
                <c:pt idx="1089">
                  <c:v>44920</c:v>
                </c:pt>
                <c:pt idx="1090">
                  <c:v>44921</c:v>
                </c:pt>
                <c:pt idx="1091">
                  <c:v>44922</c:v>
                </c:pt>
                <c:pt idx="1092">
                  <c:v>44923</c:v>
                </c:pt>
                <c:pt idx="1093">
                  <c:v>44924</c:v>
                </c:pt>
                <c:pt idx="1094">
                  <c:v>44925</c:v>
                </c:pt>
                <c:pt idx="1095">
                  <c:v>44926</c:v>
                </c:pt>
                <c:pt idx="1096">
                  <c:v>44927</c:v>
                </c:pt>
                <c:pt idx="1097">
                  <c:v>44928</c:v>
                </c:pt>
                <c:pt idx="1098">
                  <c:v>44929</c:v>
                </c:pt>
                <c:pt idx="1099">
                  <c:v>44930</c:v>
                </c:pt>
                <c:pt idx="1100">
                  <c:v>44931</c:v>
                </c:pt>
                <c:pt idx="1101">
                  <c:v>44932</c:v>
                </c:pt>
                <c:pt idx="1102">
                  <c:v>44933</c:v>
                </c:pt>
                <c:pt idx="1103">
                  <c:v>44934</c:v>
                </c:pt>
                <c:pt idx="1104">
                  <c:v>44935</c:v>
                </c:pt>
                <c:pt idx="1105">
                  <c:v>44936</c:v>
                </c:pt>
                <c:pt idx="1106">
                  <c:v>44937</c:v>
                </c:pt>
                <c:pt idx="1107">
                  <c:v>44938</c:v>
                </c:pt>
                <c:pt idx="1108">
                  <c:v>44939</c:v>
                </c:pt>
                <c:pt idx="1109">
                  <c:v>44940</c:v>
                </c:pt>
                <c:pt idx="1110">
                  <c:v>44941</c:v>
                </c:pt>
                <c:pt idx="1111">
                  <c:v>44942</c:v>
                </c:pt>
                <c:pt idx="1112">
                  <c:v>44943</c:v>
                </c:pt>
                <c:pt idx="1113">
                  <c:v>44944</c:v>
                </c:pt>
                <c:pt idx="1114">
                  <c:v>44945</c:v>
                </c:pt>
                <c:pt idx="1115">
                  <c:v>44946</c:v>
                </c:pt>
                <c:pt idx="1116">
                  <c:v>44947</c:v>
                </c:pt>
                <c:pt idx="1117">
                  <c:v>44948</c:v>
                </c:pt>
                <c:pt idx="1118">
                  <c:v>44949</c:v>
                </c:pt>
                <c:pt idx="1119">
                  <c:v>44950</c:v>
                </c:pt>
                <c:pt idx="1120">
                  <c:v>44951</c:v>
                </c:pt>
                <c:pt idx="1121">
                  <c:v>44952</c:v>
                </c:pt>
                <c:pt idx="1122">
                  <c:v>44953</c:v>
                </c:pt>
                <c:pt idx="1123">
                  <c:v>44954</c:v>
                </c:pt>
                <c:pt idx="1124">
                  <c:v>44955</c:v>
                </c:pt>
                <c:pt idx="1125">
                  <c:v>44956</c:v>
                </c:pt>
                <c:pt idx="1126">
                  <c:v>44957</c:v>
                </c:pt>
                <c:pt idx="1127">
                  <c:v>44958</c:v>
                </c:pt>
                <c:pt idx="1128">
                  <c:v>44959</c:v>
                </c:pt>
                <c:pt idx="1129">
                  <c:v>44960</c:v>
                </c:pt>
                <c:pt idx="1130">
                  <c:v>44961</c:v>
                </c:pt>
                <c:pt idx="1131">
                  <c:v>44962</c:v>
                </c:pt>
                <c:pt idx="1132">
                  <c:v>44963</c:v>
                </c:pt>
                <c:pt idx="1133">
                  <c:v>44964</c:v>
                </c:pt>
                <c:pt idx="1134">
                  <c:v>44965</c:v>
                </c:pt>
                <c:pt idx="1135">
                  <c:v>44966</c:v>
                </c:pt>
                <c:pt idx="1136">
                  <c:v>44967</c:v>
                </c:pt>
                <c:pt idx="1137">
                  <c:v>44968</c:v>
                </c:pt>
                <c:pt idx="1138">
                  <c:v>44969</c:v>
                </c:pt>
                <c:pt idx="1139">
                  <c:v>44970</c:v>
                </c:pt>
                <c:pt idx="1140">
                  <c:v>44971</c:v>
                </c:pt>
                <c:pt idx="1141">
                  <c:v>44972</c:v>
                </c:pt>
                <c:pt idx="1142">
                  <c:v>44973</c:v>
                </c:pt>
                <c:pt idx="1143">
                  <c:v>44974</c:v>
                </c:pt>
                <c:pt idx="1144">
                  <c:v>44975</c:v>
                </c:pt>
                <c:pt idx="1145">
                  <c:v>44976</c:v>
                </c:pt>
                <c:pt idx="1146">
                  <c:v>44977</c:v>
                </c:pt>
                <c:pt idx="1147">
                  <c:v>44978</c:v>
                </c:pt>
                <c:pt idx="1148">
                  <c:v>44979</c:v>
                </c:pt>
                <c:pt idx="1149">
                  <c:v>44980</c:v>
                </c:pt>
                <c:pt idx="1150">
                  <c:v>44981</c:v>
                </c:pt>
                <c:pt idx="1151">
                  <c:v>44982</c:v>
                </c:pt>
                <c:pt idx="1152">
                  <c:v>44983</c:v>
                </c:pt>
                <c:pt idx="1153">
                  <c:v>44984</c:v>
                </c:pt>
                <c:pt idx="1154">
                  <c:v>44985</c:v>
                </c:pt>
                <c:pt idx="1155">
                  <c:v>44986</c:v>
                </c:pt>
                <c:pt idx="1156">
                  <c:v>44987</c:v>
                </c:pt>
                <c:pt idx="1157">
                  <c:v>44988</c:v>
                </c:pt>
                <c:pt idx="1158">
                  <c:v>44989</c:v>
                </c:pt>
                <c:pt idx="1159">
                  <c:v>44990</c:v>
                </c:pt>
                <c:pt idx="1160">
                  <c:v>44991</c:v>
                </c:pt>
                <c:pt idx="1161">
                  <c:v>44992</c:v>
                </c:pt>
                <c:pt idx="1162">
                  <c:v>44993</c:v>
                </c:pt>
                <c:pt idx="1163">
                  <c:v>44994</c:v>
                </c:pt>
                <c:pt idx="1164">
                  <c:v>44995</c:v>
                </c:pt>
                <c:pt idx="1165">
                  <c:v>44996</c:v>
                </c:pt>
                <c:pt idx="1166">
                  <c:v>44997</c:v>
                </c:pt>
                <c:pt idx="1167">
                  <c:v>44998</c:v>
                </c:pt>
                <c:pt idx="1168">
                  <c:v>44999</c:v>
                </c:pt>
                <c:pt idx="1169">
                  <c:v>45000</c:v>
                </c:pt>
                <c:pt idx="1170">
                  <c:v>45001</c:v>
                </c:pt>
                <c:pt idx="1171">
                  <c:v>45002</c:v>
                </c:pt>
                <c:pt idx="1172">
                  <c:v>45003</c:v>
                </c:pt>
                <c:pt idx="1173">
                  <c:v>45004</c:v>
                </c:pt>
                <c:pt idx="1174">
                  <c:v>45005</c:v>
                </c:pt>
                <c:pt idx="1175">
                  <c:v>45006</c:v>
                </c:pt>
                <c:pt idx="1176">
                  <c:v>45007</c:v>
                </c:pt>
                <c:pt idx="1177">
                  <c:v>45008</c:v>
                </c:pt>
                <c:pt idx="1178">
                  <c:v>45009</c:v>
                </c:pt>
                <c:pt idx="1179">
                  <c:v>45010</c:v>
                </c:pt>
                <c:pt idx="1180">
                  <c:v>45011</c:v>
                </c:pt>
                <c:pt idx="1181">
                  <c:v>45012</c:v>
                </c:pt>
                <c:pt idx="1182">
                  <c:v>45013</c:v>
                </c:pt>
                <c:pt idx="1183">
                  <c:v>45014</c:v>
                </c:pt>
                <c:pt idx="1184">
                  <c:v>45015</c:v>
                </c:pt>
                <c:pt idx="1185">
                  <c:v>45016</c:v>
                </c:pt>
                <c:pt idx="1186">
                  <c:v>45017</c:v>
                </c:pt>
                <c:pt idx="1187">
                  <c:v>45018</c:v>
                </c:pt>
                <c:pt idx="1188">
                  <c:v>45019</c:v>
                </c:pt>
                <c:pt idx="1189">
                  <c:v>45020</c:v>
                </c:pt>
                <c:pt idx="1190">
                  <c:v>45021</c:v>
                </c:pt>
                <c:pt idx="1191">
                  <c:v>45022</c:v>
                </c:pt>
                <c:pt idx="1192">
                  <c:v>45023</c:v>
                </c:pt>
                <c:pt idx="1193">
                  <c:v>45024</c:v>
                </c:pt>
                <c:pt idx="1194">
                  <c:v>45025</c:v>
                </c:pt>
                <c:pt idx="1195">
                  <c:v>45026</c:v>
                </c:pt>
                <c:pt idx="1196">
                  <c:v>45027</c:v>
                </c:pt>
                <c:pt idx="1197">
                  <c:v>45028</c:v>
                </c:pt>
                <c:pt idx="1198">
                  <c:v>45029</c:v>
                </c:pt>
                <c:pt idx="1199">
                  <c:v>45030</c:v>
                </c:pt>
                <c:pt idx="1200">
                  <c:v>45031</c:v>
                </c:pt>
                <c:pt idx="1201">
                  <c:v>45032</c:v>
                </c:pt>
                <c:pt idx="1202">
                  <c:v>45033</c:v>
                </c:pt>
                <c:pt idx="1203">
                  <c:v>45034</c:v>
                </c:pt>
                <c:pt idx="1204">
                  <c:v>45035</c:v>
                </c:pt>
                <c:pt idx="1205">
                  <c:v>45036</c:v>
                </c:pt>
                <c:pt idx="1206">
                  <c:v>45037</c:v>
                </c:pt>
                <c:pt idx="1207">
                  <c:v>45038</c:v>
                </c:pt>
                <c:pt idx="1208">
                  <c:v>45039</c:v>
                </c:pt>
                <c:pt idx="1209">
                  <c:v>45040</c:v>
                </c:pt>
                <c:pt idx="1210">
                  <c:v>45041</c:v>
                </c:pt>
                <c:pt idx="1211">
                  <c:v>45042</c:v>
                </c:pt>
                <c:pt idx="1212">
                  <c:v>45043</c:v>
                </c:pt>
                <c:pt idx="1213">
                  <c:v>45044</c:v>
                </c:pt>
                <c:pt idx="1214">
                  <c:v>45045</c:v>
                </c:pt>
                <c:pt idx="1215">
                  <c:v>45046</c:v>
                </c:pt>
                <c:pt idx="1216">
                  <c:v>45047</c:v>
                </c:pt>
                <c:pt idx="1217">
                  <c:v>45048</c:v>
                </c:pt>
                <c:pt idx="1218">
                  <c:v>45049</c:v>
                </c:pt>
                <c:pt idx="1219">
                  <c:v>45050</c:v>
                </c:pt>
                <c:pt idx="1220">
                  <c:v>45051</c:v>
                </c:pt>
                <c:pt idx="1221">
                  <c:v>45052</c:v>
                </c:pt>
                <c:pt idx="1222">
                  <c:v>45053</c:v>
                </c:pt>
                <c:pt idx="1223">
                  <c:v>45054</c:v>
                </c:pt>
                <c:pt idx="1224">
                  <c:v>45055</c:v>
                </c:pt>
                <c:pt idx="1225">
                  <c:v>45056</c:v>
                </c:pt>
                <c:pt idx="1226">
                  <c:v>45057</c:v>
                </c:pt>
                <c:pt idx="1227">
                  <c:v>45058</c:v>
                </c:pt>
                <c:pt idx="1228">
                  <c:v>45059</c:v>
                </c:pt>
                <c:pt idx="1229">
                  <c:v>45060</c:v>
                </c:pt>
                <c:pt idx="1230">
                  <c:v>45061</c:v>
                </c:pt>
                <c:pt idx="1231">
                  <c:v>45062</c:v>
                </c:pt>
                <c:pt idx="1232">
                  <c:v>45063</c:v>
                </c:pt>
                <c:pt idx="1233">
                  <c:v>45064</c:v>
                </c:pt>
                <c:pt idx="1234">
                  <c:v>45065</c:v>
                </c:pt>
                <c:pt idx="1235">
                  <c:v>45066</c:v>
                </c:pt>
                <c:pt idx="1236">
                  <c:v>45067</c:v>
                </c:pt>
                <c:pt idx="1237">
                  <c:v>45068</c:v>
                </c:pt>
                <c:pt idx="1238">
                  <c:v>45069</c:v>
                </c:pt>
                <c:pt idx="1239">
                  <c:v>45070</c:v>
                </c:pt>
                <c:pt idx="1240">
                  <c:v>45071</c:v>
                </c:pt>
                <c:pt idx="1241">
                  <c:v>45072</c:v>
                </c:pt>
                <c:pt idx="1242">
                  <c:v>45073</c:v>
                </c:pt>
                <c:pt idx="1243">
                  <c:v>45074</c:v>
                </c:pt>
                <c:pt idx="1244">
                  <c:v>45075</c:v>
                </c:pt>
                <c:pt idx="1245">
                  <c:v>45076</c:v>
                </c:pt>
                <c:pt idx="1246">
                  <c:v>45077</c:v>
                </c:pt>
                <c:pt idx="1247">
                  <c:v>45078</c:v>
                </c:pt>
                <c:pt idx="1248">
                  <c:v>45079</c:v>
                </c:pt>
                <c:pt idx="1249">
                  <c:v>45080</c:v>
                </c:pt>
                <c:pt idx="1250">
                  <c:v>45081</c:v>
                </c:pt>
                <c:pt idx="1251">
                  <c:v>45082</c:v>
                </c:pt>
                <c:pt idx="1252">
                  <c:v>45083</c:v>
                </c:pt>
                <c:pt idx="1253">
                  <c:v>45084</c:v>
                </c:pt>
                <c:pt idx="1254">
                  <c:v>45085</c:v>
                </c:pt>
                <c:pt idx="1255">
                  <c:v>45086</c:v>
                </c:pt>
                <c:pt idx="1256">
                  <c:v>45087</c:v>
                </c:pt>
                <c:pt idx="1257">
                  <c:v>45088</c:v>
                </c:pt>
                <c:pt idx="1258">
                  <c:v>45089</c:v>
                </c:pt>
                <c:pt idx="1259">
                  <c:v>45090</c:v>
                </c:pt>
                <c:pt idx="1260">
                  <c:v>45091</c:v>
                </c:pt>
                <c:pt idx="1261">
                  <c:v>45092</c:v>
                </c:pt>
                <c:pt idx="1262">
                  <c:v>45093</c:v>
                </c:pt>
                <c:pt idx="1263">
                  <c:v>45094</c:v>
                </c:pt>
                <c:pt idx="1264">
                  <c:v>45095</c:v>
                </c:pt>
                <c:pt idx="1265">
                  <c:v>45096</c:v>
                </c:pt>
                <c:pt idx="1266">
                  <c:v>45097</c:v>
                </c:pt>
                <c:pt idx="1267">
                  <c:v>45098</c:v>
                </c:pt>
                <c:pt idx="1268">
                  <c:v>45099</c:v>
                </c:pt>
                <c:pt idx="1269">
                  <c:v>45100</c:v>
                </c:pt>
                <c:pt idx="1270">
                  <c:v>45101</c:v>
                </c:pt>
                <c:pt idx="1271">
                  <c:v>45102</c:v>
                </c:pt>
                <c:pt idx="1272">
                  <c:v>45103</c:v>
                </c:pt>
                <c:pt idx="1273">
                  <c:v>45104</c:v>
                </c:pt>
                <c:pt idx="1274">
                  <c:v>45105</c:v>
                </c:pt>
                <c:pt idx="1275">
                  <c:v>45106</c:v>
                </c:pt>
                <c:pt idx="1276">
                  <c:v>45107</c:v>
                </c:pt>
                <c:pt idx="1277">
                  <c:v>45108</c:v>
                </c:pt>
                <c:pt idx="1278">
                  <c:v>45109</c:v>
                </c:pt>
                <c:pt idx="1279">
                  <c:v>45110</c:v>
                </c:pt>
                <c:pt idx="1280">
                  <c:v>45111</c:v>
                </c:pt>
                <c:pt idx="1281">
                  <c:v>45112</c:v>
                </c:pt>
                <c:pt idx="1282">
                  <c:v>45113</c:v>
                </c:pt>
                <c:pt idx="1283">
                  <c:v>45114</c:v>
                </c:pt>
                <c:pt idx="1284">
                  <c:v>45115</c:v>
                </c:pt>
                <c:pt idx="1285">
                  <c:v>45116</c:v>
                </c:pt>
                <c:pt idx="1286">
                  <c:v>45117</c:v>
                </c:pt>
                <c:pt idx="1287">
                  <c:v>45118</c:v>
                </c:pt>
                <c:pt idx="1288">
                  <c:v>45119</c:v>
                </c:pt>
                <c:pt idx="1289">
                  <c:v>45120</c:v>
                </c:pt>
                <c:pt idx="1290">
                  <c:v>45121</c:v>
                </c:pt>
                <c:pt idx="1291">
                  <c:v>45122</c:v>
                </c:pt>
                <c:pt idx="1292">
                  <c:v>45123</c:v>
                </c:pt>
                <c:pt idx="1293">
                  <c:v>45124</c:v>
                </c:pt>
                <c:pt idx="1294">
                  <c:v>45125</c:v>
                </c:pt>
                <c:pt idx="1295">
                  <c:v>45126</c:v>
                </c:pt>
                <c:pt idx="1296">
                  <c:v>45127</c:v>
                </c:pt>
                <c:pt idx="1297">
                  <c:v>45128</c:v>
                </c:pt>
                <c:pt idx="1298">
                  <c:v>45129</c:v>
                </c:pt>
                <c:pt idx="1299">
                  <c:v>45130</c:v>
                </c:pt>
                <c:pt idx="1300">
                  <c:v>45131</c:v>
                </c:pt>
                <c:pt idx="1301">
                  <c:v>45132</c:v>
                </c:pt>
                <c:pt idx="1302">
                  <c:v>45133</c:v>
                </c:pt>
                <c:pt idx="1303">
                  <c:v>45134</c:v>
                </c:pt>
                <c:pt idx="1304">
                  <c:v>45135</c:v>
                </c:pt>
                <c:pt idx="1305">
                  <c:v>45136</c:v>
                </c:pt>
                <c:pt idx="1306">
                  <c:v>45137</c:v>
                </c:pt>
                <c:pt idx="1307">
                  <c:v>45138</c:v>
                </c:pt>
                <c:pt idx="1308">
                  <c:v>45139</c:v>
                </c:pt>
                <c:pt idx="1309">
                  <c:v>45140</c:v>
                </c:pt>
                <c:pt idx="1310">
                  <c:v>45141</c:v>
                </c:pt>
                <c:pt idx="1311">
                  <c:v>45142</c:v>
                </c:pt>
                <c:pt idx="1312">
                  <c:v>45143</c:v>
                </c:pt>
                <c:pt idx="1313">
                  <c:v>45144</c:v>
                </c:pt>
                <c:pt idx="1314">
                  <c:v>45145</c:v>
                </c:pt>
                <c:pt idx="1315">
                  <c:v>45146</c:v>
                </c:pt>
                <c:pt idx="1316">
                  <c:v>45147</c:v>
                </c:pt>
                <c:pt idx="1317">
                  <c:v>45148</c:v>
                </c:pt>
                <c:pt idx="1318">
                  <c:v>45149</c:v>
                </c:pt>
                <c:pt idx="1319">
                  <c:v>45150</c:v>
                </c:pt>
                <c:pt idx="1320">
                  <c:v>45151</c:v>
                </c:pt>
                <c:pt idx="1321">
                  <c:v>45152</c:v>
                </c:pt>
                <c:pt idx="1322">
                  <c:v>45153</c:v>
                </c:pt>
                <c:pt idx="1323">
                  <c:v>45154</c:v>
                </c:pt>
                <c:pt idx="1324">
                  <c:v>45155</c:v>
                </c:pt>
                <c:pt idx="1325">
                  <c:v>45156</c:v>
                </c:pt>
                <c:pt idx="1326">
                  <c:v>45157</c:v>
                </c:pt>
                <c:pt idx="1327">
                  <c:v>45158</c:v>
                </c:pt>
                <c:pt idx="1328">
                  <c:v>45159</c:v>
                </c:pt>
                <c:pt idx="1329">
                  <c:v>45160</c:v>
                </c:pt>
                <c:pt idx="1330">
                  <c:v>45161</c:v>
                </c:pt>
                <c:pt idx="1331">
                  <c:v>45162</c:v>
                </c:pt>
                <c:pt idx="1332">
                  <c:v>45163</c:v>
                </c:pt>
                <c:pt idx="1333">
                  <c:v>45164</c:v>
                </c:pt>
                <c:pt idx="1334">
                  <c:v>45165</c:v>
                </c:pt>
                <c:pt idx="1335">
                  <c:v>45166</c:v>
                </c:pt>
                <c:pt idx="1336">
                  <c:v>45167</c:v>
                </c:pt>
                <c:pt idx="1337">
                  <c:v>45168</c:v>
                </c:pt>
                <c:pt idx="1338">
                  <c:v>45169</c:v>
                </c:pt>
                <c:pt idx="1339">
                  <c:v>45170</c:v>
                </c:pt>
                <c:pt idx="1340">
                  <c:v>45171</c:v>
                </c:pt>
                <c:pt idx="1341">
                  <c:v>45172</c:v>
                </c:pt>
                <c:pt idx="1342">
                  <c:v>45173</c:v>
                </c:pt>
                <c:pt idx="1343">
                  <c:v>45174</c:v>
                </c:pt>
                <c:pt idx="1344">
                  <c:v>45175</c:v>
                </c:pt>
                <c:pt idx="1345">
                  <c:v>45176</c:v>
                </c:pt>
                <c:pt idx="1346">
                  <c:v>45177</c:v>
                </c:pt>
                <c:pt idx="1347">
                  <c:v>45178</c:v>
                </c:pt>
                <c:pt idx="1348">
                  <c:v>45179</c:v>
                </c:pt>
                <c:pt idx="1349">
                  <c:v>45180</c:v>
                </c:pt>
                <c:pt idx="1350">
                  <c:v>45181</c:v>
                </c:pt>
                <c:pt idx="1351">
                  <c:v>45182</c:v>
                </c:pt>
                <c:pt idx="1352">
                  <c:v>45183</c:v>
                </c:pt>
                <c:pt idx="1353">
                  <c:v>45184</c:v>
                </c:pt>
                <c:pt idx="1354">
                  <c:v>45185</c:v>
                </c:pt>
                <c:pt idx="1355">
                  <c:v>45186</c:v>
                </c:pt>
                <c:pt idx="1356">
                  <c:v>45187</c:v>
                </c:pt>
                <c:pt idx="1357">
                  <c:v>45188</c:v>
                </c:pt>
                <c:pt idx="1358">
                  <c:v>45189</c:v>
                </c:pt>
                <c:pt idx="1359">
                  <c:v>45190</c:v>
                </c:pt>
                <c:pt idx="1360">
                  <c:v>45191</c:v>
                </c:pt>
                <c:pt idx="1361">
                  <c:v>45192</c:v>
                </c:pt>
                <c:pt idx="1362">
                  <c:v>45193</c:v>
                </c:pt>
                <c:pt idx="1363">
                  <c:v>45194</c:v>
                </c:pt>
                <c:pt idx="1364">
                  <c:v>45195</c:v>
                </c:pt>
                <c:pt idx="1365">
                  <c:v>45196</c:v>
                </c:pt>
                <c:pt idx="1366">
                  <c:v>45197</c:v>
                </c:pt>
                <c:pt idx="1367">
                  <c:v>45198</c:v>
                </c:pt>
                <c:pt idx="1368">
                  <c:v>45199</c:v>
                </c:pt>
                <c:pt idx="1369">
                  <c:v>45200</c:v>
                </c:pt>
                <c:pt idx="1370">
                  <c:v>45201</c:v>
                </c:pt>
                <c:pt idx="1371">
                  <c:v>45202</c:v>
                </c:pt>
                <c:pt idx="1372">
                  <c:v>45203</c:v>
                </c:pt>
                <c:pt idx="1373">
                  <c:v>45204</c:v>
                </c:pt>
                <c:pt idx="1374">
                  <c:v>45205</c:v>
                </c:pt>
                <c:pt idx="1375">
                  <c:v>45206</c:v>
                </c:pt>
                <c:pt idx="1376">
                  <c:v>45207</c:v>
                </c:pt>
                <c:pt idx="1377">
                  <c:v>45208</c:v>
                </c:pt>
                <c:pt idx="1378">
                  <c:v>45209</c:v>
                </c:pt>
                <c:pt idx="1379">
                  <c:v>45210</c:v>
                </c:pt>
                <c:pt idx="1380">
                  <c:v>45211</c:v>
                </c:pt>
                <c:pt idx="1381">
                  <c:v>45212</c:v>
                </c:pt>
                <c:pt idx="1382">
                  <c:v>45213</c:v>
                </c:pt>
                <c:pt idx="1383">
                  <c:v>45214</c:v>
                </c:pt>
                <c:pt idx="1384">
                  <c:v>45215</c:v>
                </c:pt>
                <c:pt idx="1385">
                  <c:v>45216</c:v>
                </c:pt>
                <c:pt idx="1386">
                  <c:v>45217</c:v>
                </c:pt>
                <c:pt idx="1387">
                  <c:v>45218</c:v>
                </c:pt>
                <c:pt idx="1388">
                  <c:v>45219</c:v>
                </c:pt>
                <c:pt idx="1389">
                  <c:v>45220</c:v>
                </c:pt>
                <c:pt idx="1390">
                  <c:v>45221</c:v>
                </c:pt>
                <c:pt idx="1391">
                  <c:v>45222</c:v>
                </c:pt>
                <c:pt idx="1392">
                  <c:v>45223</c:v>
                </c:pt>
                <c:pt idx="1393">
                  <c:v>45224</c:v>
                </c:pt>
                <c:pt idx="1394">
                  <c:v>45225</c:v>
                </c:pt>
                <c:pt idx="1395">
                  <c:v>45226</c:v>
                </c:pt>
                <c:pt idx="1396">
                  <c:v>45227</c:v>
                </c:pt>
                <c:pt idx="1397">
                  <c:v>45228</c:v>
                </c:pt>
                <c:pt idx="1398">
                  <c:v>45229</c:v>
                </c:pt>
                <c:pt idx="1399">
                  <c:v>45230</c:v>
                </c:pt>
                <c:pt idx="1400">
                  <c:v>45231</c:v>
                </c:pt>
                <c:pt idx="1401">
                  <c:v>45232</c:v>
                </c:pt>
                <c:pt idx="1402">
                  <c:v>45233</c:v>
                </c:pt>
                <c:pt idx="1403">
                  <c:v>45234</c:v>
                </c:pt>
                <c:pt idx="1404">
                  <c:v>45235</c:v>
                </c:pt>
                <c:pt idx="1405">
                  <c:v>45236</c:v>
                </c:pt>
                <c:pt idx="1406">
                  <c:v>45237</c:v>
                </c:pt>
                <c:pt idx="1407">
                  <c:v>45238</c:v>
                </c:pt>
                <c:pt idx="1408">
                  <c:v>45239</c:v>
                </c:pt>
                <c:pt idx="1409">
                  <c:v>45240</c:v>
                </c:pt>
                <c:pt idx="1410">
                  <c:v>45241</c:v>
                </c:pt>
                <c:pt idx="1411">
                  <c:v>45242</c:v>
                </c:pt>
                <c:pt idx="1412">
                  <c:v>45243</c:v>
                </c:pt>
                <c:pt idx="1413">
                  <c:v>45244</c:v>
                </c:pt>
                <c:pt idx="1414">
                  <c:v>45245</c:v>
                </c:pt>
                <c:pt idx="1415">
                  <c:v>45246</c:v>
                </c:pt>
                <c:pt idx="1416">
                  <c:v>45247</c:v>
                </c:pt>
                <c:pt idx="1417">
                  <c:v>45248</c:v>
                </c:pt>
                <c:pt idx="1418">
                  <c:v>45249</c:v>
                </c:pt>
                <c:pt idx="1419">
                  <c:v>45250</c:v>
                </c:pt>
                <c:pt idx="1420">
                  <c:v>45251</c:v>
                </c:pt>
                <c:pt idx="1421">
                  <c:v>45252</c:v>
                </c:pt>
                <c:pt idx="1422">
                  <c:v>45253</c:v>
                </c:pt>
                <c:pt idx="1423">
                  <c:v>45254</c:v>
                </c:pt>
                <c:pt idx="1424">
                  <c:v>45255</c:v>
                </c:pt>
                <c:pt idx="1425">
                  <c:v>45256</c:v>
                </c:pt>
                <c:pt idx="1426">
                  <c:v>45257</c:v>
                </c:pt>
                <c:pt idx="1427">
                  <c:v>45258</c:v>
                </c:pt>
                <c:pt idx="1428">
                  <c:v>45259</c:v>
                </c:pt>
                <c:pt idx="1429">
                  <c:v>45260</c:v>
                </c:pt>
                <c:pt idx="1430">
                  <c:v>45261</c:v>
                </c:pt>
                <c:pt idx="1431">
                  <c:v>45262</c:v>
                </c:pt>
                <c:pt idx="1432">
                  <c:v>45263</c:v>
                </c:pt>
                <c:pt idx="1433">
                  <c:v>45264</c:v>
                </c:pt>
                <c:pt idx="1434">
                  <c:v>45265</c:v>
                </c:pt>
                <c:pt idx="1435">
                  <c:v>45266</c:v>
                </c:pt>
                <c:pt idx="1436">
                  <c:v>45267</c:v>
                </c:pt>
                <c:pt idx="1437">
                  <c:v>45268</c:v>
                </c:pt>
                <c:pt idx="1438">
                  <c:v>45269</c:v>
                </c:pt>
                <c:pt idx="1439">
                  <c:v>45270</c:v>
                </c:pt>
                <c:pt idx="1440">
                  <c:v>45271</c:v>
                </c:pt>
                <c:pt idx="1441">
                  <c:v>45272</c:v>
                </c:pt>
                <c:pt idx="1442">
                  <c:v>45273</c:v>
                </c:pt>
                <c:pt idx="1443">
                  <c:v>45274</c:v>
                </c:pt>
                <c:pt idx="1444">
                  <c:v>45275</c:v>
                </c:pt>
                <c:pt idx="1445">
                  <c:v>45276</c:v>
                </c:pt>
                <c:pt idx="1446">
                  <c:v>45277</c:v>
                </c:pt>
                <c:pt idx="1447">
                  <c:v>45278</c:v>
                </c:pt>
                <c:pt idx="1448">
                  <c:v>45279</c:v>
                </c:pt>
                <c:pt idx="1449">
                  <c:v>45280</c:v>
                </c:pt>
                <c:pt idx="1450">
                  <c:v>45281</c:v>
                </c:pt>
                <c:pt idx="1451">
                  <c:v>45282</c:v>
                </c:pt>
                <c:pt idx="1452">
                  <c:v>45283</c:v>
                </c:pt>
                <c:pt idx="1453">
                  <c:v>45284</c:v>
                </c:pt>
                <c:pt idx="1454">
                  <c:v>45285</c:v>
                </c:pt>
                <c:pt idx="1455">
                  <c:v>45286</c:v>
                </c:pt>
                <c:pt idx="1456">
                  <c:v>45287</c:v>
                </c:pt>
                <c:pt idx="1457">
                  <c:v>45288</c:v>
                </c:pt>
                <c:pt idx="1458">
                  <c:v>45289</c:v>
                </c:pt>
                <c:pt idx="1459">
                  <c:v>45290</c:v>
                </c:pt>
                <c:pt idx="1460">
                  <c:v>45291</c:v>
                </c:pt>
                <c:pt idx="1461">
                  <c:v>45292</c:v>
                </c:pt>
                <c:pt idx="1462">
                  <c:v>45293</c:v>
                </c:pt>
                <c:pt idx="1463">
                  <c:v>45294</c:v>
                </c:pt>
                <c:pt idx="1464">
                  <c:v>45295</c:v>
                </c:pt>
                <c:pt idx="1465">
                  <c:v>45296</c:v>
                </c:pt>
                <c:pt idx="1466">
                  <c:v>45297</c:v>
                </c:pt>
                <c:pt idx="1467">
                  <c:v>45298</c:v>
                </c:pt>
                <c:pt idx="1468">
                  <c:v>45299</c:v>
                </c:pt>
                <c:pt idx="1469">
                  <c:v>45300</c:v>
                </c:pt>
                <c:pt idx="1470">
                  <c:v>45301</c:v>
                </c:pt>
                <c:pt idx="1471">
                  <c:v>45302</c:v>
                </c:pt>
                <c:pt idx="1472">
                  <c:v>45303</c:v>
                </c:pt>
                <c:pt idx="1473">
                  <c:v>45304</c:v>
                </c:pt>
                <c:pt idx="1474">
                  <c:v>45305</c:v>
                </c:pt>
                <c:pt idx="1475">
                  <c:v>45306</c:v>
                </c:pt>
                <c:pt idx="1476">
                  <c:v>45307</c:v>
                </c:pt>
                <c:pt idx="1477">
                  <c:v>45308</c:v>
                </c:pt>
                <c:pt idx="1478">
                  <c:v>45309</c:v>
                </c:pt>
                <c:pt idx="1479">
                  <c:v>45310</c:v>
                </c:pt>
                <c:pt idx="1480">
                  <c:v>45311</c:v>
                </c:pt>
                <c:pt idx="1481">
                  <c:v>45312</c:v>
                </c:pt>
                <c:pt idx="1482">
                  <c:v>45313</c:v>
                </c:pt>
                <c:pt idx="1483">
                  <c:v>45314</c:v>
                </c:pt>
                <c:pt idx="1484">
                  <c:v>45315</c:v>
                </c:pt>
                <c:pt idx="1485">
                  <c:v>45316</c:v>
                </c:pt>
                <c:pt idx="1486">
                  <c:v>45317</c:v>
                </c:pt>
                <c:pt idx="1487">
                  <c:v>45318</c:v>
                </c:pt>
                <c:pt idx="1488">
                  <c:v>45319</c:v>
                </c:pt>
                <c:pt idx="1489">
                  <c:v>45320</c:v>
                </c:pt>
                <c:pt idx="1490">
                  <c:v>45321</c:v>
                </c:pt>
                <c:pt idx="1491">
                  <c:v>45322</c:v>
                </c:pt>
                <c:pt idx="1492">
                  <c:v>45323</c:v>
                </c:pt>
                <c:pt idx="1493">
                  <c:v>45324</c:v>
                </c:pt>
                <c:pt idx="1494">
                  <c:v>45325</c:v>
                </c:pt>
                <c:pt idx="1495">
                  <c:v>45326</c:v>
                </c:pt>
                <c:pt idx="1496">
                  <c:v>45327</c:v>
                </c:pt>
                <c:pt idx="1497">
                  <c:v>45328</c:v>
                </c:pt>
                <c:pt idx="1498">
                  <c:v>45329</c:v>
                </c:pt>
                <c:pt idx="1499">
                  <c:v>45330</c:v>
                </c:pt>
                <c:pt idx="1500">
                  <c:v>45331</c:v>
                </c:pt>
                <c:pt idx="1501">
                  <c:v>45332</c:v>
                </c:pt>
                <c:pt idx="1502">
                  <c:v>45333</c:v>
                </c:pt>
                <c:pt idx="1503">
                  <c:v>45334</c:v>
                </c:pt>
                <c:pt idx="1504">
                  <c:v>45335</c:v>
                </c:pt>
                <c:pt idx="1505">
                  <c:v>45336</c:v>
                </c:pt>
                <c:pt idx="1506">
                  <c:v>45337</c:v>
                </c:pt>
                <c:pt idx="1507">
                  <c:v>45338</c:v>
                </c:pt>
                <c:pt idx="1508">
                  <c:v>45339</c:v>
                </c:pt>
                <c:pt idx="1509">
                  <c:v>45340</c:v>
                </c:pt>
                <c:pt idx="1510">
                  <c:v>45341</c:v>
                </c:pt>
                <c:pt idx="1511">
                  <c:v>45342</c:v>
                </c:pt>
                <c:pt idx="1512">
                  <c:v>45343</c:v>
                </c:pt>
                <c:pt idx="1513">
                  <c:v>45344</c:v>
                </c:pt>
                <c:pt idx="1514">
                  <c:v>45345</c:v>
                </c:pt>
                <c:pt idx="1515">
                  <c:v>45346</c:v>
                </c:pt>
                <c:pt idx="1516">
                  <c:v>45347</c:v>
                </c:pt>
                <c:pt idx="1517">
                  <c:v>45348</c:v>
                </c:pt>
                <c:pt idx="1518">
                  <c:v>45349</c:v>
                </c:pt>
                <c:pt idx="1519">
                  <c:v>45350</c:v>
                </c:pt>
                <c:pt idx="1520">
                  <c:v>45351</c:v>
                </c:pt>
                <c:pt idx="1521">
                  <c:v>45352</c:v>
                </c:pt>
                <c:pt idx="1522">
                  <c:v>45353</c:v>
                </c:pt>
                <c:pt idx="1523">
                  <c:v>45354</c:v>
                </c:pt>
                <c:pt idx="1524">
                  <c:v>45355</c:v>
                </c:pt>
                <c:pt idx="1525">
                  <c:v>45356</c:v>
                </c:pt>
                <c:pt idx="1526">
                  <c:v>45357</c:v>
                </c:pt>
                <c:pt idx="1527">
                  <c:v>45358</c:v>
                </c:pt>
                <c:pt idx="1528">
                  <c:v>45359</c:v>
                </c:pt>
                <c:pt idx="1529">
                  <c:v>45360</c:v>
                </c:pt>
                <c:pt idx="1530">
                  <c:v>45361</c:v>
                </c:pt>
                <c:pt idx="1531">
                  <c:v>45362</c:v>
                </c:pt>
                <c:pt idx="1532">
                  <c:v>45363</c:v>
                </c:pt>
                <c:pt idx="1533">
                  <c:v>45364</c:v>
                </c:pt>
                <c:pt idx="1534">
                  <c:v>45365</c:v>
                </c:pt>
                <c:pt idx="1535">
                  <c:v>45366</c:v>
                </c:pt>
                <c:pt idx="1536">
                  <c:v>45367</c:v>
                </c:pt>
                <c:pt idx="1537">
                  <c:v>45368</c:v>
                </c:pt>
                <c:pt idx="1538">
                  <c:v>45369</c:v>
                </c:pt>
                <c:pt idx="1539">
                  <c:v>45370</c:v>
                </c:pt>
                <c:pt idx="1540">
                  <c:v>45371</c:v>
                </c:pt>
                <c:pt idx="1541">
                  <c:v>45372</c:v>
                </c:pt>
                <c:pt idx="1542">
                  <c:v>45373</c:v>
                </c:pt>
                <c:pt idx="1543">
                  <c:v>45374</c:v>
                </c:pt>
                <c:pt idx="1544">
                  <c:v>45375</c:v>
                </c:pt>
                <c:pt idx="1545">
                  <c:v>45376</c:v>
                </c:pt>
                <c:pt idx="1546">
                  <c:v>45377</c:v>
                </c:pt>
                <c:pt idx="1547">
                  <c:v>45378</c:v>
                </c:pt>
                <c:pt idx="1548">
                  <c:v>45379</c:v>
                </c:pt>
                <c:pt idx="1549">
                  <c:v>45380</c:v>
                </c:pt>
                <c:pt idx="1550">
                  <c:v>45381</c:v>
                </c:pt>
                <c:pt idx="1551">
                  <c:v>45382</c:v>
                </c:pt>
                <c:pt idx="1552">
                  <c:v>45383</c:v>
                </c:pt>
                <c:pt idx="1553">
                  <c:v>45384</c:v>
                </c:pt>
                <c:pt idx="1554">
                  <c:v>45385</c:v>
                </c:pt>
                <c:pt idx="1555">
                  <c:v>45386</c:v>
                </c:pt>
                <c:pt idx="1556">
                  <c:v>45387</c:v>
                </c:pt>
                <c:pt idx="1557">
                  <c:v>45388</c:v>
                </c:pt>
                <c:pt idx="1558">
                  <c:v>45389</c:v>
                </c:pt>
                <c:pt idx="1559">
                  <c:v>45390</c:v>
                </c:pt>
                <c:pt idx="1560">
                  <c:v>45391</c:v>
                </c:pt>
                <c:pt idx="1561">
                  <c:v>45392</c:v>
                </c:pt>
                <c:pt idx="1562">
                  <c:v>45393</c:v>
                </c:pt>
                <c:pt idx="1563">
                  <c:v>45394</c:v>
                </c:pt>
                <c:pt idx="1564">
                  <c:v>45395</c:v>
                </c:pt>
                <c:pt idx="1565">
                  <c:v>45396</c:v>
                </c:pt>
                <c:pt idx="1566">
                  <c:v>45397</c:v>
                </c:pt>
                <c:pt idx="1567">
                  <c:v>45398</c:v>
                </c:pt>
                <c:pt idx="1568">
                  <c:v>45399</c:v>
                </c:pt>
                <c:pt idx="1569">
                  <c:v>45400</c:v>
                </c:pt>
                <c:pt idx="1570">
                  <c:v>45401</c:v>
                </c:pt>
                <c:pt idx="1571">
                  <c:v>45402</c:v>
                </c:pt>
                <c:pt idx="1572">
                  <c:v>45403</c:v>
                </c:pt>
                <c:pt idx="1573">
                  <c:v>45404</c:v>
                </c:pt>
                <c:pt idx="1574">
                  <c:v>45405</c:v>
                </c:pt>
                <c:pt idx="1575">
                  <c:v>45406</c:v>
                </c:pt>
                <c:pt idx="1576">
                  <c:v>45407</c:v>
                </c:pt>
                <c:pt idx="1577">
                  <c:v>45408</c:v>
                </c:pt>
                <c:pt idx="1578">
                  <c:v>45409</c:v>
                </c:pt>
                <c:pt idx="1579">
                  <c:v>45410</c:v>
                </c:pt>
                <c:pt idx="1580">
                  <c:v>45411</c:v>
                </c:pt>
                <c:pt idx="1581">
                  <c:v>45412</c:v>
                </c:pt>
                <c:pt idx="1582">
                  <c:v>45413</c:v>
                </c:pt>
                <c:pt idx="1583">
                  <c:v>45414</c:v>
                </c:pt>
                <c:pt idx="1584">
                  <c:v>45415</c:v>
                </c:pt>
                <c:pt idx="1585">
                  <c:v>45416</c:v>
                </c:pt>
                <c:pt idx="1586">
                  <c:v>45417</c:v>
                </c:pt>
                <c:pt idx="1587">
                  <c:v>45418</c:v>
                </c:pt>
                <c:pt idx="1588">
                  <c:v>45419</c:v>
                </c:pt>
                <c:pt idx="1589">
                  <c:v>45420</c:v>
                </c:pt>
                <c:pt idx="1590">
                  <c:v>45421</c:v>
                </c:pt>
                <c:pt idx="1591">
                  <c:v>45422</c:v>
                </c:pt>
                <c:pt idx="1592">
                  <c:v>45423</c:v>
                </c:pt>
                <c:pt idx="1593">
                  <c:v>45424</c:v>
                </c:pt>
                <c:pt idx="1594">
                  <c:v>45425</c:v>
                </c:pt>
                <c:pt idx="1595">
                  <c:v>45426</c:v>
                </c:pt>
                <c:pt idx="1596">
                  <c:v>45427</c:v>
                </c:pt>
                <c:pt idx="1597">
                  <c:v>45428</c:v>
                </c:pt>
                <c:pt idx="1598">
                  <c:v>45429</c:v>
                </c:pt>
                <c:pt idx="1599">
                  <c:v>45430</c:v>
                </c:pt>
                <c:pt idx="1600">
                  <c:v>45431</c:v>
                </c:pt>
                <c:pt idx="1601">
                  <c:v>45432</c:v>
                </c:pt>
                <c:pt idx="1602">
                  <c:v>45433</c:v>
                </c:pt>
                <c:pt idx="1603">
                  <c:v>45434</c:v>
                </c:pt>
                <c:pt idx="1604">
                  <c:v>45435</c:v>
                </c:pt>
                <c:pt idx="1605">
                  <c:v>45436</c:v>
                </c:pt>
                <c:pt idx="1606">
                  <c:v>45437</c:v>
                </c:pt>
                <c:pt idx="1607">
                  <c:v>45438</c:v>
                </c:pt>
                <c:pt idx="1608">
                  <c:v>45439</c:v>
                </c:pt>
                <c:pt idx="1609">
                  <c:v>45440</c:v>
                </c:pt>
                <c:pt idx="1610">
                  <c:v>45441</c:v>
                </c:pt>
                <c:pt idx="1611">
                  <c:v>45442</c:v>
                </c:pt>
                <c:pt idx="1612">
                  <c:v>45443</c:v>
                </c:pt>
                <c:pt idx="1613">
                  <c:v>45444</c:v>
                </c:pt>
                <c:pt idx="1614">
                  <c:v>45445</c:v>
                </c:pt>
                <c:pt idx="1615">
                  <c:v>45446</c:v>
                </c:pt>
                <c:pt idx="1616">
                  <c:v>45447</c:v>
                </c:pt>
                <c:pt idx="1617">
                  <c:v>45448</c:v>
                </c:pt>
                <c:pt idx="1618">
                  <c:v>45449</c:v>
                </c:pt>
                <c:pt idx="1619">
                  <c:v>45450</c:v>
                </c:pt>
                <c:pt idx="1620">
                  <c:v>45451</c:v>
                </c:pt>
                <c:pt idx="1621">
                  <c:v>45452</c:v>
                </c:pt>
                <c:pt idx="1622">
                  <c:v>45453</c:v>
                </c:pt>
                <c:pt idx="1623">
                  <c:v>45454</c:v>
                </c:pt>
                <c:pt idx="1624">
                  <c:v>45455</c:v>
                </c:pt>
                <c:pt idx="1625">
                  <c:v>45456</c:v>
                </c:pt>
                <c:pt idx="1626">
                  <c:v>45457</c:v>
                </c:pt>
                <c:pt idx="1627">
                  <c:v>45458</c:v>
                </c:pt>
                <c:pt idx="1628">
                  <c:v>45459</c:v>
                </c:pt>
                <c:pt idx="1629">
                  <c:v>45460</c:v>
                </c:pt>
                <c:pt idx="1630">
                  <c:v>45461</c:v>
                </c:pt>
                <c:pt idx="1631">
                  <c:v>45462</c:v>
                </c:pt>
                <c:pt idx="1632">
                  <c:v>45463</c:v>
                </c:pt>
                <c:pt idx="1633">
                  <c:v>45464</c:v>
                </c:pt>
                <c:pt idx="1634">
                  <c:v>45465</c:v>
                </c:pt>
                <c:pt idx="1635">
                  <c:v>45466</c:v>
                </c:pt>
                <c:pt idx="1636">
                  <c:v>45467</c:v>
                </c:pt>
                <c:pt idx="1637">
                  <c:v>45468</c:v>
                </c:pt>
                <c:pt idx="1638">
                  <c:v>45469</c:v>
                </c:pt>
                <c:pt idx="1639">
                  <c:v>45470</c:v>
                </c:pt>
                <c:pt idx="1640">
                  <c:v>45471</c:v>
                </c:pt>
                <c:pt idx="1641">
                  <c:v>45472</c:v>
                </c:pt>
                <c:pt idx="1642">
                  <c:v>45473</c:v>
                </c:pt>
                <c:pt idx="1643">
                  <c:v>45474</c:v>
                </c:pt>
                <c:pt idx="1644">
                  <c:v>45475</c:v>
                </c:pt>
                <c:pt idx="1645">
                  <c:v>45476</c:v>
                </c:pt>
                <c:pt idx="1646">
                  <c:v>45477</c:v>
                </c:pt>
                <c:pt idx="1647">
                  <c:v>45478</c:v>
                </c:pt>
                <c:pt idx="1648">
                  <c:v>45479</c:v>
                </c:pt>
                <c:pt idx="1649">
                  <c:v>45480</c:v>
                </c:pt>
                <c:pt idx="1650">
                  <c:v>45481</c:v>
                </c:pt>
                <c:pt idx="1651">
                  <c:v>45482</c:v>
                </c:pt>
                <c:pt idx="1652">
                  <c:v>45483</c:v>
                </c:pt>
                <c:pt idx="1653">
                  <c:v>45484</c:v>
                </c:pt>
                <c:pt idx="1654">
                  <c:v>45485</c:v>
                </c:pt>
                <c:pt idx="1655">
                  <c:v>45486</c:v>
                </c:pt>
                <c:pt idx="1656">
                  <c:v>45487</c:v>
                </c:pt>
                <c:pt idx="1657">
                  <c:v>45488</c:v>
                </c:pt>
                <c:pt idx="1658">
                  <c:v>45489</c:v>
                </c:pt>
                <c:pt idx="1659">
                  <c:v>45490</c:v>
                </c:pt>
                <c:pt idx="1660">
                  <c:v>45491</c:v>
                </c:pt>
                <c:pt idx="1661">
                  <c:v>45492</c:v>
                </c:pt>
                <c:pt idx="1662">
                  <c:v>45493</c:v>
                </c:pt>
                <c:pt idx="1663">
                  <c:v>45494</c:v>
                </c:pt>
                <c:pt idx="1664">
                  <c:v>45495</c:v>
                </c:pt>
                <c:pt idx="1665">
                  <c:v>45496</c:v>
                </c:pt>
                <c:pt idx="1666">
                  <c:v>45497</c:v>
                </c:pt>
                <c:pt idx="1667">
                  <c:v>45498</c:v>
                </c:pt>
                <c:pt idx="1668">
                  <c:v>45499</c:v>
                </c:pt>
                <c:pt idx="1669">
                  <c:v>45500</c:v>
                </c:pt>
                <c:pt idx="1670">
                  <c:v>45501</c:v>
                </c:pt>
                <c:pt idx="1671">
                  <c:v>45502</c:v>
                </c:pt>
                <c:pt idx="1672">
                  <c:v>45503</c:v>
                </c:pt>
                <c:pt idx="1673">
                  <c:v>45504</c:v>
                </c:pt>
                <c:pt idx="1674">
                  <c:v>45505</c:v>
                </c:pt>
                <c:pt idx="1675">
                  <c:v>45506</c:v>
                </c:pt>
                <c:pt idx="1676">
                  <c:v>45507</c:v>
                </c:pt>
                <c:pt idx="1677">
                  <c:v>45508</c:v>
                </c:pt>
                <c:pt idx="1678">
                  <c:v>45509</c:v>
                </c:pt>
                <c:pt idx="1679">
                  <c:v>45510</c:v>
                </c:pt>
                <c:pt idx="1680">
                  <c:v>45511</c:v>
                </c:pt>
                <c:pt idx="1681">
                  <c:v>45512</c:v>
                </c:pt>
                <c:pt idx="1682">
                  <c:v>45513</c:v>
                </c:pt>
                <c:pt idx="1683">
                  <c:v>45514</c:v>
                </c:pt>
                <c:pt idx="1684">
                  <c:v>45515</c:v>
                </c:pt>
                <c:pt idx="1685">
                  <c:v>45516</c:v>
                </c:pt>
                <c:pt idx="1686">
                  <c:v>45517</c:v>
                </c:pt>
                <c:pt idx="1687">
                  <c:v>45518</c:v>
                </c:pt>
                <c:pt idx="1688">
                  <c:v>45519</c:v>
                </c:pt>
                <c:pt idx="1689">
                  <c:v>45520</c:v>
                </c:pt>
                <c:pt idx="1690">
                  <c:v>45521</c:v>
                </c:pt>
                <c:pt idx="1691">
                  <c:v>45522</c:v>
                </c:pt>
                <c:pt idx="1692">
                  <c:v>45523</c:v>
                </c:pt>
                <c:pt idx="1693">
                  <c:v>45524</c:v>
                </c:pt>
                <c:pt idx="1694">
                  <c:v>45525</c:v>
                </c:pt>
                <c:pt idx="1695">
                  <c:v>45526</c:v>
                </c:pt>
                <c:pt idx="1696">
                  <c:v>45527</c:v>
                </c:pt>
                <c:pt idx="1697">
                  <c:v>45528</c:v>
                </c:pt>
                <c:pt idx="1698">
                  <c:v>45529</c:v>
                </c:pt>
                <c:pt idx="1699">
                  <c:v>45530</c:v>
                </c:pt>
                <c:pt idx="1700">
                  <c:v>45531</c:v>
                </c:pt>
                <c:pt idx="1701">
                  <c:v>45532</c:v>
                </c:pt>
                <c:pt idx="1702">
                  <c:v>45533</c:v>
                </c:pt>
                <c:pt idx="1703">
                  <c:v>45534</c:v>
                </c:pt>
                <c:pt idx="1704">
                  <c:v>45535</c:v>
                </c:pt>
                <c:pt idx="1705">
                  <c:v>45536</c:v>
                </c:pt>
                <c:pt idx="1706">
                  <c:v>45537</c:v>
                </c:pt>
                <c:pt idx="1707">
                  <c:v>45538</c:v>
                </c:pt>
                <c:pt idx="1708">
                  <c:v>45539</c:v>
                </c:pt>
                <c:pt idx="1709">
                  <c:v>45540</c:v>
                </c:pt>
                <c:pt idx="1710">
                  <c:v>45541</c:v>
                </c:pt>
                <c:pt idx="1711">
                  <c:v>45542</c:v>
                </c:pt>
                <c:pt idx="1712">
                  <c:v>45543</c:v>
                </c:pt>
                <c:pt idx="1713">
                  <c:v>45544</c:v>
                </c:pt>
                <c:pt idx="1714">
                  <c:v>45545</c:v>
                </c:pt>
                <c:pt idx="1715">
                  <c:v>45546</c:v>
                </c:pt>
                <c:pt idx="1716">
                  <c:v>45547</c:v>
                </c:pt>
                <c:pt idx="1717">
                  <c:v>45548</c:v>
                </c:pt>
                <c:pt idx="1718">
                  <c:v>45549</c:v>
                </c:pt>
                <c:pt idx="1719">
                  <c:v>45550</c:v>
                </c:pt>
                <c:pt idx="1720">
                  <c:v>45551</c:v>
                </c:pt>
                <c:pt idx="1721">
                  <c:v>45552</c:v>
                </c:pt>
                <c:pt idx="1722">
                  <c:v>45553</c:v>
                </c:pt>
                <c:pt idx="1723">
                  <c:v>45554</c:v>
                </c:pt>
                <c:pt idx="1724">
                  <c:v>45555</c:v>
                </c:pt>
                <c:pt idx="1725">
                  <c:v>45556</c:v>
                </c:pt>
                <c:pt idx="1726">
                  <c:v>45557</c:v>
                </c:pt>
                <c:pt idx="1727">
                  <c:v>45558</c:v>
                </c:pt>
                <c:pt idx="1728">
                  <c:v>45559</c:v>
                </c:pt>
                <c:pt idx="1729">
                  <c:v>45560</c:v>
                </c:pt>
                <c:pt idx="1730">
                  <c:v>45561</c:v>
                </c:pt>
                <c:pt idx="1731">
                  <c:v>45562</c:v>
                </c:pt>
                <c:pt idx="1732">
                  <c:v>45563</c:v>
                </c:pt>
                <c:pt idx="1733">
                  <c:v>45564</c:v>
                </c:pt>
                <c:pt idx="1734">
                  <c:v>45565</c:v>
                </c:pt>
                <c:pt idx="1735">
                  <c:v>45566</c:v>
                </c:pt>
                <c:pt idx="1736">
                  <c:v>45567</c:v>
                </c:pt>
                <c:pt idx="1737">
                  <c:v>45568</c:v>
                </c:pt>
                <c:pt idx="1738">
                  <c:v>45569</c:v>
                </c:pt>
                <c:pt idx="1739">
                  <c:v>45570</c:v>
                </c:pt>
                <c:pt idx="1740">
                  <c:v>45571</c:v>
                </c:pt>
                <c:pt idx="1741">
                  <c:v>45572</c:v>
                </c:pt>
                <c:pt idx="1742">
                  <c:v>45573</c:v>
                </c:pt>
                <c:pt idx="1743">
                  <c:v>45574</c:v>
                </c:pt>
                <c:pt idx="1744">
                  <c:v>45575</c:v>
                </c:pt>
                <c:pt idx="1745">
                  <c:v>45576</c:v>
                </c:pt>
                <c:pt idx="1746">
                  <c:v>45577</c:v>
                </c:pt>
                <c:pt idx="1747">
                  <c:v>45578</c:v>
                </c:pt>
                <c:pt idx="1748">
                  <c:v>45579</c:v>
                </c:pt>
                <c:pt idx="1749">
                  <c:v>45580</c:v>
                </c:pt>
                <c:pt idx="1750">
                  <c:v>45581</c:v>
                </c:pt>
                <c:pt idx="1751">
                  <c:v>45582</c:v>
                </c:pt>
                <c:pt idx="1752">
                  <c:v>45583</c:v>
                </c:pt>
                <c:pt idx="1753">
                  <c:v>45584</c:v>
                </c:pt>
                <c:pt idx="1754">
                  <c:v>45585</c:v>
                </c:pt>
                <c:pt idx="1755">
                  <c:v>45586</c:v>
                </c:pt>
                <c:pt idx="1756">
                  <c:v>45587</c:v>
                </c:pt>
                <c:pt idx="1757">
                  <c:v>45588</c:v>
                </c:pt>
                <c:pt idx="1758">
                  <c:v>45589</c:v>
                </c:pt>
                <c:pt idx="1759">
                  <c:v>45590</c:v>
                </c:pt>
                <c:pt idx="1760">
                  <c:v>45591</c:v>
                </c:pt>
                <c:pt idx="1761">
                  <c:v>45592</c:v>
                </c:pt>
                <c:pt idx="1762">
                  <c:v>45593</c:v>
                </c:pt>
                <c:pt idx="1763">
                  <c:v>45594</c:v>
                </c:pt>
                <c:pt idx="1764">
                  <c:v>45595</c:v>
                </c:pt>
                <c:pt idx="1765">
                  <c:v>45596</c:v>
                </c:pt>
                <c:pt idx="1766">
                  <c:v>45597</c:v>
                </c:pt>
                <c:pt idx="1767">
                  <c:v>45598</c:v>
                </c:pt>
                <c:pt idx="1768">
                  <c:v>45599</c:v>
                </c:pt>
                <c:pt idx="1769">
                  <c:v>45600</c:v>
                </c:pt>
                <c:pt idx="1770">
                  <c:v>45601</c:v>
                </c:pt>
                <c:pt idx="1771">
                  <c:v>45602</c:v>
                </c:pt>
                <c:pt idx="1772">
                  <c:v>45603</c:v>
                </c:pt>
                <c:pt idx="1773">
                  <c:v>45604</c:v>
                </c:pt>
                <c:pt idx="1774">
                  <c:v>45605</c:v>
                </c:pt>
                <c:pt idx="1775">
                  <c:v>45606</c:v>
                </c:pt>
                <c:pt idx="1776">
                  <c:v>45607</c:v>
                </c:pt>
                <c:pt idx="1777">
                  <c:v>45608</c:v>
                </c:pt>
                <c:pt idx="1778">
                  <c:v>45609</c:v>
                </c:pt>
                <c:pt idx="1779">
                  <c:v>45610</c:v>
                </c:pt>
                <c:pt idx="1780">
                  <c:v>45611</c:v>
                </c:pt>
                <c:pt idx="1781">
                  <c:v>45612</c:v>
                </c:pt>
                <c:pt idx="1782">
                  <c:v>45613</c:v>
                </c:pt>
                <c:pt idx="1783">
                  <c:v>45614</c:v>
                </c:pt>
                <c:pt idx="1784">
                  <c:v>45615</c:v>
                </c:pt>
                <c:pt idx="1785">
                  <c:v>45616</c:v>
                </c:pt>
                <c:pt idx="1786">
                  <c:v>45617</c:v>
                </c:pt>
                <c:pt idx="1787">
                  <c:v>45618</c:v>
                </c:pt>
                <c:pt idx="1788">
                  <c:v>45619</c:v>
                </c:pt>
                <c:pt idx="1789">
                  <c:v>45620</c:v>
                </c:pt>
                <c:pt idx="1790">
                  <c:v>45621</c:v>
                </c:pt>
                <c:pt idx="1791">
                  <c:v>45622</c:v>
                </c:pt>
                <c:pt idx="1792">
                  <c:v>45623</c:v>
                </c:pt>
                <c:pt idx="1793">
                  <c:v>45624</c:v>
                </c:pt>
                <c:pt idx="1794">
                  <c:v>45625</c:v>
                </c:pt>
                <c:pt idx="1795">
                  <c:v>45626</c:v>
                </c:pt>
                <c:pt idx="1796">
                  <c:v>45627</c:v>
                </c:pt>
                <c:pt idx="1797">
                  <c:v>45628</c:v>
                </c:pt>
                <c:pt idx="1798">
                  <c:v>45629</c:v>
                </c:pt>
                <c:pt idx="1799">
                  <c:v>45630</c:v>
                </c:pt>
                <c:pt idx="1800">
                  <c:v>45631</c:v>
                </c:pt>
                <c:pt idx="1801">
                  <c:v>45632</c:v>
                </c:pt>
                <c:pt idx="1802">
                  <c:v>45633</c:v>
                </c:pt>
                <c:pt idx="1803">
                  <c:v>45634</c:v>
                </c:pt>
                <c:pt idx="1804">
                  <c:v>45635</c:v>
                </c:pt>
                <c:pt idx="1805">
                  <c:v>45636</c:v>
                </c:pt>
                <c:pt idx="1806">
                  <c:v>45637</c:v>
                </c:pt>
                <c:pt idx="1807">
                  <c:v>45638</c:v>
                </c:pt>
                <c:pt idx="1808">
                  <c:v>45639</c:v>
                </c:pt>
                <c:pt idx="1809">
                  <c:v>45640</c:v>
                </c:pt>
                <c:pt idx="1810">
                  <c:v>45641</c:v>
                </c:pt>
                <c:pt idx="1811">
                  <c:v>45642</c:v>
                </c:pt>
                <c:pt idx="1812">
                  <c:v>45643</c:v>
                </c:pt>
                <c:pt idx="1813">
                  <c:v>45644</c:v>
                </c:pt>
                <c:pt idx="1814">
                  <c:v>45645</c:v>
                </c:pt>
                <c:pt idx="1815">
                  <c:v>45646</c:v>
                </c:pt>
                <c:pt idx="1816">
                  <c:v>45647</c:v>
                </c:pt>
                <c:pt idx="1817">
                  <c:v>45648</c:v>
                </c:pt>
                <c:pt idx="1818">
                  <c:v>45649</c:v>
                </c:pt>
                <c:pt idx="1819">
                  <c:v>45650</c:v>
                </c:pt>
                <c:pt idx="1820">
                  <c:v>45651</c:v>
                </c:pt>
                <c:pt idx="1821">
                  <c:v>45652</c:v>
                </c:pt>
                <c:pt idx="1822">
                  <c:v>45653</c:v>
                </c:pt>
                <c:pt idx="1823">
                  <c:v>45654</c:v>
                </c:pt>
                <c:pt idx="1824">
                  <c:v>45655</c:v>
                </c:pt>
                <c:pt idx="1825">
                  <c:v>45656</c:v>
                </c:pt>
                <c:pt idx="1826">
                  <c:v>45657</c:v>
                </c:pt>
                <c:pt idx="1827">
                  <c:v>45658</c:v>
                </c:pt>
                <c:pt idx="1828">
                  <c:v>45659</c:v>
                </c:pt>
                <c:pt idx="1829">
                  <c:v>45660</c:v>
                </c:pt>
                <c:pt idx="1830">
                  <c:v>45661</c:v>
                </c:pt>
                <c:pt idx="1831">
                  <c:v>45662</c:v>
                </c:pt>
                <c:pt idx="1832">
                  <c:v>45663</c:v>
                </c:pt>
                <c:pt idx="1833">
                  <c:v>45664</c:v>
                </c:pt>
                <c:pt idx="1834">
                  <c:v>45665</c:v>
                </c:pt>
                <c:pt idx="1835">
                  <c:v>45666</c:v>
                </c:pt>
                <c:pt idx="1836">
                  <c:v>45667</c:v>
                </c:pt>
                <c:pt idx="1837">
                  <c:v>45668</c:v>
                </c:pt>
                <c:pt idx="1838">
                  <c:v>45669</c:v>
                </c:pt>
                <c:pt idx="1839">
                  <c:v>45670</c:v>
                </c:pt>
                <c:pt idx="1840">
                  <c:v>45671</c:v>
                </c:pt>
                <c:pt idx="1841">
                  <c:v>45672</c:v>
                </c:pt>
                <c:pt idx="1842">
                  <c:v>45673</c:v>
                </c:pt>
                <c:pt idx="1843">
                  <c:v>45674</c:v>
                </c:pt>
                <c:pt idx="1844">
                  <c:v>45675</c:v>
                </c:pt>
                <c:pt idx="1845">
                  <c:v>45676</c:v>
                </c:pt>
                <c:pt idx="1846">
                  <c:v>45677</c:v>
                </c:pt>
                <c:pt idx="1847">
                  <c:v>45678</c:v>
                </c:pt>
                <c:pt idx="1848">
                  <c:v>45679</c:v>
                </c:pt>
                <c:pt idx="1849">
                  <c:v>45680</c:v>
                </c:pt>
                <c:pt idx="1850">
                  <c:v>45681</c:v>
                </c:pt>
                <c:pt idx="1851">
                  <c:v>45682</c:v>
                </c:pt>
                <c:pt idx="1852">
                  <c:v>45683</c:v>
                </c:pt>
                <c:pt idx="1853">
                  <c:v>45684</c:v>
                </c:pt>
                <c:pt idx="1854">
                  <c:v>45685</c:v>
                </c:pt>
                <c:pt idx="1855">
                  <c:v>45686</c:v>
                </c:pt>
                <c:pt idx="1856">
                  <c:v>45687</c:v>
                </c:pt>
                <c:pt idx="1857">
                  <c:v>45688</c:v>
                </c:pt>
                <c:pt idx="1858">
                  <c:v>45689</c:v>
                </c:pt>
                <c:pt idx="1859">
                  <c:v>45690</c:v>
                </c:pt>
                <c:pt idx="1860">
                  <c:v>45691</c:v>
                </c:pt>
                <c:pt idx="1861">
                  <c:v>45692</c:v>
                </c:pt>
                <c:pt idx="1862">
                  <c:v>45693</c:v>
                </c:pt>
                <c:pt idx="1863">
                  <c:v>45694</c:v>
                </c:pt>
                <c:pt idx="1864">
                  <c:v>45695</c:v>
                </c:pt>
                <c:pt idx="1865">
                  <c:v>45696</c:v>
                </c:pt>
                <c:pt idx="1866">
                  <c:v>45697</c:v>
                </c:pt>
                <c:pt idx="1867">
                  <c:v>45698</c:v>
                </c:pt>
                <c:pt idx="1868">
                  <c:v>45699</c:v>
                </c:pt>
                <c:pt idx="1869">
                  <c:v>45700</c:v>
                </c:pt>
                <c:pt idx="1870">
                  <c:v>45701</c:v>
                </c:pt>
                <c:pt idx="1871">
                  <c:v>45702</c:v>
                </c:pt>
                <c:pt idx="1872">
                  <c:v>45703</c:v>
                </c:pt>
                <c:pt idx="1873">
                  <c:v>45704</c:v>
                </c:pt>
                <c:pt idx="1874">
                  <c:v>45705</c:v>
                </c:pt>
                <c:pt idx="1875">
                  <c:v>45706</c:v>
                </c:pt>
                <c:pt idx="1876">
                  <c:v>45707</c:v>
                </c:pt>
                <c:pt idx="1877">
                  <c:v>45708</c:v>
                </c:pt>
                <c:pt idx="1878">
                  <c:v>45709</c:v>
                </c:pt>
                <c:pt idx="1879">
                  <c:v>45710</c:v>
                </c:pt>
                <c:pt idx="1880">
                  <c:v>45711</c:v>
                </c:pt>
                <c:pt idx="1881">
                  <c:v>45712</c:v>
                </c:pt>
                <c:pt idx="1882">
                  <c:v>45713</c:v>
                </c:pt>
                <c:pt idx="1883">
                  <c:v>45714</c:v>
                </c:pt>
                <c:pt idx="1884">
                  <c:v>45715</c:v>
                </c:pt>
                <c:pt idx="1885">
                  <c:v>45716</c:v>
                </c:pt>
                <c:pt idx="1886">
                  <c:v>45717</c:v>
                </c:pt>
                <c:pt idx="1887">
                  <c:v>45718</c:v>
                </c:pt>
                <c:pt idx="1888">
                  <c:v>45719</c:v>
                </c:pt>
                <c:pt idx="1889">
                  <c:v>45720</c:v>
                </c:pt>
                <c:pt idx="1890">
                  <c:v>45721</c:v>
                </c:pt>
                <c:pt idx="1891">
                  <c:v>45722</c:v>
                </c:pt>
                <c:pt idx="1892">
                  <c:v>45723</c:v>
                </c:pt>
                <c:pt idx="1893">
                  <c:v>45724</c:v>
                </c:pt>
                <c:pt idx="1894">
                  <c:v>45725</c:v>
                </c:pt>
                <c:pt idx="1895">
                  <c:v>45726</c:v>
                </c:pt>
                <c:pt idx="1896">
                  <c:v>45727</c:v>
                </c:pt>
                <c:pt idx="1897">
                  <c:v>45728</c:v>
                </c:pt>
                <c:pt idx="1898">
                  <c:v>45729</c:v>
                </c:pt>
                <c:pt idx="1899">
                  <c:v>45730</c:v>
                </c:pt>
                <c:pt idx="1900">
                  <c:v>45731</c:v>
                </c:pt>
                <c:pt idx="1901">
                  <c:v>45732</c:v>
                </c:pt>
                <c:pt idx="1902">
                  <c:v>45733</c:v>
                </c:pt>
                <c:pt idx="1903">
                  <c:v>45734</c:v>
                </c:pt>
                <c:pt idx="1904">
                  <c:v>45735</c:v>
                </c:pt>
                <c:pt idx="1905">
                  <c:v>45736</c:v>
                </c:pt>
                <c:pt idx="1906">
                  <c:v>45737</c:v>
                </c:pt>
                <c:pt idx="1907">
                  <c:v>45738</c:v>
                </c:pt>
                <c:pt idx="1908">
                  <c:v>45739</c:v>
                </c:pt>
                <c:pt idx="1909">
                  <c:v>45740</c:v>
                </c:pt>
                <c:pt idx="1910">
                  <c:v>45741</c:v>
                </c:pt>
                <c:pt idx="1911">
                  <c:v>45742</c:v>
                </c:pt>
                <c:pt idx="1912">
                  <c:v>45743</c:v>
                </c:pt>
                <c:pt idx="1913">
                  <c:v>45744</c:v>
                </c:pt>
                <c:pt idx="1914">
                  <c:v>45745</c:v>
                </c:pt>
                <c:pt idx="1915">
                  <c:v>45746</c:v>
                </c:pt>
                <c:pt idx="1916">
                  <c:v>45747</c:v>
                </c:pt>
                <c:pt idx="1917">
                  <c:v>45748</c:v>
                </c:pt>
                <c:pt idx="1918">
                  <c:v>45749</c:v>
                </c:pt>
                <c:pt idx="1919">
                  <c:v>45750</c:v>
                </c:pt>
                <c:pt idx="1920">
                  <c:v>45751</c:v>
                </c:pt>
                <c:pt idx="1921">
                  <c:v>45752</c:v>
                </c:pt>
                <c:pt idx="1922">
                  <c:v>45753</c:v>
                </c:pt>
                <c:pt idx="1923">
                  <c:v>45754</c:v>
                </c:pt>
                <c:pt idx="1924">
                  <c:v>45755</c:v>
                </c:pt>
                <c:pt idx="1925">
                  <c:v>45756</c:v>
                </c:pt>
                <c:pt idx="1926">
                  <c:v>45757</c:v>
                </c:pt>
                <c:pt idx="1927">
                  <c:v>45758</c:v>
                </c:pt>
                <c:pt idx="1928">
                  <c:v>45759</c:v>
                </c:pt>
                <c:pt idx="1929">
                  <c:v>45760</c:v>
                </c:pt>
                <c:pt idx="1930">
                  <c:v>45761</c:v>
                </c:pt>
                <c:pt idx="1931">
                  <c:v>45762</c:v>
                </c:pt>
                <c:pt idx="1932">
                  <c:v>45763</c:v>
                </c:pt>
                <c:pt idx="1933">
                  <c:v>45764</c:v>
                </c:pt>
                <c:pt idx="1934">
                  <c:v>45765</c:v>
                </c:pt>
                <c:pt idx="1935">
                  <c:v>45766</c:v>
                </c:pt>
                <c:pt idx="1936">
                  <c:v>45767</c:v>
                </c:pt>
                <c:pt idx="1937">
                  <c:v>45768</c:v>
                </c:pt>
                <c:pt idx="1938">
                  <c:v>45769</c:v>
                </c:pt>
                <c:pt idx="1939">
                  <c:v>45770</c:v>
                </c:pt>
                <c:pt idx="1940">
                  <c:v>45771</c:v>
                </c:pt>
                <c:pt idx="1941">
                  <c:v>45772</c:v>
                </c:pt>
                <c:pt idx="1942">
                  <c:v>45773</c:v>
                </c:pt>
                <c:pt idx="1943">
                  <c:v>45774</c:v>
                </c:pt>
                <c:pt idx="1944">
                  <c:v>45775</c:v>
                </c:pt>
                <c:pt idx="1945">
                  <c:v>45776</c:v>
                </c:pt>
                <c:pt idx="1946">
                  <c:v>45777</c:v>
                </c:pt>
                <c:pt idx="1947">
                  <c:v>45778</c:v>
                </c:pt>
                <c:pt idx="1948">
                  <c:v>45779</c:v>
                </c:pt>
                <c:pt idx="1949">
                  <c:v>45780</c:v>
                </c:pt>
                <c:pt idx="1950">
                  <c:v>45781</c:v>
                </c:pt>
                <c:pt idx="1951">
                  <c:v>45782</c:v>
                </c:pt>
                <c:pt idx="1952">
                  <c:v>45783</c:v>
                </c:pt>
                <c:pt idx="1953">
                  <c:v>45784</c:v>
                </c:pt>
                <c:pt idx="1954">
                  <c:v>45785</c:v>
                </c:pt>
                <c:pt idx="1955">
                  <c:v>45786</c:v>
                </c:pt>
                <c:pt idx="1956">
                  <c:v>45787</c:v>
                </c:pt>
                <c:pt idx="1957">
                  <c:v>45788</c:v>
                </c:pt>
                <c:pt idx="1958">
                  <c:v>45789</c:v>
                </c:pt>
                <c:pt idx="1959">
                  <c:v>45790</c:v>
                </c:pt>
                <c:pt idx="1960">
                  <c:v>45791</c:v>
                </c:pt>
                <c:pt idx="1961">
                  <c:v>45792</c:v>
                </c:pt>
                <c:pt idx="1962">
                  <c:v>45793</c:v>
                </c:pt>
                <c:pt idx="1963">
                  <c:v>45794</c:v>
                </c:pt>
                <c:pt idx="1964">
                  <c:v>45795</c:v>
                </c:pt>
                <c:pt idx="1965">
                  <c:v>45796</c:v>
                </c:pt>
                <c:pt idx="1966">
                  <c:v>45797</c:v>
                </c:pt>
                <c:pt idx="1967">
                  <c:v>45798</c:v>
                </c:pt>
                <c:pt idx="1968">
                  <c:v>45799</c:v>
                </c:pt>
                <c:pt idx="1969">
                  <c:v>45800</c:v>
                </c:pt>
                <c:pt idx="1970">
                  <c:v>45801</c:v>
                </c:pt>
                <c:pt idx="1971">
                  <c:v>45802</c:v>
                </c:pt>
                <c:pt idx="1972">
                  <c:v>45803</c:v>
                </c:pt>
                <c:pt idx="1973">
                  <c:v>45804</c:v>
                </c:pt>
                <c:pt idx="1974">
                  <c:v>45805</c:v>
                </c:pt>
                <c:pt idx="1975">
                  <c:v>45806</c:v>
                </c:pt>
                <c:pt idx="1976">
                  <c:v>45807</c:v>
                </c:pt>
                <c:pt idx="1977">
                  <c:v>45808</c:v>
                </c:pt>
                <c:pt idx="1978">
                  <c:v>45809</c:v>
                </c:pt>
                <c:pt idx="1979">
                  <c:v>45810</c:v>
                </c:pt>
                <c:pt idx="1980">
                  <c:v>45811</c:v>
                </c:pt>
                <c:pt idx="1981">
                  <c:v>45812</c:v>
                </c:pt>
                <c:pt idx="1982">
                  <c:v>45813</c:v>
                </c:pt>
                <c:pt idx="1983">
                  <c:v>45814</c:v>
                </c:pt>
                <c:pt idx="1984">
                  <c:v>45815</c:v>
                </c:pt>
                <c:pt idx="1985">
                  <c:v>45816</c:v>
                </c:pt>
                <c:pt idx="1986">
                  <c:v>45817</c:v>
                </c:pt>
                <c:pt idx="1987">
                  <c:v>45818</c:v>
                </c:pt>
                <c:pt idx="1988">
                  <c:v>45819</c:v>
                </c:pt>
                <c:pt idx="1989">
                  <c:v>45820</c:v>
                </c:pt>
                <c:pt idx="1990">
                  <c:v>45821</c:v>
                </c:pt>
                <c:pt idx="1991">
                  <c:v>45822</c:v>
                </c:pt>
                <c:pt idx="1992">
                  <c:v>45823</c:v>
                </c:pt>
                <c:pt idx="1993">
                  <c:v>45824</c:v>
                </c:pt>
                <c:pt idx="1994">
                  <c:v>45825</c:v>
                </c:pt>
                <c:pt idx="1995">
                  <c:v>45826</c:v>
                </c:pt>
                <c:pt idx="1996">
                  <c:v>45827</c:v>
                </c:pt>
                <c:pt idx="1997">
                  <c:v>45828</c:v>
                </c:pt>
                <c:pt idx="1998">
                  <c:v>45829</c:v>
                </c:pt>
                <c:pt idx="1999">
                  <c:v>45830</c:v>
                </c:pt>
                <c:pt idx="2000">
                  <c:v>45831</c:v>
                </c:pt>
                <c:pt idx="2001">
                  <c:v>45832</c:v>
                </c:pt>
                <c:pt idx="2002">
                  <c:v>45833</c:v>
                </c:pt>
                <c:pt idx="2003">
                  <c:v>45834</c:v>
                </c:pt>
                <c:pt idx="2004">
                  <c:v>45835</c:v>
                </c:pt>
                <c:pt idx="2005">
                  <c:v>45836</c:v>
                </c:pt>
                <c:pt idx="2006">
                  <c:v>45837</c:v>
                </c:pt>
                <c:pt idx="2007">
                  <c:v>45838</c:v>
                </c:pt>
              </c:numCache>
            </c:numRef>
          </c:cat>
          <c:val>
            <c:numRef>
              <c:f>Diario!$K$2:$K$2009</c:f>
              <c:numCache>
                <c:formatCode>0.00%</c:formatCode>
                <c:ptCount val="2008"/>
                <c:pt idx="0">
                  <c:v>0</c:v>
                </c:pt>
                <c:pt idx="1">
                  <c:v>-4.0234183112018984E-3</c:v>
                </c:pt>
                <c:pt idx="2">
                  <c:v>1.8319426032473718E-2</c:v>
                </c:pt>
                <c:pt idx="3">
                  <c:v>1.6789795204019908E-2</c:v>
                </c:pt>
                <c:pt idx="4">
                  <c:v>3.0766677421292243E-2</c:v>
                </c:pt>
                <c:pt idx="5">
                  <c:v>7.0626214130162124E-2</c:v>
                </c:pt>
                <c:pt idx="6">
                  <c:v>0.12703120775667354</c:v>
                </c:pt>
                <c:pt idx="7">
                  <c:v>0.16268153519491446</c:v>
                </c:pt>
                <c:pt idx="8">
                  <c:v>0.10973150412271648</c:v>
                </c:pt>
                <c:pt idx="9">
                  <c:v>0.12525855652668616</c:v>
                </c:pt>
                <c:pt idx="10">
                  <c:v>0.1374918881289664</c:v>
                </c:pt>
                <c:pt idx="11">
                  <c:v>0.12643649576008564</c:v>
                </c:pt>
                <c:pt idx="12">
                  <c:v>0.12754456144117188</c:v>
                </c:pt>
                <c:pt idx="13">
                  <c:v>0.21955859102941022</c:v>
                </c:pt>
                <c:pt idx="14">
                  <c:v>0.22391221447047571</c:v>
                </c:pt>
                <c:pt idx="15">
                  <c:v>0.21898512367676037</c:v>
                </c:pt>
                <c:pt idx="16">
                  <c:v>0.23898019254200609</c:v>
                </c:pt>
                <c:pt idx="17">
                  <c:v>0.23689738362986845</c:v>
                </c:pt>
                <c:pt idx="18">
                  <c:v>0.26457182667949652</c:v>
                </c:pt>
                <c:pt idx="19">
                  <c:v>0.20512350399710599</c:v>
                </c:pt>
                <c:pt idx="20">
                  <c:v>0.20799381187539967</c:v>
                </c:pt>
                <c:pt idx="21">
                  <c:v>0.21140761387536133</c:v>
                </c:pt>
                <c:pt idx="22">
                  <c:v>0.19679569141485898</c:v>
                </c:pt>
                <c:pt idx="23">
                  <c:v>0.17374027691822969</c:v>
                </c:pt>
                <c:pt idx="24">
                  <c:v>0.16429561183370978</c:v>
                </c:pt>
                <c:pt idx="25">
                  <c:v>0.18618024949225753</c:v>
                </c:pt>
                <c:pt idx="26">
                  <c:v>0.23412021439085473</c:v>
                </c:pt>
                <c:pt idx="27">
                  <c:v>0.28720247311944069</c:v>
                </c:pt>
                <c:pt idx="28">
                  <c:v>0.29618401929270677</c:v>
                </c:pt>
                <c:pt idx="29">
                  <c:v>0.31750178098475912</c:v>
                </c:pt>
                <c:pt idx="30">
                  <c:v>0.31167192724698412</c:v>
                </c:pt>
                <c:pt idx="31">
                  <c:v>0.30293098765611481</c:v>
                </c:pt>
                <c:pt idx="32">
                  <c:v>0.30323092147077202</c:v>
                </c:pt>
                <c:pt idx="33">
                  <c:v>0.31622970667235317</c:v>
                </c:pt>
                <c:pt idx="34">
                  <c:v>0.28752466544528632</c:v>
                </c:pt>
                <c:pt idx="35">
                  <c:v>0.33539480086527318</c:v>
                </c:pt>
                <c:pt idx="36">
                  <c:v>0.35623638062871366</c:v>
                </c:pt>
                <c:pt idx="37">
                  <c:v>0.36117367227113917</c:v>
                </c:pt>
                <c:pt idx="38">
                  <c:v>0.36669719811825785</c:v>
                </c:pt>
                <c:pt idx="39">
                  <c:v>0.39771711735105919</c:v>
                </c:pt>
                <c:pt idx="40">
                  <c:v>0.40021399295809013</c:v>
                </c:pt>
                <c:pt idx="41">
                  <c:v>0.41803100191136933</c:v>
                </c:pt>
                <c:pt idx="42">
                  <c:v>0.43361233776376595</c:v>
                </c:pt>
                <c:pt idx="43">
                  <c:v>0.44215406993936379</c:v>
                </c:pt>
                <c:pt idx="44">
                  <c:v>0.42863805557998735</c:v>
                </c:pt>
                <c:pt idx="45">
                  <c:v>0.42945241509655974</c:v>
                </c:pt>
                <c:pt idx="46">
                  <c:v>0.38338330690804256</c:v>
                </c:pt>
                <c:pt idx="47">
                  <c:v>0.37070434346668946</c:v>
                </c:pt>
                <c:pt idx="48">
                  <c:v>0.40782375607526911</c:v>
                </c:pt>
                <c:pt idx="49">
                  <c:v>0.40852247102182915</c:v>
                </c:pt>
                <c:pt idx="50">
                  <c:v>0.33155974917012276</c:v>
                </c:pt>
                <c:pt idx="51">
                  <c:v>0.34402746696013797</c:v>
                </c:pt>
                <c:pt idx="52">
                  <c:v>0.33764942741227588</c:v>
                </c:pt>
                <c:pt idx="53">
                  <c:v>0.37218419288241766</c:v>
                </c:pt>
                <c:pt idx="54">
                  <c:v>0.37513326521452495</c:v>
                </c:pt>
                <c:pt idx="55">
                  <c:v>0.36594118013493016</c:v>
                </c:pt>
                <c:pt idx="56">
                  <c:v>0.29183862929995685</c:v>
                </c:pt>
                <c:pt idx="57">
                  <c:v>0.23764437759718282</c:v>
                </c:pt>
                <c:pt idx="58">
                  <c:v>0.22624234746984673</c:v>
                </c:pt>
                <c:pt idx="59">
                  <c:v>0.21112605345867941</c:v>
                </c:pt>
                <c:pt idx="60">
                  <c:v>0.20108012574867096</c:v>
                </c:pt>
                <c:pt idx="61">
                  <c:v>0.23498103508196277</c:v>
                </c:pt>
                <c:pt idx="62">
                  <c:v>0.22826337782028427</c:v>
                </c:pt>
                <c:pt idx="63">
                  <c:v>0.21889649078565676</c:v>
                </c:pt>
                <c:pt idx="64">
                  <c:v>0.25987559837806762</c:v>
                </c:pt>
                <c:pt idx="65">
                  <c:v>0.26180799152013035</c:v>
                </c:pt>
                <c:pt idx="66">
                  <c:v>0.26418597307289948</c:v>
                </c:pt>
                <c:pt idx="67">
                  <c:v>0.22709821229328075</c:v>
                </c:pt>
                <c:pt idx="68">
                  <c:v>0.12142987846389142</c:v>
                </c:pt>
                <c:pt idx="69">
                  <c:v>0.12230950450612088</c:v>
                </c:pt>
                <c:pt idx="70">
                  <c:v>9.8129182363356549E-2</c:v>
                </c:pt>
                <c:pt idx="71">
                  <c:v>9.6718022156248251E-2</c:v>
                </c:pt>
                <c:pt idx="72">
                  <c:v>-0.18755346658652972</c:v>
                </c:pt>
                <c:pt idx="73">
                  <c:v>-0.22614927100746562</c:v>
                </c:pt>
                <c:pt idx="74">
                  <c:v>-0.1956858255887941</c:v>
                </c:pt>
                <c:pt idx="75">
                  <c:v>-0.25896114532288406</c:v>
                </c:pt>
                <c:pt idx="76">
                  <c:v>-0.24892673818370781</c:v>
                </c:pt>
                <c:pt idx="77">
                  <c:v>-0.25579923745449873</c:v>
                </c:pt>
                <c:pt idx="78">
                  <c:v>-0.12116066767011335</c:v>
                </c:pt>
                <c:pt idx="79">
                  <c:v>-5.6082239065592066E-2</c:v>
                </c:pt>
                <c:pt idx="80">
                  <c:v>-0.11359364234308544</c:v>
                </c:pt>
                <c:pt idx="81">
                  <c:v>-0.11942997852696069</c:v>
                </c:pt>
                <c:pt idx="82">
                  <c:v>-0.10360285093999921</c:v>
                </c:pt>
                <c:pt idx="83">
                  <c:v>-6.563442236079553E-2</c:v>
                </c:pt>
                <c:pt idx="84">
                  <c:v>-4.7242784497469548E-2</c:v>
                </c:pt>
                <c:pt idx="85">
                  <c:v>-6.9116278679378973E-2</c:v>
                </c:pt>
                <c:pt idx="86">
                  <c:v>-5.9444289787470295E-2</c:v>
                </c:pt>
                <c:pt idx="87">
                  <c:v>-0.12043211718510982</c:v>
                </c:pt>
                <c:pt idx="88">
                  <c:v>-0.13928193193158067</c:v>
                </c:pt>
                <c:pt idx="89">
                  <c:v>-9.7228675281098798E-2</c:v>
                </c:pt>
                <c:pt idx="90">
                  <c:v>-0.10413634215920986</c:v>
                </c:pt>
                <c:pt idx="91">
                  <c:v>-8.9641366596549754E-2</c:v>
                </c:pt>
                <c:pt idx="92">
                  <c:v>-1.930714478557094E-2</c:v>
                </c:pt>
                <c:pt idx="93">
                  <c:v>-3.3453873826960745E-2</c:v>
                </c:pt>
                <c:pt idx="94">
                  <c:v>-5.296340831352786E-2</c:v>
                </c:pt>
                <c:pt idx="95">
                  <c:v>-5.2055130569931718E-2</c:v>
                </c:pt>
                <c:pt idx="96">
                  <c:v>5.3735924909277255E-3</c:v>
                </c:pt>
                <c:pt idx="97">
                  <c:v>2.4306554049458695E-2</c:v>
                </c:pt>
                <c:pt idx="98">
                  <c:v>1.7114695959443038E-2</c:v>
                </c:pt>
                <c:pt idx="99">
                  <c:v>1.4292058518454942E-2</c:v>
                </c:pt>
                <c:pt idx="100">
                  <c:v>5.40848771081337E-3</c:v>
                </c:pt>
                <c:pt idx="101">
                  <c:v>-4.4324774263791333E-2</c:v>
                </c:pt>
                <c:pt idx="102">
                  <c:v>-1.3821537737282785E-2</c:v>
                </c:pt>
                <c:pt idx="103">
                  <c:v>-4.4981275885044525E-2</c:v>
                </c:pt>
                <c:pt idx="104">
                  <c:v>-4.0791689709195222E-2</c:v>
                </c:pt>
                <c:pt idx="105">
                  <c:v>-4.63606523064235E-2</c:v>
                </c:pt>
                <c:pt idx="106">
                  <c:v>-1.5997298579295105E-2</c:v>
                </c:pt>
                <c:pt idx="107">
                  <c:v>-1.7169407684116567E-2</c:v>
                </c:pt>
                <c:pt idx="108">
                  <c:v>8.7676955460813666E-4</c:v>
                </c:pt>
                <c:pt idx="109">
                  <c:v>-1.8229682187844709E-3</c:v>
                </c:pt>
                <c:pt idx="110">
                  <c:v>-8.0753510344298007E-3</c:v>
                </c:pt>
                <c:pt idx="111">
                  <c:v>-4.7247398546155672E-2</c:v>
                </c:pt>
                <c:pt idx="112">
                  <c:v>-1.7112408010230618E-2</c:v>
                </c:pt>
                <c:pt idx="113">
                  <c:v>4.9701200172812987E-2</c:v>
                </c:pt>
                <c:pt idx="114">
                  <c:v>4.5856400946586939E-2</c:v>
                </c:pt>
                <c:pt idx="115">
                  <c:v>4.8071957023278378E-2</c:v>
                </c:pt>
                <c:pt idx="116">
                  <c:v>5.7221464273081279E-2</c:v>
                </c:pt>
                <c:pt idx="117">
                  <c:v>7.0967057989873794E-2</c:v>
                </c:pt>
                <c:pt idx="118">
                  <c:v>7.1801324663040234E-2</c:v>
                </c:pt>
                <c:pt idx="119">
                  <c:v>0.22432974732868405</c:v>
                </c:pt>
                <c:pt idx="120">
                  <c:v>0.29974543661925956</c:v>
                </c:pt>
                <c:pt idx="121">
                  <c:v>0.2445307686358329</c:v>
                </c:pt>
                <c:pt idx="122">
                  <c:v>0.24000082627364572</c:v>
                </c:pt>
                <c:pt idx="123">
                  <c:v>0.26279880415051693</c:v>
                </c:pt>
                <c:pt idx="124">
                  <c:v>0.2319171337718291</c:v>
                </c:pt>
                <c:pt idx="125">
                  <c:v>0.24930667100619774</c:v>
                </c:pt>
                <c:pt idx="126">
                  <c:v>0.2897360178939965</c:v>
                </c:pt>
                <c:pt idx="127">
                  <c:v>0.37695050998321311</c:v>
                </c:pt>
                <c:pt idx="128">
                  <c:v>0.37825889573854998</c:v>
                </c:pt>
                <c:pt idx="129">
                  <c:v>0.36519371114407173</c:v>
                </c:pt>
                <c:pt idx="130">
                  <c:v>0.31745329332751027</c:v>
                </c:pt>
                <c:pt idx="131">
                  <c:v>0.25592839385249189</c:v>
                </c:pt>
                <c:pt idx="132">
                  <c:v>0.23288944468920891</c:v>
                </c:pt>
                <c:pt idx="133">
                  <c:v>0.29117531827882415</c:v>
                </c:pt>
                <c:pt idx="134">
                  <c:v>0.35637363164625158</c:v>
                </c:pt>
                <c:pt idx="135">
                  <c:v>0.35177660824932122</c:v>
                </c:pt>
                <c:pt idx="136">
                  <c:v>0.31775227547305196</c:v>
                </c:pt>
                <c:pt idx="137">
                  <c:v>0.3562506485656467</c:v>
                </c:pt>
                <c:pt idx="138">
                  <c:v>0.36540489762263362</c:v>
                </c:pt>
                <c:pt idx="139">
                  <c:v>0.35860161750059816</c:v>
                </c:pt>
                <c:pt idx="140">
                  <c:v>0.35207585002201625</c:v>
                </c:pt>
                <c:pt idx="141">
                  <c:v>0.31799169867962207</c:v>
                </c:pt>
                <c:pt idx="142">
                  <c:v>0.27474019140098305</c:v>
                </c:pt>
                <c:pt idx="143">
                  <c:v>0.28157761387304303</c:v>
                </c:pt>
                <c:pt idx="144">
                  <c:v>0.27949780734386653</c:v>
                </c:pt>
                <c:pt idx="145">
                  <c:v>0.23340330962805078</c:v>
                </c:pt>
                <c:pt idx="146">
                  <c:v>0.23899117184071028</c:v>
                </c:pt>
                <c:pt idx="147">
                  <c:v>0.26721252189482292</c:v>
                </c:pt>
                <c:pt idx="148">
                  <c:v>0.31914233009927173</c:v>
                </c:pt>
                <c:pt idx="149">
                  <c:v>0.31805186296460586</c:v>
                </c:pt>
                <c:pt idx="150">
                  <c:v>0.33872286601106949</c:v>
                </c:pt>
                <c:pt idx="151">
                  <c:v>0.33676608937543207</c:v>
                </c:pt>
                <c:pt idx="152">
                  <c:v>0.41099964754050644</c:v>
                </c:pt>
                <c:pt idx="153">
                  <c:v>0.40291676287795508</c:v>
                </c:pt>
                <c:pt idx="154">
                  <c:v>0.33102364262803796</c:v>
                </c:pt>
                <c:pt idx="155">
                  <c:v>0.35891367332726443</c:v>
                </c:pt>
                <c:pt idx="156">
                  <c:v>0.35633212489372657</c:v>
                </c:pt>
                <c:pt idx="157">
                  <c:v>0.34072787761113288</c:v>
                </c:pt>
                <c:pt idx="158">
                  <c:v>0.3471100753012557</c:v>
                </c:pt>
                <c:pt idx="159">
                  <c:v>0.34836692657629964</c:v>
                </c:pt>
                <c:pt idx="160">
                  <c:v>0.3570205114615661</c:v>
                </c:pt>
                <c:pt idx="161">
                  <c:v>0.37436788465100745</c:v>
                </c:pt>
                <c:pt idx="162">
                  <c:v>0.36853421019988097</c:v>
                </c:pt>
                <c:pt idx="163">
                  <c:v>0.31531210802432197</c:v>
                </c:pt>
                <c:pt idx="164">
                  <c:v>0.3062337025504891</c:v>
                </c:pt>
                <c:pt idx="165">
                  <c:v>0.30586736933121395</c:v>
                </c:pt>
                <c:pt idx="166">
                  <c:v>0.30797031655784535</c:v>
                </c:pt>
                <c:pt idx="167">
                  <c:v>0.3191075271671473</c:v>
                </c:pt>
                <c:pt idx="168">
                  <c:v>0.31550591473742218</c:v>
                </c:pt>
                <c:pt idx="169">
                  <c:v>0.30472478838253059</c:v>
                </c:pt>
                <c:pt idx="170">
                  <c:v>0.29789139064175019</c:v>
                </c:pt>
                <c:pt idx="171">
                  <c:v>0.29247228944186876</c:v>
                </c:pt>
                <c:pt idx="172">
                  <c:v>0.30298735322005932</c:v>
                </c:pt>
                <c:pt idx="173">
                  <c:v>0.33716621089855381</c:v>
                </c:pt>
                <c:pt idx="174">
                  <c:v>0.33925221889432411</c:v>
                </c:pt>
                <c:pt idx="175">
                  <c:v>0.33259491114662265</c:v>
                </c:pt>
                <c:pt idx="176">
                  <c:v>0.28577946452258396</c:v>
                </c:pt>
                <c:pt idx="177">
                  <c:v>0.28106628621607577</c:v>
                </c:pt>
                <c:pt idx="178">
                  <c:v>0.26742517464418047</c:v>
                </c:pt>
                <c:pt idx="179">
                  <c:v>0.26570795557327642</c:v>
                </c:pt>
                <c:pt idx="180">
                  <c:v>0.27128368731767871</c:v>
                </c:pt>
                <c:pt idx="181">
                  <c:v>0.26733001964886283</c:v>
                </c:pt>
                <c:pt idx="182">
                  <c:v>0.28006995734669426</c:v>
                </c:pt>
                <c:pt idx="183">
                  <c:v>0.27595342858802629</c:v>
                </c:pt>
                <c:pt idx="184">
                  <c:v>0.25723853396565444</c:v>
                </c:pt>
                <c:pt idx="185">
                  <c:v>0.26559511604311403</c:v>
                </c:pt>
                <c:pt idx="186">
                  <c:v>0.25998403779510393</c:v>
                </c:pt>
                <c:pt idx="187">
                  <c:v>0.28826478504377762</c:v>
                </c:pt>
                <c:pt idx="188">
                  <c:v>0.2911354055903419</c:v>
                </c:pt>
                <c:pt idx="189">
                  <c:v>0.30354830798242771</c:v>
                </c:pt>
                <c:pt idx="190">
                  <c:v>0.30024071193348534</c:v>
                </c:pt>
                <c:pt idx="191">
                  <c:v>0.28084236483622993</c:v>
                </c:pt>
                <c:pt idx="192">
                  <c:v>0.28014012400352573</c:v>
                </c:pt>
                <c:pt idx="193">
                  <c:v>0.28422674953543225</c:v>
                </c:pt>
                <c:pt idx="194">
                  <c:v>0.28521957631309669</c:v>
                </c:pt>
                <c:pt idx="195">
                  <c:v>0.27869092339212131</c:v>
                </c:pt>
                <c:pt idx="196">
                  <c:v>0.27822134864674886</c:v>
                </c:pt>
                <c:pt idx="197">
                  <c:v>0.27148166784919336</c:v>
                </c:pt>
                <c:pt idx="198">
                  <c:v>0.26541068224744113</c:v>
                </c:pt>
                <c:pt idx="199">
                  <c:v>0.26808972201565573</c:v>
                </c:pt>
                <c:pt idx="200">
                  <c:v>0.27044147398248786</c:v>
                </c:pt>
                <c:pt idx="201">
                  <c:v>0.27031680165695993</c:v>
                </c:pt>
                <c:pt idx="202">
                  <c:v>0.29886320909289399</c:v>
                </c:pt>
                <c:pt idx="203">
                  <c:v>0.31333102866555018</c:v>
                </c:pt>
                <c:pt idx="204">
                  <c:v>0.32751290411993117</c:v>
                </c:pt>
                <c:pt idx="205">
                  <c:v>0.32777515326454809</c:v>
                </c:pt>
                <c:pt idx="206">
                  <c:v>0.33984554102254094</c:v>
                </c:pt>
                <c:pt idx="207">
                  <c:v>0.38902065073313286</c:v>
                </c:pt>
                <c:pt idx="208">
                  <c:v>0.56367201369982345</c:v>
                </c:pt>
                <c:pt idx="209">
                  <c:v>0.54498846940259571</c:v>
                </c:pt>
                <c:pt idx="210">
                  <c:v>0.55573602012389967</c:v>
                </c:pt>
                <c:pt idx="211">
                  <c:v>0.53850238260835082</c:v>
                </c:pt>
                <c:pt idx="212">
                  <c:v>0.57551934680485028</c:v>
                </c:pt>
                <c:pt idx="213">
                  <c:v>0.63380289372701326</c:v>
                </c:pt>
                <c:pt idx="214">
                  <c:v>0.66555448336790302</c:v>
                </c:pt>
                <c:pt idx="215">
                  <c:v>0.58098255285779055</c:v>
                </c:pt>
                <c:pt idx="216">
                  <c:v>0.57081905082626028</c:v>
                </c:pt>
                <c:pt idx="217">
                  <c:v>0.62289217559725318</c:v>
                </c:pt>
                <c:pt idx="218">
                  <c:v>0.64023933970232538</c:v>
                </c:pt>
                <c:pt idx="219">
                  <c:v>0.63896953321912231</c:v>
                </c:pt>
                <c:pt idx="220">
                  <c:v>0.62742418546691869</c:v>
                </c:pt>
                <c:pt idx="221">
                  <c:v>0.62504823853802671</c:v>
                </c:pt>
                <c:pt idx="222">
                  <c:v>0.65910284948206277</c:v>
                </c:pt>
                <c:pt idx="223">
                  <c:v>0.64470982042472325</c:v>
                </c:pt>
                <c:pt idx="224">
                  <c:v>0.60061859249590155</c:v>
                </c:pt>
                <c:pt idx="225">
                  <c:v>0.62341876575912902</c:v>
                </c:pt>
                <c:pt idx="226">
                  <c:v>0.63133955298238864</c:v>
                </c:pt>
                <c:pt idx="227">
                  <c:v>0.65008712068634744</c:v>
                </c:pt>
                <c:pt idx="228">
                  <c:v>0.64269881813009921</c:v>
                </c:pt>
                <c:pt idx="229">
                  <c:v>0.70908528993931252</c:v>
                </c:pt>
                <c:pt idx="230">
                  <c:v>0.70497207727489397</c:v>
                </c:pt>
                <c:pt idx="231">
                  <c:v>0.65573595057057377</c:v>
                </c:pt>
                <c:pt idx="232">
                  <c:v>0.63798697378999192</c:v>
                </c:pt>
                <c:pt idx="233">
                  <c:v>0.63733668591974779</c:v>
                </c:pt>
                <c:pt idx="234">
                  <c:v>0.61163861510990558</c:v>
                </c:pt>
                <c:pt idx="235">
                  <c:v>0.61434200074459722</c:v>
                </c:pt>
                <c:pt idx="236">
                  <c:v>0.63017158704278886</c:v>
                </c:pt>
                <c:pt idx="237">
                  <c:v>0.62180156293941846</c:v>
                </c:pt>
                <c:pt idx="238">
                  <c:v>0.58847116219143936</c:v>
                </c:pt>
                <c:pt idx="239">
                  <c:v>0.59254193740130012</c:v>
                </c:pt>
                <c:pt idx="240">
                  <c:v>0.58632699681847766</c:v>
                </c:pt>
                <c:pt idx="241">
                  <c:v>0.59283066311000465</c:v>
                </c:pt>
                <c:pt idx="242">
                  <c:v>0.61397959077307651</c:v>
                </c:pt>
                <c:pt idx="243">
                  <c:v>0.62222939732636373</c:v>
                </c:pt>
                <c:pt idx="244">
                  <c:v>0.66077831541977905</c:v>
                </c:pt>
                <c:pt idx="245">
                  <c:v>0.64720439485494285</c:v>
                </c:pt>
                <c:pt idx="246">
                  <c:v>0.57680173094904252</c:v>
                </c:pt>
                <c:pt idx="247">
                  <c:v>0.46206822278442017</c:v>
                </c:pt>
                <c:pt idx="248">
                  <c:v>0.45447699815861831</c:v>
                </c:pt>
                <c:pt idx="249">
                  <c:v>0.42568795861468489</c:v>
                </c:pt>
                <c:pt idx="250">
                  <c:v>0.43298733329432171</c:v>
                </c:pt>
                <c:pt idx="251">
                  <c:v>0.43378288070029014</c:v>
                </c:pt>
                <c:pt idx="252">
                  <c:v>0.42516215371592581</c:v>
                </c:pt>
                <c:pt idx="253">
                  <c:v>0.44292490433193943</c:v>
                </c:pt>
                <c:pt idx="254">
                  <c:v>0.43228227183455536</c:v>
                </c:pt>
                <c:pt idx="255">
                  <c:v>0.44469396717842202</c:v>
                </c:pt>
                <c:pt idx="256">
                  <c:v>0.45593920793904141</c:v>
                </c:pt>
                <c:pt idx="257">
                  <c:v>0.48061678271240238</c:v>
                </c:pt>
                <c:pt idx="258">
                  <c:v>0.50667500842429281</c:v>
                </c:pt>
                <c:pt idx="259">
                  <c:v>0.52774926412857615</c:v>
                </c:pt>
                <c:pt idx="260">
                  <c:v>0.52188259083885091</c:v>
                </c:pt>
                <c:pt idx="261">
                  <c:v>0.51940043447964013</c:v>
                </c:pt>
                <c:pt idx="262">
                  <c:v>0.53611601994759317</c:v>
                </c:pt>
                <c:pt idx="263">
                  <c:v>0.52831994683455097</c:v>
                </c:pt>
                <c:pt idx="264">
                  <c:v>0.51436950439665274</c:v>
                </c:pt>
                <c:pt idx="265">
                  <c:v>0.45579083000780396</c:v>
                </c:pt>
                <c:pt idx="266">
                  <c:v>0.45205221012957852</c:v>
                </c:pt>
                <c:pt idx="267">
                  <c:v>0.48423923438326311</c:v>
                </c:pt>
                <c:pt idx="268">
                  <c:v>0.48202666011723627</c:v>
                </c:pt>
                <c:pt idx="269">
                  <c:v>0.48508776851018798</c:v>
                </c:pt>
                <c:pt idx="270">
                  <c:v>0.48850819081577601</c:v>
                </c:pt>
                <c:pt idx="271">
                  <c:v>0.50812964401266547</c:v>
                </c:pt>
                <c:pt idx="272">
                  <c:v>0.49692014625130021</c:v>
                </c:pt>
                <c:pt idx="273">
                  <c:v>0.49526174116094235</c:v>
                </c:pt>
                <c:pt idx="274">
                  <c:v>0.50347987491501445</c:v>
                </c:pt>
                <c:pt idx="275">
                  <c:v>0.47021010178629163</c:v>
                </c:pt>
                <c:pt idx="276">
                  <c:v>0.4607905368771541</c:v>
                </c:pt>
                <c:pt idx="277">
                  <c:v>0.47327917436435119</c:v>
                </c:pt>
                <c:pt idx="278">
                  <c:v>0.48712354073671715</c:v>
                </c:pt>
                <c:pt idx="279">
                  <c:v>0.48817008288068542</c:v>
                </c:pt>
                <c:pt idx="280">
                  <c:v>0.47255619167711704</c:v>
                </c:pt>
                <c:pt idx="281">
                  <c:v>0.50730442471943937</c:v>
                </c:pt>
                <c:pt idx="282">
                  <c:v>0.5308553888962082</c:v>
                </c:pt>
                <c:pt idx="283">
                  <c:v>0.58076248400071617</c:v>
                </c:pt>
                <c:pt idx="284">
                  <c:v>0.57603383821301879</c:v>
                </c:pt>
                <c:pt idx="285">
                  <c:v>0.61285541881362349</c:v>
                </c:pt>
                <c:pt idx="286">
                  <c:v>0.59159395472637688</c:v>
                </c:pt>
                <c:pt idx="287">
                  <c:v>0.59190901972802967</c:v>
                </c:pt>
                <c:pt idx="288">
                  <c:v>0.59590444567658962</c:v>
                </c:pt>
                <c:pt idx="289">
                  <c:v>0.59117019104539792</c:v>
                </c:pt>
                <c:pt idx="290">
                  <c:v>0.57011388981373701</c:v>
                </c:pt>
                <c:pt idx="291">
                  <c:v>0.58438521484676231</c:v>
                </c:pt>
                <c:pt idx="292">
                  <c:v>0.62712844421286484</c:v>
                </c:pt>
                <c:pt idx="293">
                  <c:v>0.65528841400662419</c:v>
                </c:pt>
                <c:pt idx="294">
                  <c:v>0.81881294085393308</c:v>
                </c:pt>
                <c:pt idx="295">
                  <c:v>0.81502842744369453</c:v>
                </c:pt>
                <c:pt idx="296">
                  <c:v>0.79453967800986769</c:v>
                </c:pt>
                <c:pt idx="297">
                  <c:v>0.81182509876846232</c:v>
                </c:pt>
                <c:pt idx="298">
                  <c:v>0.83782578397214702</c:v>
                </c:pt>
                <c:pt idx="299">
                  <c:v>0.82228129263090488</c:v>
                </c:pt>
                <c:pt idx="300">
                  <c:v>0.89956103545876109</c:v>
                </c:pt>
                <c:pt idx="301">
                  <c:v>0.90805866457872675</c:v>
                </c:pt>
                <c:pt idx="302">
                  <c:v>0.87947154257999283</c:v>
                </c:pt>
                <c:pt idx="303">
                  <c:v>0.88387970462203169</c:v>
                </c:pt>
                <c:pt idx="304">
                  <c:v>0.92838985752232039</c:v>
                </c:pt>
                <c:pt idx="305">
                  <c:v>0.91420346842570166</c:v>
                </c:pt>
                <c:pt idx="306">
                  <c:v>0.90663213327635117</c:v>
                </c:pt>
                <c:pt idx="307">
                  <c:v>0.93522544024258392</c:v>
                </c:pt>
                <c:pt idx="308">
                  <c:v>0.95979654611704879</c:v>
                </c:pt>
                <c:pt idx="309">
                  <c:v>1.1663930028208456</c:v>
                </c:pt>
                <c:pt idx="310">
                  <c:v>1.1955668013448544</c:v>
                </c:pt>
                <c:pt idx="311">
                  <c:v>1.1706674799349686</c:v>
                </c:pt>
                <c:pt idx="312">
                  <c:v>1.1529729152221737</c:v>
                </c:pt>
                <c:pt idx="313">
                  <c:v>1.1784509707443243</c:v>
                </c:pt>
                <c:pt idx="314">
                  <c:v>1.1275418024741879</c:v>
                </c:pt>
                <c:pt idx="315">
                  <c:v>1.1993145513879298</c:v>
                </c:pt>
                <c:pt idx="316">
                  <c:v>1.2476374394541145</c:v>
                </c:pt>
                <c:pt idx="317">
                  <c:v>1.2701621717277898</c:v>
                </c:pt>
                <c:pt idx="318">
                  <c:v>1.2504095664756134</c:v>
                </c:pt>
                <c:pt idx="319">
                  <c:v>1.2244515217049829</c:v>
                </c:pt>
                <c:pt idx="320">
                  <c:v>1.3225185494720102</c:v>
                </c:pt>
                <c:pt idx="321">
                  <c:v>1.4585880534618734</c:v>
                </c:pt>
                <c:pt idx="322">
                  <c:v>1.5475659043228673</c:v>
                </c:pt>
                <c:pt idx="323">
                  <c:v>1.5012342202717499</c:v>
                </c:pt>
                <c:pt idx="324">
                  <c:v>1.5921850336286951</c:v>
                </c:pt>
                <c:pt idx="325">
                  <c:v>1.6139345942954337</c:v>
                </c:pt>
                <c:pt idx="326">
                  <c:v>1.5842264824501928</c:v>
                </c:pt>
                <c:pt idx="327">
                  <c:v>1.5855860667431165</c:v>
                </c:pt>
                <c:pt idx="328">
                  <c:v>1.676834345581085</c:v>
                </c:pt>
                <c:pt idx="329">
                  <c:v>1.6836013220653094</c:v>
                </c:pt>
                <c:pt idx="330">
                  <c:v>1.6077026362379105</c:v>
                </c:pt>
                <c:pt idx="331">
                  <c:v>1.4020788552131478</c:v>
                </c:pt>
                <c:pt idx="332">
                  <c:v>1.4609569135445941</c:v>
                </c:pt>
                <c:pt idx="333">
                  <c:v>1.5247884121824575</c:v>
                </c:pt>
                <c:pt idx="334">
                  <c:v>1.7306378175389017</c:v>
                </c:pt>
                <c:pt idx="335">
                  <c:v>1.7409369140704158</c:v>
                </c:pt>
                <c:pt idx="336">
                  <c:v>1.6655290881198646</c:v>
                </c:pt>
                <c:pt idx="337">
                  <c:v>1.700917435658357</c:v>
                </c:pt>
                <c:pt idx="338">
                  <c:v>1.6903678795475132</c:v>
                </c:pt>
                <c:pt idx="339">
                  <c:v>1.6430423131691074</c:v>
                </c:pt>
                <c:pt idx="340">
                  <c:v>1.6716436767427916</c:v>
                </c:pt>
                <c:pt idx="341">
                  <c:v>1.6756359029888581</c:v>
                </c:pt>
                <c:pt idx="342">
                  <c:v>1.656961763246664</c:v>
                </c:pt>
                <c:pt idx="343">
                  <c:v>1.5681943323544738</c:v>
                </c:pt>
                <c:pt idx="344">
                  <c:v>1.5567798039859335</c:v>
                </c:pt>
                <c:pt idx="345">
                  <c:v>1.5147118443841627</c:v>
                </c:pt>
                <c:pt idx="346">
                  <c:v>1.6068906020495799</c:v>
                </c:pt>
                <c:pt idx="347">
                  <c:v>1.674189632531716</c:v>
                </c:pt>
                <c:pt idx="348">
                  <c:v>1.6677839289092375</c:v>
                </c:pt>
                <c:pt idx="349">
                  <c:v>1.6945243172827391</c:v>
                </c:pt>
                <c:pt idx="350">
                  <c:v>1.9502831572978723</c:v>
                </c:pt>
                <c:pt idx="351">
                  <c:v>2.262071403837139</c:v>
                </c:pt>
                <c:pt idx="352">
                  <c:v>2.204576542387529</c:v>
                </c:pt>
                <c:pt idx="353">
                  <c:v>2.3201021098326908</c:v>
                </c:pt>
                <c:pt idx="354">
                  <c:v>2.3438834456757398</c:v>
                </c:pt>
                <c:pt idx="355">
                  <c:v>2.3184506640671811</c:v>
                </c:pt>
                <c:pt idx="356">
                  <c:v>2.2820639586963245</c:v>
                </c:pt>
                <c:pt idx="357">
                  <c:v>2.3109425386269402</c:v>
                </c:pt>
                <c:pt idx="358">
                  <c:v>2.2748073095120813</c:v>
                </c:pt>
                <c:pt idx="359">
                  <c:v>2.4080200848393454</c:v>
                </c:pt>
                <c:pt idx="360">
                  <c:v>2.6815004528127373</c:v>
                </c:pt>
                <c:pt idx="361">
                  <c:v>2.906640790968114</c:v>
                </c:pt>
                <c:pt idx="362">
                  <c:v>2.7826496041046376</c:v>
                </c:pt>
                <c:pt idx="363">
                  <c:v>2.7772216297120798</c:v>
                </c:pt>
                <c:pt idx="364">
                  <c:v>2.9903312605973049</c:v>
                </c:pt>
                <c:pt idx="365">
                  <c:v>3.0364644083269221</c:v>
                </c:pt>
                <c:pt idx="366">
                  <c:v>3.0761014932951767</c:v>
                </c:pt>
                <c:pt idx="367">
                  <c:v>3.5723187999748722</c:v>
                </c:pt>
                <c:pt idx="368">
                  <c:v>3.7872999010605248</c:v>
                </c:pt>
                <c:pt idx="369">
                  <c:v>3.6267639525754944</c:v>
                </c:pt>
                <c:pt idx="370">
                  <c:v>3.7379795780984644</c:v>
                </c:pt>
                <c:pt idx="371">
                  <c:v>4.0888091659954018</c:v>
                </c:pt>
                <c:pt idx="372">
                  <c:v>4.5383300384657668</c:v>
                </c:pt>
                <c:pt idx="373">
                  <c:v>4.7707816988940035</c:v>
                </c:pt>
                <c:pt idx="374">
                  <c:v>4.6937770387683679</c:v>
                </c:pt>
                <c:pt idx="375">
                  <c:v>4.6888836850684532</c:v>
                </c:pt>
                <c:pt idx="376">
                  <c:v>4.2707106050562889</c:v>
                </c:pt>
                <c:pt idx="377">
                  <c:v>4.0365029831113493</c:v>
                </c:pt>
                <c:pt idx="378">
                  <c:v>4.1883547952492712</c:v>
                </c:pt>
                <c:pt idx="379">
                  <c:v>4.5156957274174978</c:v>
                </c:pt>
                <c:pt idx="380">
                  <c:v>4.4668108110846347</c:v>
                </c:pt>
                <c:pt idx="381">
                  <c:v>4.22760414824638</c:v>
                </c:pt>
                <c:pt idx="382">
                  <c:v>4.0582718552561641</c:v>
                </c:pt>
                <c:pt idx="383">
                  <c:v>4.1524832280737956</c:v>
                </c:pt>
                <c:pt idx="384">
                  <c:v>4.1987590648882245</c:v>
                </c:pt>
                <c:pt idx="385">
                  <c:v>4.0152953990058746</c:v>
                </c:pt>
                <c:pt idx="386">
                  <c:v>3.8920790145991182</c:v>
                </c:pt>
                <c:pt idx="387">
                  <c:v>3.6608938589640685</c:v>
                </c:pt>
                <c:pt idx="388">
                  <c:v>3.5909096523361725</c:v>
                </c:pt>
                <c:pt idx="389">
                  <c:v>3.5423917328253536</c:v>
                </c:pt>
                <c:pt idx="390">
                  <c:v>3.8011658394100891</c:v>
                </c:pt>
                <c:pt idx="391">
                  <c:v>3.5192100065356176</c:v>
                </c:pt>
                <c:pt idx="392">
                  <c:v>3.4820328985031264</c:v>
                </c:pt>
                <c:pt idx="393">
                  <c:v>3.6546318329624139</c:v>
                </c:pt>
                <c:pt idx="394">
                  <c:v>4.2841484651575374</c:v>
                </c:pt>
                <c:pt idx="395">
                  <c:v>3.8018894254670617</c:v>
                </c:pt>
                <c:pt idx="396">
                  <c:v>3.7262920271935185</c:v>
                </c:pt>
                <c:pt idx="397">
                  <c:v>3.771074789094933</c:v>
                </c:pt>
                <c:pt idx="398">
                  <c:v>3.9563117284257912</c:v>
                </c:pt>
                <c:pt idx="399">
                  <c:v>4.1799752494517346</c:v>
                </c:pt>
                <c:pt idx="400">
                  <c:v>4.3412014266813772</c:v>
                </c:pt>
                <c:pt idx="401">
                  <c:v>4.2785276124169132</c:v>
                </c:pt>
                <c:pt idx="402">
                  <c:v>4.634081463897191</c:v>
                </c:pt>
                <c:pt idx="403">
                  <c:v>4.4680754566804479</c:v>
                </c:pt>
                <c:pt idx="404">
                  <c:v>5.3741420621542382</c:v>
                </c:pt>
                <c:pt idx="405">
                  <c:v>5.6041541061347306</c:v>
                </c:pt>
                <c:pt idx="406">
                  <c:v>5.5197605155024174</c:v>
                </c:pt>
                <c:pt idx="407">
                  <c:v>5.6909639611516738</c:v>
                </c:pt>
                <c:pt idx="408">
                  <c:v>5.7090671246622522</c:v>
                </c:pt>
                <c:pt idx="409">
                  <c:v>5.6311768502399691</c:v>
                </c:pt>
                <c:pt idx="410">
                  <c:v>5.8347803078774492</c:v>
                </c:pt>
                <c:pt idx="411">
                  <c:v>5.7408448137937196</c:v>
                </c:pt>
                <c:pt idx="412">
                  <c:v>5.942054590314223</c:v>
                </c:pt>
                <c:pt idx="413">
                  <c:v>6.2414104720818058</c:v>
                </c:pt>
                <c:pt idx="414">
                  <c:v>6.2384830281615447</c:v>
                </c:pt>
                <c:pt idx="415">
                  <c:v>6.7535652539041777</c:v>
                </c:pt>
                <c:pt idx="416">
                  <c:v>6.9329495535765364</c:v>
                </c:pt>
                <c:pt idx="417">
                  <c:v>7.0393762155956683</c:v>
                </c:pt>
                <c:pt idx="418">
                  <c:v>6.9165390036270988</c:v>
                </c:pt>
                <c:pt idx="419">
                  <c:v>6.4599731553400961</c:v>
                </c:pt>
                <c:pt idx="420">
                  <c:v>6.0633340569407288</c:v>
                </c:pt>
                <c:pt idx="421">
                  <c:v>6.1417094431991455</c:v>
                </c:pt>
                <c:pt idx="422">
                  <c:v>5.6713241686377298</c:v>
                </c:pt>
                <c:pt idx="423">
                  <c:v>5.666619521221735</c:v>
                </c:pt>
                <c:pt idx="424">
                  <c:v>5.4176464837735105</c:v>
                </c:pt>
                <c:pt idx="425">
                  <c:v>5.8605095628680184</c:v>
                </c:pt>
                <c:pt idx="426">
                  <c:v>5.9193513439756229</c:v>
                </c:pt>
                <c:pt idx="427">
                  <c:v>6.2411565697353559</c:v>
                </c:pt>
                <c:pt idx="428">
                  <c:v>6.1343933612443928</c:v>
                </c:pt>
                <c:pt idx="429">
                  <c:v>5.8105002472848559</c:v>
                </c:pt>
                <c:pt idx="430">
                  <c:v>5.768025628118151</c:v>
                </c:pt>
                <c:pt idx="431">
                  <c:v>6.088938790434347</c:v>
                </c:pt>
                <c:pt idx="432">
                  <c:v>6.2154737273566729</c:v>
                </c:pt>
                <c:pt idx="433">
                  <c:v>6.5620132844110506</c:v>
                </c:pt>
                <c:pt idx="434">
                  <c:v>6.8993604621750046</c:v>
                </c:pt>
                <c:pt idx="435">
                  <c:v>7.015866169755558</c:v>
                </c:pt>
                <c:pt idx="436">
                  <c:v>7.0020307387820022</c:v>
                </c:pt>
                <c:pt idx="437">
                  <c:v>7.5027461292114257</c:v>
                </c:pt>
                <c:pt idx="438">
                  <c:v>7.4966499989266424</c:v>
                </c:pt>
                <c:pt idx="439">
                  <c:v>7.3495020576435692</c:v>
                </c:pt>
                <c:pt idx="440">
                  <c:v>6.8307523407341604</c:v>
                </c:pt>
                <c:pt idx="441">
                  <c:v>7.1168504774877857</c:v>
                </c:pt>
                <c:pt idx="442">
                  <c:v>7.276933063056747</c:v>
                </c:pt>
                <c:pt idx="443">
                  <c:v>7.1975386859735817</c:v>
                </c:pt>
                <c:pt idx="444">
                  <c:v>7.2555939641956826</c:v>
                </c:pt>
                <c:pt idx="445">
                  <c:v>7.0735926169154979</c:v>
                </c:pt>
                <c:pt idx="446">
                  <c:v>7.0253358121346299</c:v>
                </c:pt>
                <c:pt idx="447">
                  <c:v>6.6942576726020562</c:v>
                </c:pt>
                <c:pt idx="448">
                  <c:v>6.8638114779701107</c:v>
                </c:pt>
                <c:pt idx="449">
                  <c:v>6.3274792388174346</c:v>
                </c:pt>
                <c:pt idx="450">
                  <c:v>6.5844608651074692</c:v>
                </c:pt>
                <c:pt idx="451">
                  <c:v>6.7849610390023809</c:v>
                </c:pt>
                <c:pt idx="452">
                  <c:v>6.7894240739608307</c:v>
                </c:pt>
                <c:pt idx="453">
                  <c:v>7.0446357694635005</c:v>
                </c:pt>
                <c:pt idx="454">
                  <c:v>7.1785381469662131</c:v>
                </c:pt>
                <c:pt idx="455">
                  <c:v>7.242888563599875</c:v>
                </c:pt>
                <c:pt idx="456">
                  <c:v>7.1796732925294169</c:v>
                </c:pt>
                <c:pt idx="457">
                  <c:v>7.2823349242436795</c:v>
                </c:pt>
                <c:pt idx="458">
                  <c:v>7.2309316484029775</c:v>
                </c:pt>
                <c:pt idx="459">
                  <c:v>7.0546412475242413</c:v>
                </c:pt>
                <c:pt idx="460">
                  <c:v>7.1542127548832166</c:v>
                </c:pt>
                <c:pt idx="461">
                  <c:v>7.1906319008375856</c:v>
                </c:pt>
                <c:pt idx="462">
                  <c:v>7.0842300311916482</c:v>
                </c:pt>
                <c:pt idx="463">
                  <c:v>7.009887832832769</c:v>
                </c:pt>
                <c:pt idx="464">
                  <c:v>7.1137799617130089</c:v>
                </c:pt>
                <c:pt idx="465">
                  <c:v>7.4404855350105787</c:v>
                </c:pt>
                <c:pt idx="466">
                  <c:v>7.3549047397243097</c:v>
                </c:pt>
                <c:pt idx="467">
                  <c:v>7.4245339736028928</c:v>
                </c:pt>
                <c:pt idx="468">
                  <c:v>7.7865980768327212</c:v>
                </c:pt>
                <c:pt idx="469">
                  <c:v>7.9376442301374954</c:v>
                </c:pt>
                <c:pt idx="470">
                  <c:v>7.7739285282464081</c:v>
                </c:pt>
                <c:pt idx="471">
                  <c:v>7.7552758308446812</c:v>
                </c:pt>
                <c:pt idx="472">
                  <c:v>7.6073144851865582</c:v>
                </c:pt>
                <c:pt idx="473">
                  <c:v>7.3114114062097659</c:v>
                </c:pt>
                <c:pt idx="474">
                  <c:v>6.9183720817312881</c:v>
                </c:pt>
                <c:pt idx="475">
                  <c:v>6.857624248485263</c:v>
                </c:pt>
                <c:pt idx="476">
                  <c:v>6.8206863752705456</c:v>
                </c:pt>
                <c:pt idx="477">
                  <c:v>6.6297803137852691</c:v>
                </c:pt>
                <c:pt idx="478">
                  <c:v>6.1772350502192843</c:v>
                </c:pt>
                <c:pt idx="479">
                  <c:v>6.044106095362098</c:v>
                </c:pt>
                <c:pt idx="480">
                  <c:v>5.9596155249543319</c:v>
                </c:pt>
                <c:pt idx="481">
                  <c:v>6.4778054921274011</c:v>
                </c:pt>
                <c:pt idx="482">
                  <c:v>6.6382079890277357</c:v>
                </c:pt>
                <c:pt idx="483">
                  <c:v>6.7439382494843141</c:v>
                </c:pt>
                <c:pt idx="484">
                  <c:v>6.6058662263529762</c:v>
                </c:pt>
                <c:pt idx="485">
                  <c:v>6.9722383109403392</c:v>
                </c:pt>
                <c:pt idx="486">
                  <c:v>7.0575477178632671</c:v>
                </c:pt>
                <c:pt idx="487">
                  <c:v>6.9775381829359961</c:v>
                </c:pt>
                <c:pt idx="488">
                  <c:v>7.1212923366257463</c:v>
                </c:pt>
                <c:pt idx="489">
                  <c:v>6.8820010419041173</c:v>
                </c:pt>
                <c:pt idx="490">
                  <c:v>6.977194267471643</c:v>
                </c:pt>
                <c:pt idx="491">
                  <c:v>7.0398987516273408</c:v>
                </c:pt>
                <c:pt idx="492">
                  <c:v>7.0736231651605888</c:v>
                </c:pt>
                <c:pt idx="493">
                  <c:v>7.19506692482096</c:v>
                </c:pt>
                <c:pt idx="494">
                  <c:v>7.1512244804079508</c:v>
                </c:pt>
                <c:pt idx="495">
                  <c:v>7.1974062214774399</c:v>
                </c:pt>
                <c:pt idx="496">
                  <c:v>6.8362640938774657</c:v>
                </c:pt>
                <c:pt idx="497">
                  <c:v>6.9820085636297708</c:v>
                </c:pt>
                <c:pt idx="498">
                  <c:v>6.0736193994560788</c:v>
                </c:pt>
                <c:pt idx="499">
                  <c:v>6.0855503698014912</c:v>
                </c:pt>
                <c:pt idx="500">
                  <c:v>5.9728928480044008</c:v>
                </c:pt>
                <c:pt idx="501">
                  <c:v>5.8527106985374555</c:v>
                </c:pt>
                <c:pt idx="502">
                  <c:v>5.3994030559660429</c:v>
                </c:pt>
                <c:pt idx="503">
                  <c:v>5.3013698727710743</c:v>
                </c:pt>
                <c:pt idx="504">
                  <c:v>4.9983017766157776</c:v>
                </c:pt>
                <c:pt idx="505">
                  <c:v>4.836565116743933</c:v>
                </c:pt>
                <c:pt idx="506">
                  <c:v>4.7947354741268438</c:v>
                </c:pt>
                <c:pt idx="507">
                  <c:v>4.3373493262183755</c:v>
                </c:pt>
                <c:pt idx="508">
                  <c:v>4.2672338270328227</c:v>
                </c:pt>
                <c:pt idx="509">
                  <c:v>4.4701948106334211</c:v>
                </c:pt>
                <c:pt idx="510">
                  <c:v>4.4769312959029586</c:v>
                </c:pt>
                <c:pt idx="511">
                  <c:v>4.6135414601043907</c:v>
                </c:pt>
                <c:pt idx="512">
                  <c:v>4.5501622743677599</c:v>
                </c:pt>
                <c:pt idx="513">
                  <c:v>4.3447156948595484</c:v>
                </c:pt>
                <c:pt idx="514">
                  <c:v>4.1229291592613828</c:v>
                </c:pt>
                <c:pt idx="515">
                  <c:v>4.0068972179285316</c:v>
                </c:pt>
                <c:pt idx="516">
                  <c:v>4.1698059912289498</c:v>
                </c:pt>
                <c:pt idx="517">
                  <c:v>4.2109842899123713</c:v>
                </c:pt>
                <c:pt idx="518">
                  <c:v>4.2686744116968525</c:v>
                </c:pt>
                <c:pt idx="519">
                  <c:v>4.4369751659890069</c:v>
                </c:pt>
                <c:pt idx="520">
                  <c:v>4.4043401848840569</c:v>
                </c:pt>
                <c:pt idx="521">
                  <c:v>4.2238438646197327</c:v>
                </c:pt>
                <c:pt idx="522">
                  <c:v>4.0186084021978719</c:v>
                </c:pt>
                <c:pt idx="523">
                  <c:v>4.0720816868850189</c:v>
                </c:pt>
                <c:pt idx="524">
                  <c:v>3.6883335552882093</c:v>
                </c:pt>
                <c:pt idx="525">
                  <c:v>4.1717883130231765</c:v>
                </c:pt>
                <c:pt idx="526">
                  <c:v>4.2747668857971917</c:v>
                </c:pt>
                <c:pt idx="527">
                  <c:v>4.1800624237915311</c:v>
                </c:pt>
                <c:pt idx="528">
                  <c:v>4.1472730032610619</c:v>
                </c:pt>
                <c:pt idx="529">
                  <c:v>4.4270018015054609</c:v>
                </c:pt>
                <c:pt idx="530">
                  <c:v>4.6425588619765419</c:v>
                </c:pt>
                <c:pt idx="531">
                  <c:v>4.6904433814921775</c:v>
                </c:pt>
                <c:pt idx="532">
                  <c:v>4.5761611782847966</c:v>
                </c:pt>
                <c:pt idx="533">
                  <c:v>4.4498529320150819</c:v>
                </c:pt>
                <c:pt idx="534">
                  <c:v>4.2576089414067368</c:v>
                </c:pt>
                <c:pt idx="535">
                  <c:v>4.0045144382205269</c:v>
                </c:pt>
                <c:pt idx="536">
                  <c:v>3.9512411099571789</c:v>
                </c:pt>
                <c:pt idx="537">
                  <c:v>3.919630581841469</c:v>
                </c:pt>
                <c:pt idx="538">
                  <c:v>3.5893702001119205</c:v>
                </c:pt>
                <c:pt idx="539">
                  <c:v>3.7877283681891054</c:v>
                </c:pt>
                <c:pt idx="540">
                  <c:v>3.8506023819670832</c:v>
                </c:pt>
                <c:pt idx="541">
                  <c:v>3.8871322942563831</c:v>
                </c:pt>
                <c:pt idx="542">
                  <c:v>3.4978145603313147</c:v>
                </c:pt>
                <c:pt idx="543">
                  <c:v>3.7681835073203196</c:v>
                </c:pt>
                <c:pt idx="544">
                  <c:v>3.8405134062548321</c:v>
                </c:pt>
                <c:pt idx="545">
                  <c:v>4.0289335470719996</c:v>
                </c:pt>
                <c:pt idx="546">
                  <c:v>3.9753805201464827</c:v>
                </c:pt>
                <c:pt idx="547">
                  <c:v>3.8289491941669205</c:v>
                </c:pt>
                <c:pt idx="548">
                  <c:v>3.6692609185051763</c:v>
                </c:pt>
                <c:pt idx="549">
                  <c:v>3.8103496072572902</c:v>
                </c:pt>
                <c:pt idx="550">
                  <c:v>3.9531454032307636</c:v>
                </c:pt>
                <c:pt idx="551">
                  <c:v>3.8687301750945915</c:v>
                </c:pt>
                <c:pt idx="552">
                  <c:v>3.832579232067908</c:v>
                </c:pt>
                <c:pt idx="553">
                  <c:v>3.8201123852275884</c:v>
                </c:pt>
                <c:pt idx="554">
                  <c:v>3.6702334576415838</c:v>
                </c:pt>
                <c:pt idx="555">
                  <c:v>3.6935007005334022</c:v>
                </c:pt>
                <c:pt idx="556">
                  <c:v>3.7180576932010263</c:v>
                </c:pt>
                <c:pt idx="557">
                  <c:v>3.7620197195339884</c:v>
                </c:pt>
                <c:pt idx="558">
                  <c:v>3.7657179922057873</c:v>
                </c:pt>
                <c:pt idx="559">
                  <c:v>3.5898545342522672</c:v>
                </c:pt>
                <c:pt idx="560">
                  <c:v>3.5567945436414066</c:v>
                </c:pt>
                <c:pt idx="561">
                  <c:v>3.5699453365090248</c:v>
                </c:pt>
                <c:pt idx="562">
                  <c:v>3.4376231856673627</c:v>
                </c:pt>
                <c:pt idx="563">
                  <c:v>3.3969966216264389</c:v>
                </c:pt>
                <c:pt idx="564">
                  <c:v>3.4638881978042875</c:v>
                </c:pt>
                <c:pt idx="565">
                  <c:v>3.3963806555602716</c:v>
                </c:pt>
                <c:pt idx="566">
                  <c:v>3.2669806881146499</c:v>
                </c:pt>
                <c:pt idx="567">
                  <c:v>3.51818834923567</c:v>
                </c:pt>
                <c:pt idx="568">
                  <c:v>3.4799995393021632</c:v>
                </c:pt>
                <c:pt idx="569">
                  <c:v>3.6202338216155656</c:v>
                </c:pt>
                <c:pt idx="570">
                  <c:v>3.7551126920123457</c:v>
                </c:pt>
                <c:pt idx="571">
                  <c:v>3.859932936389491</c:v>
                </c:pt>
                <c:pt idx="572">
                  <c:v>4.5843624849628446</c:v>
                </c:pt>
                <c:pt idx="573">
                  <c:v>4.4059728302395422</c:v>
                </c:pt>
                <c:pt idx="574">
                  <c:v>4.6282621837285127</c:v>
                </c:pt>
                <c:pt idx="575">
                  <c:v>4.590438313710818</c:v>
                </c:pt>
                <c:pt idx="576">
                  <c:v>4.8045478933410584</c:v>
                </c:pt>
                <c:pt idx="577">
                  <c:v>4.8299035375949915</c:v>
                </c:pt>
                <c:pt idx="578">
                  <c:v>4.8571116669719894</c:v>
                </c:pt>
                <c:pt idx="579">
                  <c:v>4.5664671085927866</c:v>
                </c:pt>
                <c:pt idx="580">
                  <c:v>4.4675980343794333</c:v>
                </c:pt>
                <c:pt idx="581">
                  <c:v>4.5074265783230256</c:v>
                </c:pt>
                <c:pt idx="582">
                  <c:v>4.6931556998387105</c:v>
                </c:pt>
                <c:pt idx="583">
                  <c:v>4.9290109021513802</c:v>
                </c:pt>
                <c:pt idx="584">
                  <c:v>5.1590679430270594</c:v>
                </c:pt>
                <c:pt idx="585">
                  <c:v>5.2412983531888848</c:v>
                </c:pt>
                <c:pt idx="586">
                  <c:v>5.4028634826169029</c:v>
                </c:pt>
                <c:pt idx="587">
                  <c:v>5.4134716745291627</c:v>
                </c:pt>
                <c:pt idx="588">
                  <c:v>5.4394060938562774</c:v>
                </c:pt>
                <c:pt idx="589">
                  <c:v>5.371217006791607</c:v>
                </c:pt>
                <c:pt idx="590">
                  <c:v>5.5912502084311919</c:v>
                </c:pt>
                <c:pt idx="591">
                  <c:v>5.6303860983316305</c:v>
                </c:pt>
                <c:pt idx="592">
                  <c:v>5.5250716575418206</c:v>
                </c:pt>
                <c:pt idx="593">
                  <c:v>5.6144481662055981</c:v>
                </c:pt>
                <c:pt idx="594">
                  <c:v>5.4850215515849294</c:v>
                </c:pt>
                <c:pt idx="595">
                  <c:v>5.3282486482807174</c:v>
                </c:pt>
                <c:pt idx="596">
                  <c:v>5.468143748045045</c:v>
                </c:pt>
                <c:pt idx="597">
                  <c:v>5.7968007146584037</c:v>
                </c:pt>
                <c:pt idx="598">
                  <c:v>5.8511937531740879</c:v>
                </c:pt>
                <c:pt idx="599">
                  <c:v>5.8189788433744312</c:v>
                </c:pt>
                <c:pt idx="600">
                  <c:v>5.9559511860400507</c:v>
                </c:pt>
                <c:pt idx="601">
                  <c:v>5.8709050296754066</c:v>
                </c:pt>
                <c:pt idx="602">
                  <c:v>5.7785655650904024</c:v>
                </c:pt>
                <c:pt idx="603">
                  <c:v>5.8019519144323315</c:v>
                </c:pt>
                <c:pt idx="604">
                  <c:v>5.7671792710504493</c:v>
                </c:pt>
                <c:pt idx="605">
                  <c:v>5.7919841457031263</c:v>
                </c:pt>
                <c:pt idx="606">
                  <c:v>5.8325389184410259</c:v>
                </c:pt>
                <c:pt idx="607">
                  <c:v>5.7322257658951195</c:v>
                </c:pt>
                <c:pt idx="608">
                  <c:v>5.6286627104039431</c:v>
                </c:pt>
                <c:pt idx="609">
                  <c:v>5.747073974327078</c:v>
                </c:pt>
                <c:pt idx="610">
                  <c:v>5.9381316361440737</c:v>
                </c:pt>
                <c:pt idx="611">
                  <c:v>6.0325069211320086</c:v>
                </c:pt>
                <c:pt idx="612">
                  <c:v>5.9671196676941198</c:v>
                </c:pt>
                <c:pt idx="613">
                  <c:v>6.1473664038403637</c:v>
                </c:pt>
                <c:pt idx="614">
                  <c:v>6.2679159038188041</c:v>
                </c:pt>
                <c:pt idx="615">
                  <c:v>6.2906006974684354</c:v>
                </c:pt>
                <c:pt idx="616">
                  <c:v>5.5199456751165066</c:v>
                </c:pt>
                <c:pt idx="617">
                  <c:v>5.5105105812547137</c:v>
                </c:pt>
                <c:pt idx="618">
                  <c:v>5.4841048518710904</c:v>
                </c:pt>
                <c:pt idx="619">
                  <c:v>5.3306397796578482</c:v>
                </c:pt>
                <c:pt idx="620">
                  <c:v>5.3956940621568359</c:v>
                </c:pt>
                <c:pt idx="621">
                  <c:v>5.3775194474918013</c:v>
                </c:pt>
                <c:pt idx="622">
                  <c:v>5.5048874863975596</c:v>
                </c:pt>
                <c:pt idx="623">
                  <c:v>5.6749101808928772</c:v>
                </c:pt>
                <c:pt idx="624">
                  <c:v>5.6803185668391398</c:v>
                </c:pt>
                <c:pt idx="625">
                  <c:v>5.6365053960548437</c:v>
                </c:pt>
                <c:pt idx="626">
                  <c:v>5.7220496715870546</c:v>
                </c:pt>
                <c:pt idx="627">
                  <c:v>5.6670905128910602</c:v>
                </c:pt>
                <c:pt idx="628">
                  <c:v>5.5135529170926079</c:v>
                </c:pt>
                <c:pt idx="629">
                  <c:v>5.0017837660699715</c:v>
                </c:pt>
                <c:pt idx="630">
                  <c:v>5.0573938593660595</c:v>
                </c:pt>
                <c:pt idx="631">
                  <c:v>5.1924830590599713</c:v>
                </c:pt>
                <c:pt idx="632">
                  <c:v>5.2096905757481702</c:v>
                </c:pt>
                <c:pt idx="633">
                  <c:v>4.9244166930251634</c:v>
                </c:pt>
                <c:pt idx="634">
                  <c:v>5.0314135214251374</c:v>
                </c:pt>
                <c:pt idx="635">
                  <c:v>5.100068952804115</c:v>
                </c:pt>
                <c:pt idx="636">
                  <c:v>4.8924177350950231</c:v>
                </c:pt>
                <c:pt idx="637">
                  <c:v>4.8693862800920398</c:v>
                </c:pt>
                <c:pt idx="638">
                  <c:v>5.0717163096932234</c:v>
                </c:pt>
                <c:pt idx="639">
                  <c:v>5.6723397180518758</c:v>
                </c:pt>
                <c:pt idx="640">
                  <c:v>5.6530217844772492</c:v>
                </c:pt>
                <c:pt idx="641">
                  <c:v>5.7792563579869647</c:v>
                </c:pt>
                <c:pt idx="642">
                  <c:v>5.815436902066569</c:v>
                </c:pt>
                <c:pt idx="643">
                  <c:v>6.140798618027917</c:v>
                </c:pt>
                <c:pt idx="644">
                  <c:v>6.6608579329092192</c:v>
                </c:pt>
                <c:pt idx="645">
                  <c:v>6.6276405952100612</c:v>
                </c:pt>
                <c:pt idx="646">
                  <c:v>6.7144994118704027</c:v>
                </c:pt>
                <c:pt idx="647">
                  <c:v>6.6373128428761294</c:v>
                </c:pt>
                <c:pt idx="648">
                  <c:v>6.751199736997072</c:v>
                </c:pt>
                <c:pt idx="649">
                  <c:v>6.9614236995186092</c:v>
                </c:pt>
                <c:pt idx="650">
                  <c:v>6.9366283702822669</c:v>
                </c:pt>
                <c:pt idx="651">
                  <c:v>6.9544909153197869</c:v>
                </c:pt>
                <c:pt idx="652">
                  <c:v>7.0518818947853887</c:v>
                </c:pt>
                <c:pt idx="653">
                  <c:v>7.6269611295360136</c:v>
                </c:pt>
                <c:pt idx="654">
                  <c:v>7.5961213558755176</c:v>
                </c:pt>
                <c:pt idx="655">
                  <c:v>7.4917210285031199</c:v>
                </c:pt>
                <c:pt idx="656">
                  <c:v>7.6248916841938907</c:v>
                </c:pt>
                <c:pt idx="657">
                  <c:v>7.8842617774913712</c:v>
                </c:pt>
                <c:pt idx="658">
                  <c:v>8.2292852168871793</c:v>
                </c:pt>
                <c:pt idx="659">
                  <c:v>8.1843980687315554</c:v>
                </c:pt>
                <c:pt idx="660">
                  <c:v>7.7777254739974282</c:v>
                </c:pt>
                <c:pt idx="661">
                  <c:v>7.5112520193348828</c:v>
                </c:pt>
                <c:pt idx="662">
                  <c:v>7.4679712850409796</c:v>
                </c:pt>
                <c:pt idx="663">
                  <c:v>7.781370233332737</c:v>
                </c:pt>
                <c:pt idx="664">
                  <c:v>7.7245298140496121</c:v>
                </c:pt>
                <c:pt idx="665">
                  <c:v>7.4728133630967086</c:v>
                </c:pt>
                <c:pt idx="666">
                  <c:v>7.5410663206325896</c:v>
                </c:pt>
                <c:pt idx="667">
                  <c:v>7.6796943571250136</c:v>
                </c:pt>
                <c:pt idx="668">
                  <c:v>7.5803529042901232</c:v>
                </c:pt>
                <c:pt idx="669">
                  <c:v>7.6015971573888645</c:v>
                </c:pt>
                <c:pt idx="670">
                  <c:v>7.6001052505512341</c:v>
                </c:pt>
                <c:pt idx="671">
                  <c:v>7.8348392839287904</c:v>
                </c:pt>
                <c:pt idx="672">
                  <c:v>7.7486552530706785</c:v>
                </c:pt>
                <c:pt idx="673">
                  <c:v>7.6938796804914347</c:v>
                </c:pt>
                <c:pt idx="674">
                  <c:v>7.6155086911320424</c:v>
                </c:pt>
                <c:pt idx="675">
                  <c:v>7.4838883391501554</c:v>
                </c:pt>
                <c:pt idx="676">
                  <c:v>7.7120566582156354</c:v>
                </c:pt>
                <c:pt idx="677">
                  <c:v>8.3311708512972817</c:v>
                </c:pt>
                <c:pt idx="678">
                  <c:v>8.4423741014363252</c:v>
                </c:pt>
                <c:pt idx="679">
                  <c:v>8.4828503572086742</c:v>
                </c:pt>
                <c:pt idx="680">
                  <c:v>8.0429177526519382</c:v>
                </c:pt>
                <c:pt idx="681">
                  <c:v>8.0153961971747769</c:v>
                </c:pt>
                <c:pt idx="682">
                  <c:v>7.9423136873481077</c:v>
                </c:pt>
                <c:pt idx="683">
                  <c:v>7.9981713834816173</c:v>
                </c:pt>
                <c:pt idx="684">
                  <c:v>8.1371887530565186</c:v>
                </c:pt>
                <c:pt idx="685">
                  <c:v>7.7713317947771223</c:v>
                </c:pt>
                <c:pt idx="686">
                  <c:v>7.3747517167439796</c:v>
                </c:pt>
                <c:pt idx="687">
                  <c:v>7.3925032876762717</c:v>
                </c:pt>
                <c:pt idx="688">
                  <c:v>7.0376576238073056</c:v>
                </c:pt>
                <c:pt idx="689">
                  <c:v>7.2480820871111664</c:v>
                </c:pt>
                <c:pt idx="690">
                  <c:v>7.2521673856606164</c:v>
                </c:pt>
                <c:pt idx="691">
                  <c:v>7.1440590245386062</c:v>
                </c:pt>
                <c:pt idx="692">
                  <c:v>6.9745647744156134</c:v>
                </c:pt>
                <c:pt idx="693">
                  <c:v>6.9555390097350216</c:v>
                </c:pt>
                <c:pt idx="694">
                  <c:v>7.1815504636928704</c:v>
                </c:pt>
                <c:pt idx="695">
                  <c:v>7.1521968442089197</c:v>
                </c:pt>
                <c:pt idx="696">
                  <c:v>6.612170801403205</c:v>
                </c:pt>
                <c:pt idx="697">
                  <c:v>6.9033019887651577</c:v>
                </c:pt>
                <c:pt idx="698">
                  <c:v>7.1045931186967852</c:v>
                </c:pt>
                <c:pt idx="699">
                  <c:v>7.1349292000067166</c:v>
                </c:pt>
                <c:pt idx="700">
                  <c:v>7.1299685091344092</c:v>
                </c:pt>
                <c:pt idx="701">
                  <c:v>6.9078119393159136</c:v>
                </c:pt>
                <c:pt idx="702">
                  <c:v>6.9108010308460628</c:v>
                </c:pt>
                <c:pt idx="703">
                  <c:v>6.4177174444431424</c:v>
                </c:pt>
                <c:pt idx="704">
                  <c:v>5.8441309047772183</c:v>
                </c:pt>
                <c:pt idx="705">
                  <c:v>6.0143398819611473</c:v>
                </c:pt>
                <c:pt idx="706">
                  <c:v>6.1563882862452033</c:v>
                </c:pt>
                <c:pt idx="707">
                  <c:v>6.038028705803292</c:v>
                </c:pt>
                <c:pt idx="708">
                  <c:v>5.9971729224711181</c:v>
                </c:pt>
                <c:pt idx="709">
                  <c:v>5.8860213847703333</c:v>
                </c:pt>
                <c:pt idx="710">
                  <c:v>5.8187830645740934</c:v>
                </c:pt>
                <c:pt idx="711">
                  <c:v>5.9841805301626172</c:v>
                </c:pt>
                <c:pt idx="712">
                  <c:v>5.9174092509884098</c:v>
                </c:pt>
                <c:pt idx="713">
                  <c:v>5.6956914037490289</c:v>
                </c:pt>
                <c:pt idx="714">
                  <c:v>5.8204620892086369</c:v>
                </c:pt>
                <c:pt idx="715">
                  <c:v>5.7961965879032737</c:v>
                </c:pt>
                <c:pt idx="716">
                  <c:v>5.6138394542413028</c:v>
                </c:pt>
                <c:pt idx="717">
                  <c:v>5.5146381727239593</c:v>
                </c:pt>
                <c:pt idx="718">
                  <c:v>5.6188324929752271</c:v>
                </c:pt>
                <c:pt idx="719">
                  <c:v>5.5233221525697358</c:v>
                </c:pt>
                <c:pt idx="720">
                  <c:v>5.793036358453012</c:v>
                </c:pt>
                <c:pt idx="721">
                  <c:v>5.8294374103720701</c:v>
                </c:pt>
                <c:pt idx="722">
                  <c:v>6.0796718747467855</c:v>
                </c:pt>
                <c:pt idx="723">
                  <c:v>6.1359285311378251</c:v>
                </c:pt>
                <c:pt idx="724">
                  <c:v>6.0460275274775714</c:v>
                </c:pt>
                <c:pt idx="725">
                  <c:v>6.0613928600956593</c:v>
                </c:pt>
                <c:pt idx="726">
                  <c:v>6.1636331224317003</c:v>
                </c:pt>
                <c:pt idx="727">
                  <c:v>5.9867276884862886</c:v>
                </c:pt>
                <c:pt idx="728">
                  <c:v>5.6342794255912301</c:v>
                </c:pt>
                <c:pt idx="729">
                  <c:v>5.601801692381251</c:v>
                </c:pt>
                <c:pt idx="730">
                  <c:v>5.6886060070402324</c:v>
                </c:pt>
                <c:pt idx="731">
                  <c:v>5.5968126020641558</c:v>
                </c:pt>
                <c:pt idx="732">
                  <c:v>5.6007838898265989</c:v>
                </c:pt>
                <c:pt idx="733">
                  <c:v>5.5518664866403107</c:v>
                </c:pt>
                <c:pt idx="734">
                  <c:v>5.5490580446069506</c:v>
                </c:pt>
                <c:pt idx="735">
                  <c:v>5.4796999053327538</c:v>
                </c:pt>
                <c:pt idx="736">
                  <c:v>5.0304895324050332</c:v>
                </c:pt>
                <c:pt idx="737">
                  <c:v>4.9482612866199274</c:v>
                </c:pt>
                <c:pt idx="738">
                  <c:v>4.8326364949111253</c:v>
                </c:pt>
                <c:pt idx="739">
                  <c:v>4.8862837880269829</c:v>
                </c:pt>
                <c:pt idx="740">
                  <c:v>4.8214912772439176</c:v>
                </c:pt>
                <c:pt idx="741">
                  <c:v>4.9362629848200639</c:v>
                </c:pt>
                <c:pt idx="742">
                  <c:v>5.0904466956416785</c:v>
                </c:pt>
                <c:pt idx="743">
                  <c:v>5.1072577562304797</c:v>
                </c:pt>
                <c:pt idx="744">
                  <c:v>4.982836937690875</c:v>
                </c:pt>
                <c:pt idx="745">
                  <c:v>5.029758207232784</c:v>
                </c:pt>
                <c:pt idx="746">
                  <c:v>4.9875553996892652</c:v>
                </c:pt>
                <c:pt idx="747">
                  <c:v>4.9459288029357769</c:v>
                </c:pt>
                <c:pt idx="748">
                  <c:v>4.871790529638039</c:v>
                </c:pt>
                <c:pt idx="749">
                  <c:v>4.8566321849134626</c:v>
                </c:pt>
                <c:pt idx="750">
                  <c:v>4.9905929296312346</c:v>
                </c:pt>
                <c:pt idx="751">
                  <c:v>4.6605344950133087</c:v>
                </c:pt>
                <c:pt idx="752">
                  <c:v>4.0593139109767655</c:v>
                </c:pt>
                <c:pt idx="753">
                  <c:v>4.0209243238851258</c:v>
                </c:pt>
                <c:pt idx="754">
                  <c:v>4.1303072807984407</c:v>
                </c:pt>
                <c:pt idx="755">
                  <c:v>4.1619552422927466</c:v>
                </c:pt>
                <c:pt idx="756">
                  <c:v>4.3628849475599747</c:v>
                </c:pt>
                <c:pt idx="757">
                  <c:v>4.1298492502325335</c:v>
                </c:pt>
                <c:pt idx="758">
                  <c:v>4.2302490043511956</c:v>
                </c:pt>
                <c:pt idx="759">
                  <c:v>4.319610344857109</c:v>
                </c:pt>
                <c:pt idx="760">
                  <c:v>4.2795882364556705</c:v>
                </c:pt>
                <c:pt idx="761">
                  <c:v>4.3321947587101057</c:v>
                </c:pt>
                <c:pt idx="762">
                  <c:v>4.4067949481059445</c:v>
                </c:pt>
                <c:pt idx="763">
                  <c:v>4.3515373590883994</c:v>
                </c:pt>
                <c:pt idx="764">
                  <c:v>4.1159229651194007</c:v>
                </c:pt>
                <c:pt idx="765">
                  <c:v>4.7437070826802668</c:v>
                </c:pt>
                <c:pt idx="766">
                  <c:v>4.773562187408305</c:v>
                </c:pt>
                <c:pt idx="767">
                  <c:v>4.8587472483214995</c:v>
                </c:pt>
                <c:pt idx="768">
                  <c:v>5.1310290883319025</c:v>
                </c:pt>
                <c:pt idx="769">
                  <c:v>5.2609543916165808</c:v>
                </c:pt>
                <c:pt idx="770">
                  <c:v>5.1704813427158678</c:v>
                </c:pt>
                <c:pt idx="771">
                  <c:v>5.2945995379302504</c:v>
                </c:pt>
                <c:pt idx="772">
                  <c:v>5.0529560287690565</c:v>
                </c:pt>
                <c:pt idx="773">
                  <c:v>4.9243260126187112</c:v>
                </c:pt>
                <c:pt idx="774">
                  <c:v>4.8899226282834229</c:v>
                </c:pt>
                <c:pt idx="775">
                  <c:v>4.8976638624648086</c:v>
                </c:pt>
                <c:pt idx="776">
                  <c:v>5.1639837355948517</c:v>
                </c:pt>
                <c:pt idx="777">
                  <c:v>5.1393751740312101</c:v>
                </c:pt>
                <c:pt idx="778">
                  <c:v>5.081259921571629</c:v>
                </c:pt>
                <c:pt idx="779">
                  <c:v>4.6431196928035616</c:v>
                </c:pt>
                <c:pt idx="780">
                  <c:v>4.5746029849714498</c:v>
                </c:pt>
                <c:pt idx="781">
                  <c:v>4.529488918532917</c:v>
                </c:pt>
                <c:pt idx="782">
                  <c:v>4.433282514506689</c:v>
                </c:pt>
                <c:pt idx="783">
                  <c:v>4.2864925750766005</c:v>
                </c:pt>
                <c:pt idx="784">
                  <c:v>4.3996353118887352</c:v>
                </c:pt>
                <c:pt idx="785">
                  <c:v>4.3961111420907404</c:v>
                </c:pt>
                <c:pt idx="786">
                  <c:v>4.4628743267068902</c:v>
                </c:pt>
                <c:pt idx="787">
                  <c:v>4.5116244910679892</c:v>
                </c:pt>
                <c:pt idx="788">
                  <c:v>4.4844276087129753</c:v>
                </c:pt>
                <c:pt idx="789">
                  <c:v>5.0281803249929471</c:v>
                </c:pt>
                <c:pt idx="790">
                  <c:v>5.1759326407596511</c:v>
                </c:pt>
                <c:pt idx="791">
                  <c:v>5.2290909664830609</c:v>
                </c:pt>
                <c:pt idx="792">
                  <c:v>5.0721526754979225</c:v>
                </c:pt>
                <c:pt idx="793">
                  <c:v>4.8602200327637561</c:v>
                </c:pt>
                <c:pt idx="794">
                  <c:v>4.4573102327255416</c:v>
                </c:pt>
                <c:pt idx="795">
                  <c:v>4.4656592694367934</c:v>
                </c:pt>
                <c:pt idx="796">
                  <c:v>4.432954013526814</c:v>
                </c:pt>
                <c:pt idx="797">
                  <c:v>4.4238179059704459</c:v>
                </c:pt>
                <c:pt idx="798">
                  <c:v>4.861623908423736</c:v>
                </c:pt>
                <c:pt idx="799">
                  <c:v>4.7917801455761992</c:v>
                </c:pt>
                <c:pt idx="800">
                  <c:v>4.5321013423324779</c:v>
                </c:pt>
                <c:pt idx="801">
                  <c:v>4.4221203684777732</c:v>
                </c:pt>
                <c:pt idx="802">
                  <c:v>4.4082679242058616</c:v>
                </c:pt>
                <c:pt idx="803">
                  <c:v>4.4892710758562089</c:v>
                </c:pt>
                <c:pt idx="804">
                  <c:v>4.4888598652014249</c:v>
                </c:pt>
                <c:pt idx="805">
                  <c:v>4.7278550120719389</c:v>
                </c:pt>
                <c:pt idx="806">
                  <c:v>4.695892335380778</c:v>
                </c:pt>
                <c:pt idx="807">
                  <c:v>4.8234308571683862</c:v>
                </c:pt>
                <c:pt idx="808">
                  <c:v>4.8407133045564308</c:v>
                </c:pt>
                <c:pt idx="809">
                  <c:v>4.8300882719685339</c:v>
                </c:pt>
                <c:pt idx="810">
                  <c:v>4.7222932027470588</c:v>
                </c:pt>
                <c:pt idx="811">
                  <c:v>4.9537677932231343</c:v>
                </c:pt>
                <c:pt idx="812">
                  <c:v>4.9191637312834642</c:v>
                </c:pt>
                <c:pt idx="813">
                  <c:v>5.0943426165975891</c:v>
                </c:pt>
                <c:pt idx="814">
                  <c:v>5.2127042680878883</c:v>
                </c:pt>
                <c:pt idx="815">
                  <c:v>5.1734244065968804</c:v>
                </c:pt>
                <c:pt idx="816">
                  <c:v>5.459252408352163</c:v>
                </c:pt>
                <c:pt idx="817">
                  <c:v>5.6367549232916838</c:v>
                </c:pt>
                <c:pt idx="818">
                  <c:v>5.6172520402162798</c:v>
                </c:pt>
                <c:pt idx="819">
                  <c:v>5.5756334621241264</c:v>
                </c:pt>
                <c:pt idx="820">
                  <c:v>5.558157760012195</c:v>
                </c:pt>
                <c:pt idx="821">
                  <c:v>5.4269794810897958</c:v>
                </c:pt>
                <c:pt idx="822">
                  <c:v>5.4844396174931216</c:v>
                </c:pt>
                <c:pt idx="823">
                  <c:v>5.526714189778386</c:v>
                </c:pt>
                <c:pt idx="824">
                  <c:v>5.4607373224658771</c:v>
                </c:pt>
                <c:pt idx="825">
                  <c:v>5.5007610773864908</c:v>
                </c:pt>
                <c:pt idx="826">
                  <c:v>5.271339601715602</c:v>
                </c:pt>
                <c:pt idx="827">
                  <c:v>5.0473189069176971</c:v>
                </c:pt>
                <c:pt idx="828">
                  <c:v>5.0578091683328692</c:v>
                </c:pt>
                <c:pt idx="829">
                  <c:v>4.9002356882732787</c:v>
                </c:pt>
                <c:pt idx="830">
                  <c:v>4.9819001450791562</c:v>
                </c:pt>
                <c:pt idx="831">
                  <c:v>4.8461155129256746</c:v>
                </c:pt>
                <c:pt idx="832">
                  <c:v>4.5998037135235625</c:v>
                </c:pt>
                <c:pt idx="833">
                  <c:v>4.7056495951701418</c:v>
                </c:pt>
                <c:pt idx="834">
                  <c:v>4.7215393634469249</c:v>
                </c:pt>
                <c:pt idx="835">
                  <c:v>4.5978982205865826</c:v>
                </c:pt>
                <c:pt idx="836">
                  <c:v>4.6047460745104924</c:v>
                </c:pt>
                <c:pt idx="837">
                  <c:v>4.5936629923681638</c:v>
                </c:pt>
                <c:pt idx="838">
                  <c:v>4.656767703520563</c:v>
                </c:pt>
                <c:pt idx="839">
                  <c:v>4.7409561085387031</c:v>
                </c:pt>
                <c:pt idx="840">
                  <c:v>4.8094241148004029</c:v>
                </c:pt>
                <c:pt idx="841">
                  <c:v>4.9212213636267741</c:v>
                </c:pt>
                <c:pt idx="842">
                  <c:v>4.6203634896242258</c:v>
                </c:pt>
                <c:pt idx="843">
                  <c:v>4.5059479338155155</c:v>
                </c:pt>
                <c:pt idx="844">
                  <c:v>4.4944598505477371</c:v>
                </c:pt>
                <c:pt idx="845">
                  <c:v>4.5940015070422255</c:v>
                </c:pt>
                <c:pt idx="846">
                  <c:v>4.6128614657129114</c:v>
                </c:pt>
                <c:pt idx="847">
                  <c:v>4.4280802272762489</c:v>
                </c:pt>
                <c:pt idx="848">
                  <c:v>4.5580201207907098</c:v>
                </c:pt>
                <c:pt idx="849">
                  <c:v>4.5032705370381807</c:v>
                </c:pt>
                <c:pt idx="850">
                  <c:v>4.3457538094412351</c:v>
                </c:pt>
                <c:pt idx="851">
                  <c:v>4.3247954279411536</c:v>
                </c:pt>
                <c:pt idx="852">
                  <c:v>4.3879211903484556</c:v>
                </c:pt>
                <c:pt idx="853">
                  <c:v>4.3284071483763276</c:v>
                </c:pt>
                <c:pt idx="854">
                  <c:v>4.5054359432547679</c:v>
                </c:pt>
                <c:pt idx="855">
                  <c:v>4.4872765419252296</c:v>
                </c:pt>
                <c:pt idx="856">
                  <c:v>4.0443308084745615</c:v>
                </c:pt>
                <c:pt idx="857">
                  <c:v>3.9809241477678485</c:v>
                </c:pt>
                <c:pt idx="858">
                  <c:v>3.8946452662829474</c:v>
                </c:pt>
                <c:pt idx="859">
                  <c:v>3.7180884734879784</c:v>
                </c:pt>
                <c:pt idx="860">
                  <c:v>3.4917796622833208</c:v>
                </c:pt>
                <c:pt idx="861">
                  <c:v>3.4178768794327894</c:v>
                </c:pt>
                <c:pt idx="862">
                  <c:v>3.1551399859735136</c:v>
                </c:pt>
                <c:pt idx="863">
                  <c:v>3.2733328588384438</c:v>
                </c:pt>
                <c:pt idx="864">
                  <c:v>3.172044773809227</c:v>
                </c:pt>
                <c:pt idx="865">
                  <c:v>3.3285068593899254</c:v>
                </c:pt>
                <c:pt idx="866">
                  <c:v>3.3150957926936311</c:v>
                </c:pt>
                <c:pt idx="867">
                  <c:v>3.2376668303308413</c:v>
                </c:pt>
                <c:pt idx="868">
                  <c:v>3.2226697218189013</c:v>
                </c:pt>
                <c:pt idx="869">
                  <c:v>3.2051732563252155</c:v>
                </c:pt>
                <c:pt idx="870">
                  <c:v>3.2330558679373071</c:v>
                </c:pt>
                <c:pt idx="871">
                  <c:v>3.0807273077570079</c:v>
                </c:pt>
                <c:pt idx="872">
                  <c:v>3.195633529125832</c:v>
                </c:pt>
                <c:pt idx="873">
                  <c:v>3.2222533190275193</c:v>
                </c:pt>
                <c:pt idx="874">
                  <c:v>3.1084297679361059</c:v>
                </c:pt>
                <c:pt idx="875">
                  <c:v>3.1645462708663175</c:v>
                </c:pt>
                <c:pt idx="876">
                  <c:v>3.1186816638405626</c:v>
                </c:pt>
                <c:pt idx="877">
                  <c:v>3.0481974977366697</c:v>
                </c:pt>
                <c:pt idx="878">
                  <c:v>3.0188667702152578</c:v>
                </c:pt>
                <c:pt idx="879">
                  <c:v>3.0720192413548304</c:v>
                </c:pt>
                <c:pt idx="880">
                  <c:v>3.3963733620198298</c:v>
                </c:pt>
                <c:pt idx="881">
                  <c:v>3.4537045063300651</c:v>
                </c:pt>
                <c:pt idx="882">
                  <c:v>3.4050342857044509</c:v>
                </c:pt>
                <c:pt idx="883">
                  <c:v>3.2214528488398999</c:v>
                </c:pt>
                <c:pt idx="884">
                  <c:v>3.2262183042463377</c:v>
                </c:pt>
                <c:pt idx="885">
                  <c:v>3.1268177665564716</c:v>
                </c:pt>
                <c:pt idx="886">
                  <c:v>3.1591221364596072</c:v>
                </c:pt>
                <c:pt idx="887">
                  <c:v>3.3752409159053887</c:v>
                </c:pt>
                <c:pt idx="888">
                  <c:v>3.3499357709361659</c:v>
                </c:pt>
                <c:pt idx="889">
                  <c:v>3.3117085271682862</c:v>
                </c:pt>
                <c:pt idx="890">
                  <c:v>3.2250159889668204</c:v>
                </c:pt>
                <c:pt idx="891">
                  <c:v>3.1798535069481479</c:v>
                </c:pt>
                <c:pt idx="892">
                  <c:v>3.0576116680184127</c:v>
                </c:pt>
                <c:pt idx="893">
                  <c:v>2.9326539152662878</c:v>
                </c:pt>
                <c:pt idx="894">
                  <c:v>2.7042893088292197</c:v>
                </c:pt>
                <c:pt idx="895">
                  <c:v>2.1690876625456736</c:v>
                </c:pt>
                <c:pt idx="896">
                  <c:v>2.12372457821479</c:v>
                </c:pt>
                <c:pt idx="897">
                  <c:v>2.1637166098820031</c:v>
                </c:pt>
                <c:pt idx="898">
                  <c:v>1.9360290272875238</c:v>
                </c:pt>
                <c:pt idx="899">
                  <c:v>1.8601270269560941</c:v>
                </c:pt>
                <c:pt idx="900">
                  <c:v>1.8552424670495733</c:v>
                </c:pt>
                <c:pt idx="901">
                  <c:v>1.8839616227312588</c:v>
                </c:pt>
                <c:pt idx="902">
                  <c:v>1.9849664548901949</c:v>
                </c:pt>
                <c:pt idx="903">
                  <c:v>1.8764148626445487</c:v>
                </c:pt>
                <c:pt idx="904">
                  <c:v>1.9178159969404009</c:v>
                </c:pt>
                <c:pt idx="905">
                  <c:v>1.9593579684369971</c:v>
                </c:pt>
                <c:pt idx="906">
                  <c:v>1.9686044664782423</c:v>
                </c:pt>
                <c:pt idx="907">
                  <c:v>2.0111189704067733</c:v>
                </c:pt>
                <c:pt idx="908">
                  <c:v>1.9641804388203798</c:v>
                </c:pt>
                <c:pt idx="909">
                  <c:v>1.9210592319867557</c:v>
                </c:pt>
                <c:pt idx="910">
                  <c:v>1.8115385028613247</c:v>
                </c:pt>
                <c:pt idx="911">
                  <c:v>1.7779771119242187</c:v>
                </c:pt>
                <c:pt idx="912">
                  <c:v>1.8437748104164702</c:v>
                </c:pt>
                <c:pt idx="913">
                  <c:v>1.6786629658903918</c:v>
                </c:pt>
                <c:pt idx="914">
                  <c:v>1.6981544053830846</c:v>
                </c:pt>
                <c:pt idx="915">
                  <c:v>1.7986860461736187</c:v>
                </c:pt>
                <c:pt idx="916">
                  <c:v>1.8526825346011075</c:v>
                </c:pt>
                <c:pt idx="917">
                  <c:v>1.8427532402817874</c:v>
                </c:pt>
                <c:pt idx="918">
                  <c:v>2.0061999178277476</c:v>
                </c:pt>
                <c:pt idx="919">
                  <c:v>2.0795212511612888</c:v>
                </c:pt>
                <c:pt idx="920">
                  <c:v>2.0268785157614211</c:v>
                </c:pt>
                <c:pt idx="921">
                  <c:v>1.9770161521549361</c:v>
                </c:pt>
                <c:pt idx="922">
                  <c:v>1.8749549804140999</c:v>
                </c:pt>
                <c:pt idx="923">
                  <c:v>1.763829591824924</c:v>
                </c:pt>
                <c:pt idx="924">
                  <c:v>1.78859944182217</c:v>
                </c:pt>
                <c:pt idx="925">
                  <c:v>1.8610432121938123</c:v>
                </c:pt>
                <c:pt idx="926">
                  <c:v>1.9180183192329223</c:v>
                </c:pt>
                <c:pt idx="927">
                  <c:v>1.9656739878710985</c:v>
                </c:pt>
                <c:pt idx="928">
                  <c:v>1.979283967310733</c:v>
                </c:pt>
                <c:pt idx="929">
                  <c:v>2.1286003512973863</c:v>
                </c:pt>
                <c:pt idx="930">
                  <c:v>2.267465797228926</c:v>
                </c:pt>
                <c:pt idx="931">
                  <c:v>2.3421933540729114</c:v>
                </c:pt>
                <c:pt idx="932">
                  <c:v>2.2271334310530073</c:v>
                </c:pt>
                <c:pt idx="933">
                  <c:v>2.2651796831584399</c:v>
                </c:pt>
                <c:pt idx="934">
                  <c:v>2.1675618286000167</c:v>
                </c:pt>
                <c:pt idx="935">
                  <c:v>2.1701992694989594</c:v>
                </c:pt>
                <c:pt idx="936">
                  <c:v>2.1192563620242924</c:v>
                </c:pt>
                <c:pt idx="937">
                  <c:v>1.9394764737851991</c:v>
                </c:pt>
                <c:pt idx="938">
                  <c:v>2.1636806587516664</c:v>
                </c:pt>
                <c:pt idx="939">
                  <c:v>2.3286488923517989</c:v>
                </c:pt>
                <c:pt idx="940">
                  <c:v>2.3505981162656915</c:v>
                </c:pt>
                <c:pt idx="941">
                  <c:v>2.3906836065495467</c:v>
                </c:pt>
                <c:pt idx="942">
                  <c:v>2.3324651144234263</c:v>
                </c:pt>
                <c:pt idx="943">
                  <c:v>2.2371047298262248</c:v>
                </c:pt>
                <c:pt idx="944">
                  <c:v>2.2299048281928049</c:v>
                </c:pt>
                <c:pt idx="945">
                  <c:v>2.2498099787404549</c:v>
                </c:pt>
                <c:pt idx="946">
                  <c:v>2.1991739946480586</c:v>
                </c:pt>
                <c:pt idx="947">
                  <c:v>2.2322222802413161</c:v>
                </c:pt>
                <c:pt idx="948">
                  <c:v>2.21662829037346</c:v>
                </c:pt>
                <c:pt idx="949">
                  <c:v>2.2226909120317857</c:v>
                </c:pt>
                <c:pt idx="950">
                  <c:v>2.3402892070953749</c:v>
                </c:pt>
                <c:pt idx="951">
                  <c:v>2.2946388901580579</c:v>
                </c:pt>
                <c:pt idx="952">
                  <c:v>2.3300486969195457</c:v>
                </c:pt>
                <c:pt idx="953">
                  <c:v>2.4249731597610396</c:v>
                </c:pt>
                <c:pt idx="954">
                  <c:v>2.3669967532775043</c:v>
                </c:pt>
                <c:pt idx="955">
                  <c:v>2.4307426761932667</c:v>
                </c:pt>
                <c:pt idx="956">
                  <c:v>2.443910262297365</c:v>
                </c:pt>
                <c:pt idx="957">
                  <c:v>2.4660643496818229</c:v>
                </c:pt>
                <c:pt idx="958">
                  <c:v>2.3420454783229769</c:v>
                </c:pt>
                <c:pt idx="959">
                  <c:v>2.3668619359325671</c:v>
                </c:pt>
                <c:pt idx="960">
                  <c:v>2.2508962946281668</c:v>
                </c:pt>
                <c:pt idx="961">
                  <c:v>2.1980092028209608</c:v>
                </c:pt>
                <c:pt idx="962">
                  <c:v>1.9421846622704391</c:v>
                </c:pt>
                <c:pt idx="963">
                  <c:v>1.9882801846676115</c:v>
                </c:pt>
                <c:pt idx="964">
                  <c:v>1.9662581284073855</c:v>
                </c:pt>
                <c:pt idx="965">
                  <c:v>1.9829962166928699</c:v>
                </c:pt>
                <c:pt idx="966">
                  <c:v>2.0096832852810906</c:v>
                </c:pt>
                <c:pt idx="967">
                  <c:v>2.0023505098743826</c:v>
                </c:pt>
                <c:pt idx="968">
                  <c:v>2.0078165947389697</c:v>
                </c:pt>
                <c:pt idx="969">
                  <c:v>1.8035646718927096</c:v>
                </c:pt>
                <c:pt idx="970">
                  <c:v>1.7762357522445558</c:v>
                </c:pt>
                <c:pt idx="971">
                  <c:v>1.8075847217689041</c:v>
                </c:pt>
                <c:pt idx="972">
                  <c:v>1.834792398097965</c:v>
                </c:pt>
                <c:pt idx="973">
                  <c:v>1.8182455652982745</c:v>
                </c:pt>
                <c:pt idx="974">
                  <c:v>1.7834945293470512</c:v>
                </c:pt>
                <c:pt idx="975">
                  <c:v>1.8143299313186652</c:v>
                </c:pt>
                <c:pt idx="976">
                  <c:v>1.7642655108926855</c:v>
                </c:pt>
                <c:pt idx="977">
                  <c:v>1.7577912553862149</c:v>
                </c:pt>
                <c:pt idx="978">
                  <c:v>1.7634388723678138</c:v>
                </c:pt>
                <c:pt idx="979">
                  <c:v>1.7791378310483785</c:v>
                </c:pt>
                <c:pt idx="980">
                  <c:v>1.681535468376925</c:v>
                </c:pt>
                <c:pt idx="981">
                  <c:v>1.6790671609510732</c:v>
                </c:pt>
                <c:pt idx="982">
                  <c:v>1.95042306147616</c:v>
                </c:pt>
                <c:pt idx="983">
                  <c:v>2.0016062825865024</c:v>
                </c:pt>
                <c:pt idx="984">
                  <c:v>2.0074320560078878</c:v>
                </c:pt>
                <c:pt idx="985">
                  <c:v>2.0968735955138627</c:v>
                </c:pt>
                <c:pt idx="986">
                  <c:v>2.1299868356926401</c:v>
                </c:pt>
                <c:pt idx="987">
                  <c:v>1.8248741946374167</c:v>
                </c:pt>
                <c:pt idx="988">
                  <c:v>1.7976560593085176</c:v>
                </c:pt>
                <c:pt idx="989">
                  <c:v>1.7413761367386056</c:v>
                </c:pt>
                <c:pt idx="990">
                  <c:v>1.7817511370455938</c:v>
                </c:pt>
                <c:pt idx="991">
                  <c:v>1.7746489704844177</c:v>
                </c:pt>
                <c:pt idx="992">
                  <c:v>1.7058781467624855</c:v>
                </c:pt>
                <c:pt idx="993">
                  <c:v>1.7060456925773515</c:v>
                </c:pt>
                <c:pt idx="994">
                  <c:v>1.7124618136504006</c:v>
                </c:pt>
                <c:pt idx="995">
                  <c:v>1.6880645955934264</c:v>
                </c:pt>
                <c:pt idx="996">
                  <c:v>1.6843100967594808</c:v>
                </c:pt>
                <c:pt idx="997">
                  <c:v>1.6605814694197605</c:v>
                </c:pt>
                <c:pt idx="998">
                  <c:v>1.6386568097512328</c:v>
                </c:pt>
                <c:pt idx="999">
                  <c:v>1.6582212591285765</c:v>
                </c:pt>
                <c:pt idx="1000">
                  <c:v>1.8055798911871537</c:v>
                </c:pt>
                <c:pt idx="1001">
                  <c:v>1.7208745822082414</c:v>
                </c:pt>
                <c:pt idx="1002">
                  <c:v>1.7020037391179699</c:v>
                </c:pt>
                <c:pt idx="1003">
                  <c:v>1.7758214822748362</c:v>
                </c:pt>
                <c:pt idx="1004">
                  <c:v>1.684798742031651</c:v>
                </c:pt>
                <c:pt idx="1005">
                  <c:v>1.6735785147572093</c:v>
                </c:pt>
                <c:pt idx="1006">
                  <c:v>1.7118426474515078</c:v>
                </c:pt>
                <c:pt idx="1007">
                  <c:v>1.8093354672799711</c:v>
                </c:pt>
                <c:pt idx="1008">
                  <c:v>1.8051584783940031</c:v>
                </c:pt>
                <c:pt idx="1009">
                  <c:v>1.8146832265997208</c:v>
                </c:pt>
                <c:pt idx="1010">
                  <c:v>1.7636682854043175</c:v>
                </c:pt>
                <c:pt idx="1011">
                  <c:v>1.7037759508727963</c:v>
                </c:pt>
                <c:pt idx="1012">
                  <c:v>1.6943454299842404</c:v>
                </c:pt>
                <c:pt idx="1013">
                  <c:v>1.6911256189215025</c:v>
                </c:pt>
                <c:pt idx="1014">
                  <c:v>1.6553073762719963</c:v>
                </c:pt>
                <c:pt idx="1015">
                  <c:v>1.6483743452433948</c:v>
                </c:pt>
                <c:pt idx="1016">
                  <c:v>1.6826509351199346</c:v>
                </c:pt>
                <c:pt idx="1017">
                  <c:v>1.7428616819638569</c:v>
                </c:pt>
                <c:pt idx="1018">
                  <c:v>1.6502308312412408</c:v>
                </c:pt>
                <c:pt idx="1019">
                  <c:v>1.6747787913740182</c:v>
                </c:pt>
                <c:pt idx="1020">
                  <c:v>1.7096890172411165</c:v>
                </c:pt>
                <c:pt idx="1021">
                  <c:v>1.7144763722086744</c:v>
                </c:pt>
                <c:pt idx="1022">
                  <c:v>1.6664352500714612</c:v>
                </c:pt>
                <c:pt idx="1023">
                  <c:v>1.6651833392675837</c:v>
                </c:pt>
                <c:pt idx="1024">
                  <c:v>1.6518348915137708</c:v>
                </c:pt>
                <c:pt idx="1025">
                  <c:v>1.6542295984406317</c:v>
                </c:pt>
                <c:pt idx="1026">
                  <c:v>1.7122744616466785</c:v>
                </c:pt>
                <c:pt idx="1027">
                  <c:v>1.6997084934700712</c:v>
                </c:pt>
                <c:pt idx="1028">
                  <c:v>1.8114142679523946</c:v>
                </c:pt>
                <c:pt idx="1029">
                  <c:v>1.8878910367016832</c:v>
                </c:pt>
                <c:pt idx="1030">
                  <c:v>1.876538183367559</c:v>
                </c:pt>
                <c:pt idx="1031">
                  <c:v>1.8590531932668353</c:v>
                </c:pt>
                <c:pt idx="1032">
                  <c:v>1.8962297543943456</c:v>
                </c:pt>
                <c:pt idx="1033">
                  <c:v>1.8833422103210529</c:v>
                </c:pt>
                <c:pt idx="1034">
                  <c:v>1.8691092934929872</c:v>
                </c:pt>
                <c:pt idx="1035">
                  <c:v>1.8475374040572969</c:v>
                </c:pt>
                <c:pt idx="1036">
                  <c:v>1.8587878309008747</c:v>
                </c:pt>
                <c:pt idx="1037">
                  <c:v>1.8098304550955566</c:v>
                </c:pt>
                <c:pt idx="1038">
                  <c:v>1.9251192031619775</c:v>
                </c:pt>
                <c:pt idx="1039">
                  <c:v>1.9593185531246329</c:v>
                </c:pt>
                <c:pt idx="1040">
                  <c:v>1.9441378003782179</c:v>
                </c:pt>
                <c:pt idx="1041">
                  <c:v>1.9016507146423884</c:v>
                </c:pt>
                <c:pt idx="1042">
                  <c:v>1.8485281165005008</c:v>
                </c:pt>
                <c:pt idx="1043">
                  <c:v>1.5602080978262478</c:v>
                </c:pt>
                <c:pt idx="1044">
                  <c:v>1.5067856827286201</c:v>
                </c:pt>
                <c:pt idx="1045">
                  <c:v>1.4372832566064515</c:v>
                </c:pt>
                <c:pt idx="1046">
                  <c:v>1.3535812385348005</c:v>
                </c:pt>
                <c:pt idx="1047">
                  <c:v>1.3350102837147233</c:v>
                </c:pt>
                <c:pt idx="1048">
                  <c:v>1.3651259388631773</c:v>
                </c:pt>
                <c:pt idx="1049">
                  <c:v>1.3561239044159206</c:v>
                </c:pt>
                <c:pt idx="1050">
                  <c:v>1.3425484031281258</c:v>
                </c:pt>
                <c:pt idx="1051">
                  <c:v>1.3067535924855567</c:v>
                </c:pt>
                <c:pt idx="1052">
                  <c:v>1.3378114941962411</c:v>
                </c:pt>
                <c:pt idx="1053">
                  <c:v>1.3175646131588334</c:v>
                </c:pt>
                <c:pt idx="1054">
                  <c:v>1.3091829235404719</c:v>
                </c:pt>
                <c:pt idx="1055">
                  <c:v>1.2458259142433734</c:v>
                </c:pt>
                <c:pt idx="1056">
                  <c:v>1.2422290338122739</c:v>
                </c:pt>
                <c:pt idx="1057">
                  <c:v>1.2962123283882718</c:v>
                </c:pt>
                <c:pt idx="1058">
                  <c:v>1.3137429682066664</c:v>
                </c:pt>
                <c:pt idx="1059">
                  <c:v>1.2903057787700694</c:v>
                </c:pt>
                <c:pt idx="1060">
                  <c:v>1.3005786164343456</c:v>
                </c:pt>
                <c:pt idx="1061">
                  <c:v>1.288111036894982</c:v>
                </c:pt>
                <c:pt idx="1062">
                  <c:v>1.272709612509705</c:v>
                </c:pt>
                <c:pt idx="1063">
                  <c:v>1.2783920968905331</c:v>
                </c:pt>
                <c:pt idx="1064">
                  <c:v>1.3735268919429622</c:v>
                </c:pt>
                <c:pt idx="1065">
                  <c:v>1.3737238075588132</c:v>
                </c:pt>
                <c:pt idx="1066">
                  <c:v>1.3564297362838409</c:v>
                </c:pt>
                <c:pt idx="1067">
                  <c:v>1.3611010734233604</c:v>
                </c:pt>
                <c:pt idx="1068">
                  <c:v>1.3640402142408488</c:v>
                </c:pt>
                <c:pt idx="1069">
                  <c:v>1.3982191465293639</c:v>
                </c:pt>
                <c:pt idx="1070">
                  <c:v>1.3581953603297072</c:v>
                </c:pt>
                <c:pt idx="1071">
                  <c:v>1.3574605224868481</c:v>
                </c:pt>
                <c:pt idx="1072">
                  <c:v>1.3841999991503675</c:v>
                </c:pt>
                <c:pt idx="1073">
                  <c:v>1.3817024226174732</c:v>
                </c:pt>
                <c:pt idx="1074">
                  <c:v>1.373978674977189</c:v>
                </c:pt>
                <c:pt idx="1075">
                  <c:v>1.3790830076189127</c:v>
                </c:pt>
                <c:pt idx="1076">
                  <c:v>1.3746184855092851</c:v>
                </c:pt>
                <c:pt idx="1077">
                  <c:v>1.4727501465737434</c:v>
                </c:pt>
                <c:pt idx="1078">
                  <c:v>1.5274908523611939</c:v>
                </c:pt>
                <c:pt idx="1079">
                  <c:v>1.4604249835596601</c:v>
                </c:pt>
                <c:pt idx="1080">
                  <c:v>1.4150379396470614</c:v>
                </c:pt>
                <c:pt idx="1081">
                  <c:v>1.314646038674709</c:v>
                </c:pt>
                <c:pt idx="1082">
                  <c:v>1.3194371624261101</c:v>
                </c:pt>
                <c:pt idx="1083">
                  <c:v>1.3167499697269864</c:v>
                </c:pt>
                <c:pt idx="1084">
                  <c:v>1.3434256190650733</c:v>
                </c:pt>
                <c:pt idx="1085">
                  <c:v>1.3332802285309393</c:v>
                </c:pt>
                <c:pt idx="1086">
                  <c:v>1.3247627314191095</c:v>
                </c:pt>
                <c:pt idx="1087">
                  <c:v>1.3308393192140771</c:v>
                </c:pt>
                <c:pt idx="1088">
                  <c:v>1.3239744422549453</c:v>
                </c:pt>
                <c:pt idx="1089">
                  <c:v>1.3234428672680032</c:v>
                </c:pt>
                <c:pt idx="1090">
                  <c:v>1.33198705898949</c:v>
                </c:pt>
                <c:pt idx="1091">
                  <c:v>1.3390682457737526</c:v>
                </c:pt>
                <c:pt idx="1092">
                  <c:v>1.3113534869307326</c:v>
                </c:pt>
                <c:pt idx="1093">
                  <c:v>1.2966066836201429</c:v>
                </c:pt>
                <c:pt idx="1094">
                  <c:v>1.2945070339826703</c:v>
                </c:pt>
                <c:pt idx="1095">
                  <c:v>1.2935495306968736</c:v>
                </c:pt>
                <c:pt idx="1096">
                  <c:v>1.291931419194468</c:v>
                </c:pt>
                <c:pt idx="1097">
                  <c:v>1.3108723402563465</c:v>
                </c:pt>
                <c:pt idx="1098">
                  <c:v>1.3115510441966358</c:v>
                </c:pt>
                <c:pt idx="1099">
                  <c:v>1.3404993216385712</c:v>
                </c:pt>
                <c:pt idx="1100">
                  <c:v>1.3272265504578082</c:v>
                </c:pt>
                <c:pt idx="1101">
                  <c:v>1.3449278573119523</c:v>
                </c:pt>
                <c:pt idx="1102">
                  <c:v>1.3406400144519179</c:v>
                </c:pt>
                <c:pt idx="1103">
                  <c:v>1.3539015364544396</c:v>
                </c:pt>
                <c:pt idx="1104">
                  <c:v>1.398002048222879</c:v>
                </c:pt>
                <c:pt idx="1105">
                  <c:v>1.4114411143729</c:v>
                </c:pt>
                <c:pt idx="1106">
                  <c:v>1.4737007487832647</c:v>
                </c:pt>
                <c:pt idx="1107">
                  <c:v>1.6239058038074892</c:v>
                </c:pt>
                <c:pt idx="1108">
                  <c:v>1.7545301463445364</c:v>
                </c:pt>
                <c:pt idx="1109">
                  <c:v>1.9163675235123256</c:v>
                </c:pt>
                <c:pt idx="1110">
                  <c:v>1.8950866157190585</c:v>
                </c:pt>
                <c:pt idx="1111">
                  <c:v>1.9523199184067996</c:v>
                </c:pt>
                <c:pt idx="1112">
                  <c:v>1.9569224375539589</c:v>
                </c:pt>
                <c:pt idx="1113">
                  <c:v>1.9715365265501865</c:v>
                </c:pt>
                <c:pt idx="1114">
                  <c:v>1.9174048638416936</c:v>
                </c:pt>
                <c:pt idx="1115">
                  <c:v>2.128412633894385</c:v>
                </c:pt>
                <c:pt idx="1116">
                  <c:v>2.2134636204352898</c:v>
                </c:pt>
                <c:pt idx="1117">
                  <c:v>2.1787143131937645</c:v>
                </c:pt>
                <c:pt idx="1118">
                  <c:v>2.1907819914026865</c:v>
                </c:pt>
                <c:pt idx="1119">
                  <c:v>2.1923027625726808</c:v>
                </c:pt>
                <c:pt idx="1120">
                  <c:v>2.2705561852904954</c:v>
                </c:pt>
                <c:pt idx="1121">
                  <c:v>2.2048562453934446</c:v>
                </c:pt>
                <c:pt idx="1122">
                  <c:v>2.2278191312025499</c:v>
                </c:pt>
                <c:pt idx="1123">
                  <c:v>2.196370525959614</c:v>
                </c:pt>
                <c:pt idx="1124">
                  <c:v>2.2992341525289643</c:v>
                </c:pt>
                <c:pt idx="1125">
                  <c:v>2.2799967640093048</c:v>
                </c:pt>
                <c:pt idx="1126">
                  <c:v>2.2023394085278207</c:v>
                </c:pt>
                <c:pt idx="1127">
                  <c:v>2.2773458802164463</c:v>
                </c:pt>
                <c:pt idx="1128">
                  <c:v>2.3431123789686237</c:v>
                </c:pt>
                <c:pt idx="1129">
                  <c:v>2.266095009435102</c:v>
                </c:pt>
                <c:pt idx="1130">
                  <c:v>2.2494791336389843</c:v>
                </c:pt>
                <c:pt idx="1131">
                  <c:v>2.2304178726787307</c:v>
                </c:pt>
                <c:pt idx="1132">
                  <c:v>2.1915364814258242</c:v>
                </c:pt>
                <c:pt idx="1133">
                  <c:v>2.2160095591206836</c:v>
                </c:pt>
                <c:pt idx="1134">
                  <c:v>2.2230296032076424</c:v>
                </c:pt>
                <c:pt idx="1135">
                  <c:v>2.1693215693291625</c:v>
                </c:pt>
                <c:pt idx="1136">
                  <c:v>2.024406230132787</c:v>
                </c:pt>
                <c:pt idx="1137">
                  <c:v>2.0183601196730061</c:v>
                </c:pt>
                <c:pt idx="1138">
                  <c:v>2.045654110504878</c:v>
                </c:pt>
                <c:pt idx="1139">
                  <c:v>2.0176494501094</c:v>
                </c:pt>
                <c:pt idx="1140">
                  <c:v>2.0699682722167672</c:v>
                </c:pt>
                <c:pt idx="1141">
                  <c:v>2.3541573663153854</c:v>
                </c:pt>
                <c:pt idx="1142">
                  <c:v>2.4732732511234161</c:v>
                </c:pt>
                <c:pt idx="1143">
                  <c:v>2.4443814680160103</c:v>
                </c:pt>
                <c:pt idx="1144">
                  <c:v>2.4219373965250779</c:v>
                </c:pt>
                <c:pt idx="1145">
                  <c:v>2.4632748290909987</c:v>
                </c:pt>
                <c:pt idx="1146">
                  <c:v>2.4544469503865751</c:v>
                </c:pt>
                <c:pt idx="1147">
                  <c:v>2.4610323133106204</c:v>
                </c:pt>
                <c:pt idx="1148">
                  <c:v>2.3736992037172713</c:v>
                </c:pt>
                <c:pt idx="1149">
                  <c:v>2.3897660617735288</c:v>
                </c:pt>
                <c:pt idx="1150">
                  <c:v>2.3239260795624954</c:v>
                </c:pt>
                <c:pt idx="1151">
                  <c:v>2.1991724764259786</c:v>
                </c:pt>
                <c:pt idx="1152">
                  <c:v>2.2621302489479258</c:v>
                </c:pt>
                <c:pt idx="1153">
                  <c:v>2.2924313026733758</c:v>
                </c:pt>
                <c:pt idx="1154">
                  <c:v>2.2514081923775895</c:v>
                </c:pt>
                <c:pt idx="1155">
                  <c:v>2.291213092758424</c:v>
                </c:pt>
                <c:pt idx="1156">
                  <c:v>2.2734569438003032</c:v>
                </c:pt>
                <c:pt idx="1157">
                  <c:v>2.2358748955866554</c:v>
                </c:pt>
                <c:pt idx="1158">
                  <c:v>2.0884683519320197</c:v>
                </c:pt>
                <c:pt idx="1159">
                  <c:v>2.1176613426680602</c:v>
                </c:pt>
                <c:pt idx="1160">
                  <c:v>2.1142327780403729</c:v>
                </c:pt>
                <c:pt idx="1161">
                  <c:v>2.1027386736515266</c:v>
                </c:pt>
                <c:pt idx="1162">
                  <c:v>2.0718665135765426</c:v>
                </c:pt>
                <c:pt idx="1163">
                  <c:v>2.0064352614603211</c:v>
                </c:pt>
                <c:pt idx="1164">
                  <c:v>1.8088680030810904</c:v>
                </c:pt>
                <c:pt idx="1165">
                  <c:v>1.8451690314169973</c:v>
                </c:pt>
                <c:pt idx="1166">
                  <c:v>2.0271227517799524</c:v>
                </c:pt>
                <c:pt idx="1167">
                  <c:v>2.3566822601626765</c:v>
                </c:pt>
                <c:pt idx="1168">
                  <c:v>2.621600060704862</c:v>
                </c:pt>
                <c:pt idx="1169">
                  <c:v>2.451029919813783</c:v>
                </c:pt>
                <c:pt idx="1170">
                  <c:v>2.4620723663168489</c:v>
                </c:pt>
                <c:pt idx="1171">
                  <c:v>2.8209991471620888</c:v>
                </c:pt>
                <c:pt idx="1172">
                  <c:v>2.8107463687466292</c:v>
                </c:pt>
                <c:pt idx="1173">
                  <c:v>2.906495369812069</c:v>
                </c:pt>
                <c:pt idx="1174">
                  <c:v>2.9204940029949524</c:v>
                </c:pt>
                <c:pt idx="1175">
                  <c:v>2.9161105432647574</c:v>
                </c:pt>
                <c:pt idx="1176">
                  <c:v>2.9584260633459167</c:v>
                </c:pt>
                <c:pt idx="1177">
                  <c:v>2.9463980726802896</c:v>
                </c:pt>
                <c:pt idx="1178">
                  <c:v>2.9101143113465295</c:v>
                </c:pt>
                <c:pt idx="1179">
                  <c:v>2.8261529424732315</c:v>
                </c:pt>
                <c:pt idx="1180">
                  <c:v>2.880181352192634</c:v>
                </c:pt>
                <c:pt idx="1181">
                  <c:v>2.8632767882162931</c:v>
                </c:pt>
                <c:pt idx="1182">
                  <c:v>2.7846156729935774</c:v>
                </c:pt>
                <c:pt idx="1183">
                  <c:v>2.9417907033615616</c:v>
                </c:pt>
                <c:pt idx="1184">
                  <c:v>3.0204416834969781</c:v>
                </c:pt>
                <c:pt idx="1185">
                  <c:v>2.9456567496485646</c:v>
                </c:pt>
                <c:pt idx="1186">
                  <c:v>2.9698389300532426</c:v>
                </c:pt>
                <c:pt idx="1187">
                  <c:v>2.9321303104568415</c:v>
                </c:pt>
                <c:pt idx="1188">
                  <c:v>2.9199669646661346</c:v>
                </c:pt>
                <c:pt idx="1189">
                  <c:v>2.916887042633491</c:v>
                </c:pt>
                <c:pt idx="1190">
                  <c:v>2.9548978670914701</c:v>
                </c:pt>
                <c:pt idx="1191">
                  <c:v>2.8849935913987821</c:v>
                </c:pt>
                <c:pt idx="1192">
                  <c:v>2.8744938477948363</c:v>
                </c:pt>
                <c:pt idx="1193">
                  <c:v>2.8809175401873599</c:v>
                </c:pt>
                <c:pt idx="1194">
                  <c:v>2.9268456139433376</c:v>
                </c:pt>
                <c:pt idx="1195">
                  <c:v>3.0999584758724739</c:v>
                </c:pt>
                <c:pt idx="1196">
                  <c:v>3.1977841358476367</c:v>
                </c:pt>
                <c:pt idx="1197">
                  <c:v>3.1961808981709376</c:v>
                </c:pt>
                <c:pt idx="1198">
                  <c:v>3.2062476046571167</c:v>
                </c:pt>
                <c:pt idx="1199">
                  <c:v>3.2685772884113575</c:v>
                </c:pt>
                <c:pt idx="1200">
                  <c:v>3.2080324969498468</c:v>
                </c:pt>
                <c:pt idx="1201">
                  <c:v>3.2094632227838966</c:v>
                </c:pt>
                <c:pt idx="1202">
                  <c:v>3.1792160722723084</c:v>
                </c:pt>
                <c:pt idx="1203">
                  <c:v>3.1965425208436367</c:v>
                </c:pt>
                <c:pt idx="1204">
                  <c:v>3.1904021747558202</c:v>
                </c:pt>
                <c:pt idx="1205">
                  <c:v>3.0056967586056134</c:v>
                </c:pt>
                <c:pt idx="1206">
                  <c:v>2.9092879472254776</c:v>
                </c:pt>
                <c:pt idx="1207">
                  <c:v>2.8407485575342815</c:v>
                </c:pt>
                <c:pt idx="1208">
                  <c:v>2.8360036819699035</c:v>
                </c:pt>
                <c:pt idx="1209">
                  <c:v>2.8564420852291912</c:v>
                </c:pt>
                <c:pt idx="1210">
                  <c:v>2.9100560075827451</c:v>
                </c:pt>
                <c:pt idx="1211">
                  <c:v>3.1320116615987201</c:v>
                </c:pt>
                <c:pt idx="1212">
                  <c:v>3.1191187274147811</c:v>
                </c:pt>
                <c:pt idx="1213">
                  <c:v>3.075348939514611</c:v>
                </c:pt>
                <c:pt idx="1214">
                  <c:v>3.0574849863217839</c:v>
                </c:pt>
                <c:pt idx="1215">
                  <c:v>3.1209761372913327</c:v>
                </c:pt>
                <c:pt idx="1216">
                  <c:v>3.044072198000161</c:v>
                </c:pt>
                <c:pt idx="1217">
                  <c:v>2.9735637056335995</c:v>
                </c:pt>
                <c:pt idx="1218">
                  <c:v>3.0030119946637814</c:v>
                </c:pt>
                <c:pt idx="1219">
                  <c:v>3.0428408193663365</c:v>
                </c:pt>
                <c:pt idx="1220">
                  <c:v>3.0878116495846042</c:v>
                </c:pt>
                <c:pt idx="1221">
                  <c:v>3.1064409052878146</c:v>
                </c:pt>
                <c:pt idx="1222">
                  <c:v>3.0104209503183599</c:v>
                </c:pt>
                <c:pt idx="1223">
                  <c:v>2.94621827485267</c:v>
                </c:pt>
                <c:pt idx="1224">
                  <c:v>2.8325467209004769</c:v>
                </c:pt>
                <c:pt idx="1225">
                  <c:v>2.9005014470522088</c:v>
                </c:pt>
                <c:pt idx="1226">
                  <c:v>2.8056632294726613</c:v>
                </c:pt>
                <c:pt idx="1227">
                  <c:v>2.7286351870716974</c:v>
                </c:pt>
                <c:pt idx="1228">
                  <c:v>2.7232780694990129</c:v>
                </c:pt>
                <c:pt idx="1229">
                  <c:v>2.7419362825945082</c:v>
                </c:pt>
                <c:pt idx="1230">
                  <c:v>2.8076764576981752</c:v>
                </c:pt>
                <c:pt idx="1231">
                  <c:v>2.7629662440104705</c:v>
                </c:pt>
                <c:pt idx="1232">
                  <c:v>2.7857998372887427</c:v>
                </c:pt>
                <c:pt idx="1233">
                  <c:v>2.7856191983178231</c:v>
                </c:pt>
                <c:pt idx="1234">
                  <c:v>2.733546912372574</c:v>
                </c:pt>
                <c:pt idx="1235">
                  <c:v>2.7425168093636456</c:v>
                </c:pt>
                <c:pt idx="1236">
                  <c:v>2.7566397432579666</c:v>
                </c:pt>
                <c:pt idx="1237">
                  <c:v>2.7283097611393545</c:v>
                </c:pt>
                <c:pt idx="1238">
                  <c:v>2.7822394569611566</c:v>
                </c:pt>
                <c:pt idx="1239">
                  <c:v>2.7537619300342362</c:v>
                </c:pt>
                <c:pt idx="1240">
                  <c:v>2.6603812345330229</c:v>
                </c:pt>
                <c:pt idx="1241">
                  <c:v>2.7102031174207126</c:v>
                </c:pt>
                <c:pt idx="1242">
                  <c:v>2.7032823006646498</c:v>
                </c:pt>
                <c:pt idx="1243">
                  <c:v>2.8820142204635384</c:v>
                </c:pt>
                <c:pt idx="1244">
                  <c:v>2.9181916558913268</c:v>
                </c:pt>
                <c:pt idx="1245">
                  <c:v>2.8650631145894034</c:v>
                </c:pt>
                <c:pt idx="1246">
                  <c:v>2.8336733013526993</c:v>
                </c:pt>
                <c:pt idx="1247">
                  <c:v>2.7669678798395392</c:v>
                </c:pt>
                <c:pt idx="1248">
                  <c:v>2.7620092711416309</c:v>
                </c:pt>
                <c:pt idx="1249">
                  <c:v>2.7661198419226274</c:v>
                </c:pt>
                <c:pt idx="1250">
                  <c:v>2.7761032476436669</c:v>
                </c:pt>
                <c:pt idx="1251">
                  <c:v>2.7401078301102402</c:v>
                </c:pt>
                <c:pt idx="1252">
                  <c:v>2.7614356389897039</c:v>
                </c:pt>
                <c:pt idx="1253">
                  <c:v>2.7667844830217354</c:v>
                </c:pt>
                <c:pt idx="1254">
                  <c:v>2.6903783350931736</c:v>
                </c:pt>
                <c:pt idx="1255">
                  <c:v>2.6908650950682462</c:v>
                </c:pt>
                <c:pt idx="1256">
                  <c:v>2.6542160678232483</c:v>
                </c:pt>
                <c:pt idx="1257">
                  <c:v>2.6055869537130034</c:v>
                </c:pt>
                <c:pt idx="1258">
                  <c:v>2.5964543437557599</c:v>
                </c:pt>
                <c:pt idx="1259">
                  <c:v>2.6265796841960292</c:v>
                </c:pt>
                <c:pt idx="1260">
                  <c:v>2.5915812283112638</c:v>
                </c:pt>
                <c:pt idx="1261">
                  <c:v>2.545117024005167</c:v>
                </c:pt>
                <c:pt idx="1262">
                  <c:v>2.6468084910921124</c:v>
                </c:pt>
                <c:pt idx="1263">
                  <c:v>2.6901908015050431</c:v>
                </c:pt>
                <c:pt idx="1264">
                  <c:v>2.6749247400771945</c:v>
                </c:pt>
                <c:pt idx="1265">
                  <c:v>2.7186862544367116</c:v>
                </c:pt>
                <c:pt idx="1266">
                  <c:v>2.9121464555210181</c:v>
                </c:pt>
                <c:pt idx="1267">
                  <c:v>3.2275131413539331</c:v>
                </c:pt>
                <c:pt idx="1268">
                  <c:v>3.2021795598750744</c:v>
                </c:pt>
                <c:pt idx="1269">
                  <c:v>3.3288502251162511</c:v>
                </c:pt>
                <c:pt idx="1270">
                  <c:v>3.2452916012933475</c:v>
                </c:pt>
                <c:pt idx="1271">
                  <c:v>3.280142512369804</c:v>
                </c:pt>
                <c:pt idx="1272">
                  <c:v>3.2246408438239706</c:v>
                </c:pt>
                <c:pt idx="1273">
                  <c:v>3.2701494541846703</c:v>
                </c:pt>
                <c:pt idx="1274">
                  <c:v>3.2322538801479848</c:v>
                </c:pt>
                <c:pt idx="1275">
                  <c:v>3.2436286196221351</c:v>
                </c:pt>
                <c:pt idx="1276">
                  <c:v>3.3033387625133575</c:v>
                </c:pt>
                <c:pt idx="1277">
                  <c:v>3.2241871780115092</c:v>
                </c:pt>
                <c:pt idx="1278">
                  <c:v>3.2420249316589356</c:v>
                </c:pt>
                <c:pt idx="1279">
                  <c:v>3.3204746441287378</c:v>
                </c:pt>
                <c:pt idx="1280">
                  <c:v>3.3187840839886835</c:v>
                </c:pt>
                <c:pt idx="1281">
                  <c:v>3.2569255783746192</c:v>
                </c:pt>
                <c:pt idx="1282">
                  <c:v>3.3276091940183319</c:v>
                </c:pt>
                <c:pt idx="1283">
                  <c:v>3.1934247749409757</c:v>
                </c:pt>
                <c:pt idx="1284">
                  <c:v>3.1881324667700701</c:v>
                </c:pt>
                <c:pt idx="1285">
                  <c:v>3.1902794505694709</c:v>
                </c:pt>
                <c:pt idx="1286">
                  <c:v>3.271084364278436</c:v>
                </c:pt>
                <c:pt idx="1287">
                  <c:v>3.2393677461859465</c:v>
                </c:pt>
                <c:pt idx="1288">
                  <c:v>3.2545372829728452</c:v>
                </c:pt>
                <c:pt idx="1289">
                  <c:v>3.3720284548597457</c:v>
                </c:pt>
                <c:pt idx="1290">
                  <c:v>3.3470313307007675</c:v>
                </c:pt>
                <c:pt idx="1291">
                  <c:v>3.1874292158145829</c:v>
                </c:pt>
                <c:pt idx="1292">
                  <c:v>3.1957965232614436</c:v>
                </c:pt>
                <c:pt idx="1293">
                  <c:v>3.1817687350846295</c:v>
                </c:pt>
                <c:pt idx="1294">
                  <c:v>3.1674555097552934</c:v>
                </c:pt>
                <c:pt idx="1295">
                  <c:v>3.1624541544306792</c:v>
                </c:pt>
                <c:pt idx="1296">
                  <c:v>3.192265100326142</c:v>
                </c:pt>
                <c:pt idx="1297">
                  <c:v>3.1413524889957252</c:v>
                </c:pt>
                <c:pt idx="1298">
                  <c:v>3.1345406071915907</c:v>
                </c:pt>
                <c:pt idx="1299">
                  <c:v>3.1773079177493306</c:v>
                </c:pt>
                <c:pt idx="1300">
                  <c:v>3.148902094841401</c:v>
                </c:pt>
                <c:pt idx="1301">
                  <c:v>3.0443865925449671</c:v>
                </c:pt>
                <c:pt idx="1302">
                  <c:v>3.090091010034449</c:v>
                </c:pt>
                <c:pt idx="1303">
                  <c:v>3.0755116524807828</c:v>
                </c:pt>
                <c:pt idx="1304">
                  <c:v>3.0692127301971208</c:v>
                </c:pt>
                <c:pt idx="1305">
                  <c:v>3.0536433056120034</c:v>
                </c:pt>
                <c:pt idx="1306">
                  <c:v>3.0598332929437353</c:v>
                </c:pt>
                <c:pt idx="1307">
                  <c:v>3.0673608360143367</c:v>
                </c:pt>
                <c:pt idx="1308">
                  <c:v>3.085645360857014</c:v>
                </c:pt>
                <c:pt idx="1309">
                  <c:v>3.1353500352521229</c:v>
                </c:pt>
                <c:pt idx="1310">
                  <c:v>3.0537922293437534</c:v>
                </c:pt>
                <c:pt idx="1311">
                  <c:v>3.0415777254933438</c:v>
                </c:pt>
                <c:pt idx="1312">
                  <c:v>3.0184669686032031</c:v>
                </c:pt>
                <c:pt idx="1313">
                  <c:v>3.0264481774862659</c:v>
                </c:pt>
                <c:pt idx="1314">
                  <c:v>3.0370424462921699</c:v>
                </c:pt>
                <c:pt idx="1315">
                  <c:v>3.1542895487298122</c:v>
                </c:pt>
                <c:pt idx="1316">
                  <c:v>3.146647555013514</c:v>
                </c:pt>
                <c:pt idx="1317">
                  <c:v>3.0967760308819079</c:v>
                </c:pt>
                <c:pt idx="1318">
                  <c:v>3.073617011671292</c:v>
                </c:pt>
                <c:pt idx="1319">
                  <c:v>3.0644168344653844</c:v>
                </c:pt>
                <c:pt idx="1320">
                  <c:v>3.0632061396831913</c:v>
                </c:pt>
                <c:pt idx="1321">
                  <c:v>3.0934762670848848</c:v>
                </c:pt>
                <c:pt idx="1322">
                  <c:v>3.0615197163134633</c:v>
                </c:pt>
                <c:pt idx="1323">
                  <c:v>3.0343756083550852</c:v>
                </c:pt>
                <c:pt idx="1324">
                  <c:v>2.9669476309582481</c:v>
                </c:pt>
                <c:pt idx="1325">
                  <c:v>2.6933402626468741</c:v>
                </c:pt>
                <c:pt idx="1326">
                  <c:v>2.6201235646399641</c:v>
                </c:pt>
                <c:pt idx="1327">
                  <c:v>2.622063709923045</c:v>
                </c:pt>
                <c:pt idx="1328">
                  <c:v>2.6130358981474031</c:v>
                </c:pt>
                <c:pt idx="1329">
                  <c:v>2.6036854182863025</c:v>
                </c:pt>
                <c:pt idx="1330">
                  <c:v>2.6924825722658672</c:v>
                </c:pt>
                <c:pt idx="1331">
                  <c:v>2.66195734402738</c:v>
                </c:pt>
                <c:pt idx="1332">
                  <c:v>2.6180082960797328</c:v>
                </c:pt>
                <c:pt idx="1333">
                  <c:v>2.5986771683444774</c:v>
                </c:pt>
                <c:pt idx="1334">
                  <c:v>2.6086467848310955</c:v>
                </c:pt>
                <c:pt idx="1335">
                  <c:v>2.6106986229129885</c:v>
                </c:pt>
                <c:pt idx="1336">
                  <c:v>2.8617330144766533</c:v>
                </c:pt>
                <c:pt idx="1337">
                  <c:v>2.8251956800304687</c:v>
                </c:pt>
                <c:pt idx="1338">
                  <c:v>2.7841147928424568</c:v>
                </c:pt>
                <c:pt idx="1339">
                  <c:v>2.6033834340524757</c:v>
                </c:pt>
                <c:pt idx="1340">
                  <c:v>2.5777533840335591</c:v>
                </c:pt>
                <c:pt idx="1341">
                  <c:v>2.5930980440976095</c:v>
                </c:pt>
                <c:pt idx="1342">
                  <c:v>2.5922831003433089</c:v>
                </c:pt>
                <c:pt idx="1343">
                  <c:v>2.563081638609269</c:v>
                </c:pt>
                <c:pt idx="1344">
                  <c:v>2.5717054258163659</c:v>
                </c:pt>
                <c:pt idx="1345">
                  <c:v>2.6410156337117141</c:v>
                </c:pt>
                <c:pt idx="1346">
                  <c:v>2.6378785828808624</c:v>
                </c:pt>
                <c:pt idx="1347">
                  <c:v>2.5733035980857975</c:v>
                </c:pt>
                <c:pt idx="1348">
                  <c:v>2.5814254571599577</c:v>
                </c:pt>
                <c:pt idx="1349">
                  <c:v>2.5704119956276452</c:v>
                </c:pt>
                <c:pt idx="1350">
                  <c:v>2.6423366423692767</c:v>
                </c:pt>
                <c:pt idx="1351">
                  <c:v>2.6368264642945154</c:v>
                </c:pt>
                <c:pt idx="1352">
                  <c:v>2.6859768114658866</c:v>
                </c:pt>
                <c:pt idx="1353">
                  <c:v>2.6968730645056174</c:v>
                </c:pt>
                <c:pt idx="1354">
                  <c:v>2.68474405390862</c:v>
                </c:pt>
                <c:pt idx="1355">
                  <c:v>2.6693304476724631</c:v>
                </c:pt>
                <c:pt idx="1356">
                  <c:v>2.7776586732863926</c:v>
                </c:pt>
                <c:pt idx="1357">
                  <c:v>2.7866726958276131</c:v>
                </c:pt>
                <c:pt idx="1358">
                  <c:v>2.7707750874632673</c:v>
                </c:pt>
                <c:pt idx="1359">
                  <c:v>2.7421638049624595</c:v>
                </c:pt>
                <c:pt idx="1360">
                  <c:v>2.6862250176854703</c:v>
                </c:pt>
                <c:pt idx="1361">
                  <c:v>2.6724523303454508</c:v>
                </c:pt>
                <c:pt idx="1362">
                  <c:v>2.6829293906587734</c:v>
                </c:pt>
                <c:pt idx="1363">
                  <c:v>2.6431129762671972</c:v>
                </c:pt>
                <c:pt idx="1364">
                  <c:v>2.6384977195063799</c:v>
                </c:pt>
                <c:pt idx="1365">
                  <c:v>2.6966924255346982</c:v>
                </c:pt>
                <c:pt idx="1366">
                  <c:v>2.7554924789541122</c:v>
                </c:pt>
                <c:pt idx="1367">
                  <c:v>2.7547106293624233</c:v>
                </c:pt>
                <c:pt idx="1368">
                  <c:v>2.7342377530170818</c:v>
                </c:pt>
                <c:pt idx="1369">
                  <c:v>2.8601444946713173</c:v>
                </c:pt>
                <c:pt idx="1370">
                  <c:v>2.9270319340788387</c:v>
                </c:pt>
                <c:pt idx="1371">
                  <c:v>2.814589000913585</c:v>
                </c:pt>
                <c:pt idx="1372">
                  <c:v>2.8361415743141167</c:v>
                </c:pt>
                <c:pt idx="1373">
                  <c:v>2.8708380459650544</c:v>
                </c:pt>
                <c:pt idx="1374">
                  <c:v>2.892007278648673</c:v>
                </c:pt>
                <c:pt idx="1375">
                  <c:v>2.8628899312446028</c:v>
                </c:pt>
                <c:pt idx="1376">
                  <c:v>2.8740840317478344</c:v>
                </c:pt>
                <c:pt idx="1377">
                  <c:v>2.8575314347484757</c:v>
                </c:pt>
                <c:pt idx="1378">
                  <c:v>2.8206866003746951</c:v>
                </c:pt>
                <c:pt idx="1379">
                  <c:v>2.7875855431463044</c:v>
                </c:pt>
                <c:pt idx="1380">
                  <c:v>2.7132657063856889</c:v>
                </c:pt>
                <c:pt idx="1381">
                  <c:v>2.7308083704164985</c:v>
                </c:pt>
                <c:pt idx="1382">
                  <c:v>2.7186876333601537</c:v>
                </c:pt>
                <c:pt idx="1383">
                  <c:v>2.7605131392069167</c:v>
                </c:pt>
                <c:pt idx="1384">
                  <c:v>3.0391066946850422</c:v>
                </c:pt>
                <c:pt idx="1385">
                  <c:v>2.9432329056004529</c:v>
                </c:pt>
                <c:pt idx="1386">
                  <c:v>2.9704776749701072</c:v>
                </c:pt>
                <c:pt idx="1387">
                  <c:v>2.9802983677249748</c:v>
                </c:pt>
                <c:pt idx="1388">
                  <c:v>3.1399845969411304</c:v>
                </c:pt>
                <c:pt idx="1389">
                  <c:v>3.1650410148081196</c:v>
                </c:pt>
                <c:pt idx="1390">
                  <c:v>3.1591323278585817</c:v>
                </c:pt>
                <c:pt idx="1391">
                  <c:v>3.697055878328241</c:v>
                </c:pt>
                <c:pt idx="1392">
                  <c:v>3.8244339312952311</c:v>
                </c:pt>
                <c:pt idx="1393">
                  <c:v>3.8395069434411813</c:v>
                </c:pt>
                <c:pt idx="1394">
                  <c:v>3.7987418297214184</c:v>
                </c:pt>
                <c:pt idx="1395">
                  <c:v>3.7221233275827679</c:v>
                </c:pt>
                <c:pt idx="1396">
                  <c:v>3.7421122017999204</c:v>
                </c:pt>
                <c:pt idx="1397">
                  <c:v>3.7871878301997901</c:v>
                </c:pt>
                <c:pt idx="1398">
                  <c:v>3.8022856629676989</c:v>
                </c:pt>
                <c:pt idx="1399">
                  <c:v>3.7800339753820067</c:v>
                </c:pt>
                <c:pt idx="1400">
                  <c:v>3.897580304206592</c:v>
                </c:pt>
                <c:pt idx="1401">
                  <c:v>3.9479523775476926</c:v>
                </c:pt>
                <c:pt idx="1402">
                  <c:v>3.8164720273403585</c:v>
                </c:pt>
                <c:pt idx="1403">
                  <c:v>3.8549826012322352</c:v>
                </c:pt>
                <c:pt idx="1404">
                  <c:v>3.8691207032844197</c:v>
                </c:pt>
                <c:pt idx="1405">
                  <c:v>3.8643399757105463</c:v>
                </c:pt>
                <c:pt idx="1406">
                  <c:v>3.9438680063120959</c:v>
                </c:pt>
                <c:pt idx="1407">
                  <c:v>3.9502482850788434</c:v>
                </c:pt>
                <c:pt idx="1408">
                  <c:v>4.2255793076928834</c:v>
                </c:pt>
                <c:pt idx="1409">
                  <c:v>4.1633815869120534</c:v>
                </c:pt>
                <c:pt idx="1410">
                  <c:v>4.1566620929785429</c:v>
                </c:pt>
                <c:pt idx="1411">
                  <c:v>4.130429453415414</c:v>
                </c:pt>
                <c:pt idx="1412">
                  <c:v>4.1485912540717411</c:v>
                </c:pt>
                <c:pt idx="1413">
                  <c:v>4.0652463633823679</c:v>
                </c:pt>
                <c:pt idx="1414">
                  <c:v>4.2211088378934898</c:v>
                </c:pt>
                <c:pt idx="1415">
                  <c:v>4.221961012580727</c:v>
                </c:pt>
                <c:pt idx="1416">
                  <c:v>4.0566749752660725</c:v>
                </c:pt>
                <c:pt idx="1417">
                  <c:v>4.0754352286962856</c:v>
                </c:pt>
                <c:pt idx="1418">
                  <c:v>4.1682519445096657</c:v>
                </c:pt>
                <c:pt idx="1419">
                  <c:v>4.2006718135576433</c:v>
                </c:pt>
                <c:pt idx="1420">
                  <c:v>4.18505964234582</c:v>
                </c:pt>
                <c:pt idx="1421">
                  <c:v>4.2123195798733368</c:v>
                </c:pt>
                <c:pt idx="1422">
                  <c:v>4.1895825112360141</c:v>
                </c:pt>
                <c:pt idx="1423">
                  <c:v>4.2921482157852715</c:v>
                </c:pt>
                <c:pt idx="1424">
                  <c:v>4.2217141852845863</c:v>
                </c:pt>
                <c:pt idx="1425">
                  <c:v>4.214350734103598</c:v>
                </c:pt>
                <c:pt idx="1426">
                  <c:v>4.1775789826722507</c:v>
                </c:pt>
                <c:pt idx="1427">
                  <c:v>4.27765021471469</c:v>
                </c:pt>
                <c:pt idx="1428">
                  <c:v>4.2876170733544248</c:v>
                </c:pt>
                <c:pt idx="1429">
                  <c:v>4.2597573041295798</c:v>
                </c:pt>
                <c:pt idx="1430">
                  <c:v>4.3721630063618946</c:v>
                </c:pt>
                <c:pt idx="1431">
                  <c:v>4.4678037573847629</c:v>
                </c:pt>
                <c:pt idx="1432">
                  <c:v>4.530660603570932</c:v>
                </c:pt>
                <c:pt idx="1433">
                  <c:v>4.8447476484495473</c:v>
                </c:pt>
                <c:pt idx="1434">
                  <c:v>5.1243491969638715</c:v>
                </c:pt>
                <c:pt idx="1435">
                  <c:v>5.1044926993971629</c:v>
                </c:pt>
                <c:pt idx="1436">
                  <c:v>5.0735992985996266</c:v>
                </c:pt>
                <c:pt idx="1437">
                  <c:v>5.1519304236534058</c:v>
                </c:pt>
                <c:pt idx="1438">
                  <c:v>5.114747753036303</c:v>
                </c:pt>
                <c:pt idx="1439">
                  <c:v>5.0718122138186228</c:v>
                </c:pt>
                <c:pt idx="1440">
                  <c:v>5.0402941607017997</c:v>
                </c:pt>
                <c:pt idx="1441">
                  <c:v>4.7978159890965673</c:v>
                </c:pt>
                <c:pt idx="1442">
                  <c:v>4.9782260587245322</c:v>
                </c:pt>
                <c:pt idx="1443">
                  <c:v>4.9786811034604357</c:v>
                </c:pt>
                <c:pt idx="1444">
                  <c:v>4.9402215497359183</c:v>
                </c:pt>
                <c:pt idx="1445">
                  <c:v>4.8877135239829546</c:v>
                </c:pt>
                <c:pt idx="1446">
                  <c:v>4.8491712348519087</c:v>
                </c:pt>
                <c:pt idx="1447">
                  <c:v>4.8900673462986743</c:v>
                </c:pt>
                <c:pt idx="1448">
                  <c:v>4.9727696586640144</c:v>
                </c:pt>
                <c:pt idx="1449">
                  <c:v>5.105867486068969</c:v>
                </c:pt>
                <c:pt idx="1450">
                  <c:v>5.0956703472143996</c:v>
                </c:pt>
                <c:pt idx="1451">
                  <c:v>5.1167099610944566</c:v>
                </c:pt>
                <c:pt idx="1452">
                  <c:v>5.0639233928061831</c:v>
                </c:pt>
                <c:pt idx="1453">
                  <c:v>5.0573183495183676</c:v>
                </c:pt>
                <c:pt idx="1454">
                  <c:v>5.0294268650543543</c:v>
                </c:pt>
                <c:pt idx="1455">
                  <c:v>5.0088078228241466</c:v>
                </c:pt>
                <c:pt idx="1456">
                  <c:v>5.0155038750591423</c:v>
                </c:pt>
                <c:pt idx="1457">
                  <c:v>5.0300363492157762</c:v>
                </c:pt>
                <c:pt idx="1458">
                  <c:v>4.9340288045573004</c:v>
                </c:pt>
                <c:pt idx="1459">
                  <c:v>4.8700784720815218</c:v>
                </c:pt>
                <c:pt idx="1460">
                  <c:v>4.903746266844629</c:v>
                </c:pt>
                <c:pt idx="1461">
                  <c:v>5.0840901481473706</c:v>
                </c:pt>
                <c:pt idx="1462">
                  <c:v>5.3218413701929732</c:v>
                </c:pt>
                <c:pt idx="1463">
                  <c:v>5.2706474584803615</c:v>
                </c:pt>
                <c:pt idx="1464">
                  <c:v>5.1588995027299438</c:v>
                </c:pt>
                <c:pt idx="1465">
                  <c:v>5.0989108173034117</c:v>
                </c:pt>
                <c:pt idx="1466">
                  <c:v>5.0920879041117395</c:v>
                </c:pt>
                <c:pt idx="1467">
                  <c:v>5.1283260121709819</c:v>
                </c:pt>
                <c:pt idx="1468">
                  <c:v>5.5085227836357564</c:v>
                </c:pt>
                <c:pt idx="1469">
                  <c:v>5.5970965520176961</c:v>
                </c:pt>
                <c:pt idx="1470">
                  <c:v>5.5678095970302435</c:v>
                </c:pt>
                <c:pt idx="1471">
                  <c:v>5.7365608689549772</c:v>
                </c:pt>
                <c:pt idx="1472">
                  <c:v>5.4004565534758324</c:v>
                </c:pt>
                <c:pt idx="1473">
                  <c:v>4.9638549186106271</c:v>
                </c:pt>
                <c:pt idx="1474">
                  <c:v>4.9368418083792509</c:v>
                </c:pt>
                <c:pt idx="1475">
                  <c:v>4.9803661479067216</c:v>
                </c:pt>
                <c:pt idx="1476">
                  <c:v>5.0017684186520599</c:v>
                </c:pt>
                <c:pt idx="1477">
                  <c:v>4.9552945618818685</c:v>
                </c:pt>
                <c:pt idx="1478">
                  <c:v>4.9179243576766352</c:v>
                </c:pt>
                <c:pt idx="1479">
                  <c:v>4.8171278119036334</c:v>
                </c:pt>
                <c:pt idx="1480">
                  <c:v>4.7718122508248326</c:v>
                </c:pt>
                <c:pt idx="1481">
                  <c:v>4.7727706026171148</c:v>
                </c:pt>
                <c:pt idx="1482">
                  <c:v>4.7481430299406284</c:v>
                </c:pt>
                <c:pt idx="1483">
                  <c:v>4.5386776644634903</c:v>
                </c:pt>
                <c:pt idx="1484">
                  <c:v>4.5898812286401967</c:v>
                </c:pt>
                <c:pt idx="1485">
                  <c:v>4.5540374926854037</c:v>
                </c:pt>
                <c:pt idx="1486">
                  <c:v>4.8197725870656436</c:v>
                </c:pt>
                <c:pt idx="1487">
                  <c:v>4.8176793812804863</c:v>
                </c:pt>
                <c:pt idx="1488">
                  <c:v>4.9065054926523359</c:v>
                </c:pt>
                <c:pt idx="1489">
                  <c:v>4.9684743121417707</c:v>
                </c:pt>
                <c:pt idx="1490">
                  <c:v>5.0384615714472059</c:v>
                </c:pt>
                <c:pt idx="1491">
                  <c:v>5.0316607210306081</c:v>
                </c:pt>
                <c:pt idx="1492">
                  <c:v>4.9624153225370407</c:v>
                </c:pt>
                <c:pt idx="1493">
                  <c:v>4.9878950699007651</c:v>
                </c:pt>
                <c:pt idx="1494">
                  <c:v>4.9784549600159256</c:v>
                </c:pt>
                <c:pt idx="1495">
                  <c:v>4.9442604164979249</c:v>
                </c:pt>
                <c:pt idx="1496">
                  <c:v>4.9975213344502922</c:v>
                </c:pt>
                <c:pt idx="1497">
                  <c:v>4.9790906437227491</c:v>
                </c:pt>
                <c:pt idx="1498">
                  <c:v>5.113330219737791</c:v>
                </c:pt>
                <c:pt idx="1499">
                  <c:v>5.2810017946073353</c:v>
                </c:pt>
                <c:pt idx="1500">
                  <c:v>5.6293247507072159</c:v>
                </c:pt>
                <c:pt idx="1501">
                  <c:v>5.6298859725481654</c:v>
                </c:pt>
                <c:pt idx="1502">
                  <c:v>5.6925511483758768</c:v>
                </c:pt>
                <c:pt idx="1503">
                  <c:v>5.9299148929342405</c:v>
                </c:pt>
                <c:pt idx="1504">
                  <c:v>5.9228768676855958</c:v>
                </c:pt>
                <c:pt idx="1505">
                  <c:v>6.1629543335780754</c:v>
                </c:pt>
                <c:pt idx="1506">
                  <c:v>6.2767210332477754</c:v>
                </c:pt>
                <c:pt idx="1507">
                  <c:v>6.2349272426401816</c:v>
                </c:pt>
                <c:pt idx="1508">
                  <c:v>6.1909588897643442</c:v>
                </c:pt>
                <c:pt idx="1509">
                  <c:v>6.2170688051411238</c:v>
                </c:pt>
                <c:pt idx="1510">
                  <c:v>6.2361641369677745</c:v>
                </c:pt>
                <c:pt idx="1511">
                  <c:v>6.2928447850566309</c:v>
                </c:pt>
                <c:pt idx="1512">
                  <c:v>6.2175197131067002</c:v>
                </c:pt>
                <c:pt idx="1513">
                  <c:v>6.174064319751337</c:v>
                </c:pt>
                <c:pt idx="1514">
                  <c:v>6.1016694601159385</c:v>
                </c:pt>
                <c:pt idx="1515">
                  <c:v>6.1241141969835287</c:v>
                </c:pt>
                <c:pt idx="1516">
                  <c:v>6.1611534595626507</c:v>
                </c:pt>
                <c:pt idx="1517">
                  <c:v>6.5702883183840175</c:v>
                </c:pt>
                <c:pt idx="1518">
                  <c:v>6.9289669895343149</c:v>
                </c:pt>
                <c:pt idx="1519">
                  <c:v>7.7836085708101788</c:v>
                </c:pt>
                <c:pt idx="1520">
                  <c:v>7.7520932755402399</c:v>
                </c:pt>
                <c:pt idx="1521">
                  <c:v>7.6783925754051428</c:v>
                </c:pt>
                <c:pt idx="1522">
                  <c:v>7.6018705979074408</c:v>
                </c:pt>
                <c:pt idx="1523">
                  <c:v>7.7123857961005928</c:v>
                </c:pt>
                <c:pt idx="1524">
                  <c:v>8.4267577691489688</c:v>
                </c:pt>
                <c:pt idx="1525">
                  <c:v>8.499091956152915</c:v>
                </c:pt>
                <c:pt idx="1526">
                  <c:v>8.317844879995576</c:v>
                </c:pt>
                <c:pt idx="1527">
                  <c:v>8.3566312385758792</c:v>
                </c:pt>
                <c:pt idx="1528">
                  <c:v>8.5767818818061006</c:v>
                </c:pt>
                <c:pt idx="1529">
                  <c:v>8.4652021547156231</c:v>
                </c:pt>
                <c:pt idx="1530">
                  <c:v>8.6328820031258218</c:v>
                </c:pt>
                <c:pt idx="1531">
                  <c:v>9.0258820787507954</c:v>
                </c:pt>
                <c:pt idx="1532">
                  <c:v>8.9962696978309999</c:v>
                </c:pt>
                <c:pt idx="1533">
                  <c:v>9.1499465786863414</c:v>
                </c:pt>
                <c:pt idx="1534">
                  <c:v>9.1527968134412276</c:v>
                </c:pt>
                <c:pt idx="1535">
                  <c:v>8.9703238743438352</c:v>
                </c:pt>
                <c:pt idx="1536">
                  <c:v>8.6429867541097689</c:v>
                </c:pt>
                <c:pt idx="1537">
                  <c:v>8.4967822593873432</c:v>
                </c:pt>
                <c:pt idx="1538">
                  <c:v>8.5035458788710017</c:v>
                </c:pt>
                <c:pt idx="1539">
                  <c:v>8.3899239661627263</c:v>
                </c:pt>
                <c:pt idx="1540">
                  <c:v>8.3742221649271613</c:v>
                </c:pt>
                <c:pt idx="1541">
                  <c:v>8.3893324080060498</c:v>
                </c:pt>
                <c:pt idx="1542">
                  <c:v>8.18776689492889</c:v>
                </c:pt>
                <c:pt idx="1543">
                  <c:v>8.0981423868840441</c:v>
                </c:pt>
                <c:pt idx="1544">
                  <c:v>8.3184847004727249</c:v>
                </c:pt>
                <c:pt idx="1545">
                  <c:v>8.7806970804286557</c:v>
                </c:pt>
                <c:pt idx="1546">
                  <c:v>8.8578423313222032</c:v>
                </c:pt>
                <c:pt idx="1547">
                  <c:v>8.8794335145791141</c:v>
                </c:pt>
                <c:pt idx="1548">
                  <c:v>8.8634338658800509</c:v>
                </c:pt>
                <c:pt idx="1549">
                  <c:v>8.775732956036979</c:v>
                </c:pt>
                <c:pt idx="1550">
                  <c:v>8.687739714424179</c:v>
                </c:pt>
                <c:pt idx="1551">
                  <c:v>8.8380299593056417</c:v>
                </c:pt>
                <c:pt idx="1552">
                  <c:v>8.8299012056142701</c:v>
                </c:pt>
                <c:pt idx="1553">
                  <c:v>8.6055820768184805</c:v>
                </c:pt>
                <c:pt idx="1554">
                  <c:v>8.208299064982242</c:v>
                </c:pt>
                <c:pt idx="1555">
                  <c:v>8.5228452913670889</c:v>
                </c:pt>
                <c:pt idx="1556">
                  <c:v>8.461233613049167</c:v>
                </c:pt>
                <c:pt idx="1557">
                  <c:v>8.5926670798594689</c:v>
                </c:pt>
                <c:pt idx="1558">
                  <c:v>8.685839557920918</c:v>
                </c:pt>
                <c:pt idx="1559">
                  <c:v>9.0281104190332808</c:v>
                </c:pt>
                <c:pt idx="1560">
                  <c:v>8.8888694876936256</c:v>
                </c:pt>
                <c:pt idx="1561">
                  <c:v>8.8011354836879452</c:v>
                </c:pt>
                <c:pt idx="1562">
                  <c:v>8.8245275409602808</c:v>
                </c:pt>
                <c:pt idx="1563">
                  <c:v>8.8142738662445836</c:v>
                </c:pt>
                <c:pt idx="1564">
                  <c:v>8.3615222800251221</c:v>
                </c:pt>
                <c:pt idx="1565">
                  <c:v>8.0647338297280591</c:v>
                </c:pt>
                <c:pt idx="1566">
                  <c:v>8.1997097508611994</c:v>
                </c:pt>
                <c:pt idx="1567">
                  <c:v>7.8636661080135077</c:v>
                </c:pt>
                <c:pt idx="1568">
                  <c:v>7.881592112761231</c:v>
                </c:pt>
                <c:pt idx="1569">
                  <c:v>7.831992236547725</c:v>
                </c:pt>
                <c:pt idx="1570">
                  <c:v>8.0160357694457076</c:v>
                </c:pt>
                <c:pt idx="1571">
                  <c:v>8.0114480911537331</c:v>
                </c:pt>
                <c:pt idx="1572">
                  <c:v>8.0510797298040639</c:v>
                </c:pt>
                <c:pt idx="1573">
                  <c:v>8.2636118210165037</c:v>
                </c:pt>
                <c:pt idx="1574">
                  <c:v>8.2627830880277831</c:v>
                </c:pt>
                <c:pt idx="1575">
                  <c:v>8.2484946833204038</c:v>
                </c:pt>
                <c:pt idx="1576">
                  <c:v>7.9745825729283197</c:v>
                </c:pt>
                <c:pt idx="1577">
                  <c:v>7.9260872143919627</c:v>
                </c:pt>
                <c:pt idx="1578">
                  <c:v>7.8100907955163343</c:v>
                </c:pt>
                <c:pt idx="1579">
                  <c:v>7.8664818696823424</c:v>
                </c:pt>
                <c:pt idx="1580">
                  <c:v>7.8347680094367362</c:v>
                </c:pt>
                <c:pt idx="1581">
                  <c:v>7.9152943806103906</c:v>
                </c:pt>
                <c:pt idx="1582">
                  <c:v>7.3786256504730723</c:v>
                </c:pt>
                <c:pt idx="1583">
                  <c:v>7.2108285935702945</c:v>
                </c:pt>
                <c:pt idx="1584">
                  <c:v>7.711489495863205</c:v>
                </c:pt>
                <c:pt idx="1585">
                  <c:v>7.8898932318828674</c:v>
                </c:pt>
                <c:pt idx="1586">
                  <c:v>7.891215619463873</c:v>
                </c:pt>
                <c:pt idx="1587">
                  <c:v>8.0215749049127538</c:v>
                </c:pt>
                <c:pt idx="1588">
                  <c:v>7.8695430797238775</c:v>
                </c:pt>
                <c:pt idx="1589">
                  <c:v>7.6800431467653745</c:v>
                </c:pt>
                <c:pt idx="1590">
                  <c:v>7.7354620799046803</c:v>
                </c:pt>
                <c:pt idx="1591">
                  <c:v>7.7511928385325266</c:v>
                </c:pt>
                <c:pt idx="1592">
                  <c:v>7.4654812802461148</c:v>
                </c:pt>
                <c:pt idx="1593">
                  <c:v>7.5167813690637697</c:v>
                </c:pt>
                <c:pt idx="1594">
                  <c:v>7.7331303203640331</c:v>
                </c:pt>
                <c:pt idx="1595">
                  <c:v>7.6945287375249762</c:v>
                </c:pt>
                <c:pt idx="1596">
                  <c:v>8.1546727323177102</c:v>
                </c:pt>
                <c:pt idx="1597">
                  <c:v>8.1833846762297924</c:v>
                </c:pt>
                <c:pt idx="1598">
                  <c:v>8.2939357264324407</c:v>
                </c:pt>
                <c:pt idx="1599">
                  <c:v>8.2906911195731023</c:v>
                </c:pt>
                <c:pt idx="1600">
                  <c:v>8.3212894307540228</c:v>
                </c:pt>
                <c:pt idx="1601">
                  <c:v>8.8533111888913556</c:v>
                </c:pt>
                <c:pt idx="1602">
                  <c:v>8.8922781864425762</c:v>
                </c:pt>
                <c:pt idx="1603">
                  <c:v>8.7351953646851683</c:v>
                </c:pt>
                <c:pt idx="1604">
                  <c:v>8.6574323560895472</c:v>
                </c:pt>
                <c:pt idx="1605">
                  <c:v>8.5400266774560603</c:v>
                </c:pt>
                <c:pt idx="1606">
                  <c:v>8.5896348272102188</c:v>
                </c:pt>
                <c:pt idx="1607">
                  <c:v>8.5785579351995676</c:v>
                </c:pt>
                <c:pt idx="1608">
                  <c:v>8.7435861138305455</c:v>
                </c:pt>
                <c:pt idx="1609">
                  <c:v>8.5793384058678157</c:v>
                </c:pt>
                <c:pt idx="1610">
                  <c:v>8.503179085235395</c:v>
                </c:pt>
                <c:pt idx="1611">
                  <c:v>8.5797327779722661</c:v>
                </c:pt>
                <c:pt idx="1612">
                  <c:v>8.500003424548165</c:v>
                </c:pt>
                <c:pt idx="1613">
                  <c:v>8.3580735924963498</c:v>
                </c:pt>
                <c:pt idx="1614">
                  <c:v>8.4358807266421181</c:v>
                </c:pt>
                <c:pt idx="1615">
                  <c:v>8.68182551178087</c:v>
                </c:pt>
                <c:pt idx="1616">
                  <c:v>8.7931198017188272</c:v>
                </c:pt>
                <c:pt idx="1617">
                  <c:v>8.8864467192058001</c:v>
                </c:pt>
                <c:pt idx="1618">
                  <c:v>8.8735386168639963</c:v>
                </c:pt>
                <c:pt idx="1619">
                  <c:v>8.9238403651095481</c:v>
                </c:pt>
                <c:pt idx="1620">
                  <c:v>8.5948568102855738</c:v>
                </c:pt>
                <c:pt idx="1621">
                  <c:v>8.6317967903768622</c:v>
                </c:pt>
                <c:pt idx="1622">
                  <c:v>8.6745268700016638</c:v>
                </c:pt>
                <c:pt idx="1623">
                  <c:v>8.5945824045205903</c:v>
                </c:pt>
                <c:pt idx="1624">
                  <c:v>8.6497117637370469</c:v>
                </c:pt>
                <c:pt idx="1625">
                  <c:v>8.4309524542599359</c:v>
                </c:pt>
                <c:pt idx="1626">
                  <c:v>8.2861006834342419</c:v>
                </c:pt>
                <c:pt idx="1627">
                  <c:v>8.1617535041930616</c:v>
                </c:pt>
                <c:pt idx="1628">
                  <c:v>8.2339139468432965</c:v>
                </c:pt>
                <c:pt idx="1629">
                  <c:v>8.2729802268823516</c:v>
                </c:pt>
                <c:pt idx="1630">
                  <c:v>8.1718513605597973</c:v>
                </c:pt>
                <c:pt idx="1631">
                  <c:v>8.0501461986337386</c:v>
                </c:pt>
                <c:pt idx="1632">
                  <c:v>8.1577008481966331</c:v>
                </c:pt>
                <c:pt idx="1633">
                  <c:v>7.9707174505200218</c:v>
                </c:pt>
                <c:pt idx="1634">
                  <c:v>7.8948780401261764</c:v>
                </c:pt>
                <c:pt idx="1635">
                  <c:v>7.8969560777534706</c:v>
                </c:pt>
                <c:pt idx="1636">
                  <c:v>7.7307930451296194</c:v>
                </c:pt>
                <c:pt idx="1637">
                  <c:v>7.5812005355098755</c:v>
                </c:pt>
                <c:pt idx="1638">
                  <c:v>7.5986328856653138</c:v>
                </c:pt>
                <c:pt idx="1639">
                  <c:v>7.5959922472736299</c:v>
                </c:pt>
                <c:pt idx="1640">
                  <c:v>7.5769437988440114</c:v>
                </c:pt>
                <c:pt idx="1641">
                  <c:v>7.4403903892930714</c:v>
                </c:pt>
                <c:pt idx="1642">
                  <c:v>7.6858525512270788</c:v>
                </c:pt>
                <c:pt idx="1643">
                  <c:v>7.8036319181133837</c:v>
                </c:pt>
                <c:pt idx="1644">
                  <c:v>7.7207351775427053</c:v>
                </c:pt>
                <c:pt idx="1645">
                  <c:v>7.5887487624321075</c:v>
                </c:pt>
                <c:pt idx="1646">
                  <c:v>7.3377598753420337</c:v>
                </c:pt>
                <c:pt idx="1647">
                  <c:v>6.9198385163473972</c:v>
                </c:pt>
                <c:pt idx="1648">
                  <c:v>7.0526522855232745</c:v>
                </c:pt>
                <c:pt idx="1649">
                  <c:v>7.04937734234821</c:v>
                </c:pt>
                <c:pt idx="1650">
                  <c:v>6.9853415166190178</c:v>
                </c:pt>
                <c:pt idx="1651">
                  <c:v>7.0153937741168537</c:v>
                </c:pt>
                <c:pt idx="1652">
                  <c:v>7.1794911794243905</c:v>
                </c:pt>
                <c:pt idx="1653">
                  <c:v>7.1746456424487359</c:v>
                </c:pt>
                <c:pt idx="1654">
                  <c:v>7.0694544676656577</c:v>
                </c:pt>
                <c:pt idx="1655">
                  <c:v>7.2305168624770619</c:v>
                </c:pt>
                <c:pt idx="1656">
                  <c:v>7.4569416073689876</c:v>
                </c:pt>
                <c:pt idx="1657">
                  <c:v>7.9380948797260515</c:v>
                </c:pt>
                <c:pt idx="1658">
                  <c:v>7.9995176455324017</c:v>
                </c:pt>
                <c:pt idx="1659">
                  <c:v>8.104008327206877</c:v>
                </c:pt>
                <c:pt idx="1660">
                  <c:v>7.9752678978790588</c:v>
                </c:pt>
                <c:pt idx="1661">
                  <c:v>8.2867791137677713</c:v>
                </c:pt>
                <c:pt idx="1662">
                  <c:v>8.3127442421831272</c:v>
                </c:pt>
                <c:pt idx="1663">
                  <c:v>8.4161207537163598</c:v>
                </c:pt>
                <c:pt idx="1664">
                  <c:v>8.4357042244415261</c:v>
                </c:pt>
                <c:pt idx="1665">
                  <c:v>8.3344829702483469</c:v>
                </c:pt>
                <c:pt idx="1666">
                  <c:v>8.2462332488753081</c:v>
                </c:pt>
                <c:pt idx="1667">
                  <c:v>8.1066903333018239</c:v>
                </c:pt>
                <c:pt idx="1668">
                  <c:v>8.4042633910374605</c:v>
                </c:pt>
                <c:pt idx="1669">
                  <c:v>8.5677995745040505</c:v>
                </c:pt>
                <c:pt idx="1670">
                  <c:v>8.4140054851561281</c:v>
                </c:pt>
                <c:pt idx="1671">
                  <c:v>8.6452909351815705</c:v>
                </c:pt>
                <c:pt idx="1672">
                  <c:v>8.2371364909275595</c:v>
                </c:pt>
                <c:pt idx="1673">
                  <c:v>8.2084438519436667</c:v>
                </c:pt>
                <c:pt idx="1674">
                  <c:v>8.0369112914361516</c:v>
                </c:pt>
                <c:pt idx="1675">
                  <c:v>8.0355351258409033</c:v>
                </c:pt>
                <c:pt idx="1676">
                  <c:v>7.5760350882956455</c:v>
                </c:pt>
                <c:pt idx="1677">
                  <c:v>7.4221872209334805</c:v>
                </c:pt>
                <c:pt idx="1678">
                  <c:v>7.0366443632835569</c:v>
                </c:pt>
                <c:pt idx="1679">
                  <c:v>6.8529014356959594</c:v>
                </c:pt>
                <c:pt idx="1680">
                  <c:v>6.9505926458772791</c:v>
                </c:pt>
                <c:pt idx="1681">
                  <c:v>7.6102999569091967</c:v>
                </c:pt>
                <c:pt idx="1682">
                  <c:v>7.50004123847628</c:v>
                </c:pt>
                <c:pt idx="1683">
                  <c:v>7.4360688432254278</c:v>
                </c:pt>
                <c:pt idx="1684">
                  <c:v>7.487956353429432</c:v>
                </c:pt>
                <c:pt idx="1685">
                  <c:v>7.3383045501016753</c:v>
                </c:pt>
                <c:pt idx="1686">
                  <c:v>7.4814230141606082</c:v>
                </c:pt>
                <c:pt idx="1687">
                  <c:v>7.4748565807291723</c:v>
                </c:pt>
                <c:pt idx="1688">
                  <c:v>7.2471397845719689</c:v>
                </c:pt>
                <c:pt idx="1689">
                  <c:v>7.2468474528022373</c:v>
                </c:pt>
                <c:pt idx="1690">
                  <c:v>7.2280320424343394</c:v>
                </c:pt>
                <c:pt idx="1691">
                  <c:v>7.3028124396246259</c:v>
                </c:pt>
                <c:pt idx="1692">
                  <c:v>7.2132417095940262</c:v>
                </c:pt>
                <c:pt idx="1693">
                  <c:v>7.4550014620859066</c:v>
                </c:pt>
                <c:pt idx="1694">
                  <c:v>7.5235656723990623</c:v>
                </c:pt>
                <c:pt idx="1695">
                  <c:v>7.4637548680965651</c:v>
                </c:pt>
                <c:pt idx="1696">
                  <c:v>7.9425074347408753</c:v>
                </c:pt>
                <c:pt idx="1697">
                  <c:v>7.8826056214911979</c:v>
                </c:pt>
                <c:pt idx="1698">
                  <c:v>7.9405466056061638</c:v>
                </c:pt>
                <c:pt idx="1699">
                  <c:v>7.8766831453072381</c:v>
                </c:pt>
                <c:pt idx="1700">
                  <c:v>7.7133744842086021</c:v>
                </c:pt>
                <c:pt idx="1701">
                  <c:v>7.2958792125575851</c:v>
                </c:pt>
                <c:pt idx="1702">
                  <c:v>7.4261833410687803</c:v>
                </c:pt>
                <c:pt idx="1703">
                  <c:v>7.2408629250633822</c:v>
                </c:pt>
                <c:pt idx="1704">
                  <c:v>7.1884596974920196</c:v>
                </c:pt>
                <c:pt idx="1705">
                  <c:v>7.140910280436966</c:v>
                </c:pt>
                <c:pt idx="1706">
                  <c:v>7.1840099115442584</c:v>
                </c:pt>
                <c:pt idx="1707">
                  <c:v>7.2409980595607113</c:v>
                </c:pt>
                <c:pt idx="1708">
                  <c:v>7.0653176973392604</c:v>
                </c:pt>
                <c:pt idx="1709">
                  <c:v>7.03705252462243</c:v>
                </c:pt>
                <c:pt idx="1710">
                  <c:v>6.8455641840603727</c:v>
                </c:pt>
                <c:pt idx="1711">
                  <c:v>6.5578835230985932</c:v>
                </c:pt>
                <c:pt idx="1712">
                  <c:v>6.6155831956111868</c:v>
                </c:pt>
                <c:pt idx="1713">
                  <c:v>6.9798285806973714</c:v>
                </c:pt>
                <c:pt idx="1714">
                  <c:v>6.9956613796599374</c:v>
                </c:pt>
                <c:pt idx="1715">
                  <c:v>6.9923202481596505</c:v>
                </c:pt>
                <c:pt idx="1716">
                  <c:v>7.0687084700834646</c:v>
                </c:pt>
                <c:pt idx="1717">
                  <c:v>7.3554362949467293</c:v>
                </c:pt>
                <c:pt idx="1718">
                  <c:v>7.3549109251152771</c:v>
                </c:pt>
                <c:pt idx="1719">
                  <c:v>7.3253385329753034</c:v>
                </c:pt>
                <c:pt idx="1720">
                  <c:v>7.1621181229769633</c:v>
                </c:pt>
                <c:pt idx="1721">
                  <c:v>7.4472836275802923</c:v>
                </c:pt>
                <c:pt idx="1722">
                  <c:v>7.4733659644882273</c:v>
                </c:pt>
                <c:pt idx="1723">
                  <c:v>7.8002783763021188</c:v>
                </c:pt>
                <c:pt idx="1724">
                  <c:v>7.8325507005417876</c:v>
                </c:pt>
                <c:pt idx="1725">
                  <c:v>7.7588403479425949</c:v>
                </c:pt>
                <c:pt idx="1726">
                  <c:v>7.8069178926759868</c:v>
                </c:pt>
                <c:pt idx="1727">
                  <c:v>7.9140450759718188</c:v>
                </c:pt>
                <c:pt idx="1728">
                  <c:v>7.9060707617059656</c:v>
                </c:pt>
                <c:pt idx="1729">
                  <c:v>7.9174910056537069</c:v>
                </c:pt>
                <c:pt idx="1730">
                  <c:v>8.0479495735904205</c:v>
                </c:pt>
                <c:pt idx="1731">
                  <c:v>8.153430322296348</c:v>
                </c:pt>
                <c:pt idx="1732">
                  <c:v>8.127121841943902</c:v>
                </c:pt>
                <c:pt idx="1733">
                  <c:v>8.1080651199736309</c:v>
                </c:pt>
                <c:pt idx="1734">
                  <c:v>8.0393974904023171</c:v>
                </c:pt>
                <c:pt idx="1735">
                  <c:v>7.842480328248584</c:v>
                </c:pt>
                <c:pt idx="1736">
                  <c:v>7.5806627553674435</c:v>
                </c:pt>
                <c:pt idx="1737">
                  <c:v>7.475420560417005</c:v>
                </c:pt>
                <c:pt idx="1738">
                  <c:v>7.6107329388700258</c:v>
                </c:pt>
                <c:pt idx="1739">
                  <c:v>7.5950159694766004</c:v>
                </c:pt>
                <c:pt idx="1740">
                  <c:v>7.6754995940235471</c:v>
                </c:pt>
                <c:pt idx="1741">
                  <c:v>7.8852366074187863</c:v>
                </c:pt>
                <c:pt idx="1742">
                  <c:v>7.7051492058762818</c:v>
                </c:pt>
                <c:pt idx="1743">
                  <c:v>7.6224661984391311</c:v>
                </c:pt>
                <c:pt idx="1744">
                  <c:v>7.4528034581191474</c:v>
                </c:pt>
                <c:pt idx="1745">
                  <c:v>7.7245299748554537</c:v>
                </c:pt>
                <c:pt idx="1746">
                  <c:v>7.7479509895200742</c:v>
                </c:pt>
                <c:pt idx="1747">
                  <c:v>7.7258151315035217</c:v>
                </c:pt>
                <c:pt idx="1748">
                  <c:v>8.1587915766393593</c:v>
                </c:pt>
                <c:pt idx="1749">
                  <c:v>8.3435838649664209</c:v>
                </c:pt>
                <c:pt idx="1750">
                  <c:v>8.4144977608249683</c:v>
                </c:pt>
                <c:pt idx="1751">
                  <c:v>8.36618993587674</c:v>
                </c:pt>
                <c:pt idx="1752">
                  <c:v>8.5096062473991747</c:v>
                </c:pt>
                <c:pt idx="1753">
                  <c:v>8.4649291278740826</c:v>
                </c:pt>
                <c:pt idx="1754">
                  <c:v>8.5581264265574912</c:v>
                </c:pt>
                <c:pt idx="1755">
                  <c:v>8.5716702126061168</c:v>
                </c:pt>
                <c:pt idx="1756">
                  <c:v>8.3465899180702685</c:v>
                </c:pt>
                <c:pt idx="1757">
                  <c:v>8.2946775872443084</c:v>
                </c:pt>
                <c:pt idx="1758">
                  <c:v>8.4738231840758367</c:v>
                </c:pt>
                <c:pt idx="1759">
                  <c:v>8.4705675458289615</c:v>
                </c:pt>
                <c:pt idx="1760">
                  <c:v>8.2888709406294883</c:v>
                </c:pt>
                <c:pt idx="1761">
                  <c:v>8.4181008877792607</c:v>
                </c:pt>
                <c:pt idx="1762">
                  <c:v>8.6705004135506378</c:v>
                </c:pt>
                <c:pt idx="1763">
                  <c:v>9.1398997424869624</c:v>
                </c:pt>
                <c:pt idx="1764">
                  <c:v>9.0476539009786254</c:v>
                </c:pt>
                <c:pt idx="1765">
                  <c:v>9.0144576980327287</c:v>
                </c:pt>
                <c:pt idx="1766">
                  <c:v>8.8621418146147715</c:v>
                </c:pt>
                <c:pt idx="1767">
                  <c:v>8.6381274278996933</c:v>
                </c:pt>
                <c:pt idx="1768">
                  <c:v>8.5660938462061331</c:v>
                </c:pt>
                <c:pt idx="1769">
                  <c:v>8.5623211116684583</c:v>
                </c:pt>
                <c:pt idx="1770">
                  <c:v>8.7125424103778162</c:v>
                </c:pt>
                <c:pt idx="1771">
                  <c:v>9.4933247153227356</c:v>
                </c:pt>
                <c:pt idx="1772">
                  <c:v>9.5835076873616458</c:v>
                </c:pt>
                <c:pt idx="1773">
                  <c:v>9.6336494804879074</c:v>
                </c:pt>
                <c:pt idx="1774">
                  <c:v>9.6030870213164832</c:v>
                </c:pt>
                <c:pt idx="1775">
                  <c:v>10.201447407331369</c:v>
                </c:pt>
                <c:pt idx="1776">
                  <c:v>11.330941524786853</c:v>
                </c:pt>
                <c:pt idx="1777">
                  <c:v>11.382764225589076</c:v>
                </c:pt>
                <c:pt idx="1778">
                  <c:v>11.857622712432805</c:v>
                </c:pt>
                <c:pt idx="1779">
                  <c:v>11.636116587458966</c:v>
                </c:pt>
                <c:pt idx="1780">
                  <c:v>11.65048083295566</c:v>
                </c:pt>
                <c:pt idx="1781">
                  <c:v>11.649686573052993</c:v>
                </c:pt>
                <c:pt idx="1782">
                  <c:v>11.609977714689903</c:v>
                </c:pt>
                <c:pt idx="1783">
                  <c:v>11.759454394740507</c:v>
                </c:pt>
                <c:pt idx="1784">
                  <c:v>11.939395630398147</c:v>
                </c:pt>
                <c:pt idx="1785">
                  <c:v>12.074946562606657</c:v>
                </c:pt>
                <c:pt idx="1786">
                  <c:v>12.622368137745726</c:v>
                </c:pt>
                <c:pt idx="1787">
                  <c:v>12.720084168549002</c:v>
                </c:pt>
                <c:pt idx="1788">
                  <c:v>12.634095881621061</c:v>
                </c:pt>
                <c:pt idx="1789">
                  <c:v>12.584486352943461</c:v>
                </c:pt>
                <c:pt idx="1790">
                  <c:v>12.616405672781944</c:v>
                </c:pt>
                <c:pt idx="1791">
                  <c:v>12.088105629014928</c:v>
                </c:pt>
                <c:pt idx="1792">
                  <c:v>12.404270711520835</c:v>
                </c:pt>
                <c:pt idx="1793">
                  <c:v>12.314887515078366</c:v>
                </c:pt>
                <c:pt idx="1794">
                  <c:v>12.591306508288246</c:v>
                </c:pt>
                <c:pt idx="1795">
                  <c:v>12.421050830888147</c:v>
                </c:pt>
                <c:pt idx="1796">
                  <c:v>12.481409067797172</c:v>
                </c:pt>
                <c:pt idx="1797">
                  <c:v>12.520507063075396</c:v>
                </c:pt>
                <c:pt idx="1798">
                  <c:v>12.270497211629237</c:v>
                </c:pt>
                <c:pt idx="1799">
                  <c:v>12.647905799894019</c:v>
                </c:pt>
                <c:pt idx="1800">
                  <c:v>13.269651348564029</c:v>
                </c:pt>
                <c:pt idx="1801">
                  <c:v>13.045852073905923</c:v>
                </c:pt>
                <c:pt idx="1802">
                  <c:v>12.848252344648335</c:v>
                </c:pt>
                <c:pt idx="1803">
                  <c:v>12.956773619544164</c:v>
                </c:pt>
                <c:pt idx="1804">
                  <c:v>12.922714210523489</c:v>
                </c:pt>
                <c:pt idx="1805">
                  <c:v>12.531102710804744</c:v>
                </c:pt>
                <c:pt idx="1806">
                  <c:v>13.040887949514246</c:v>
                </c:pt>
                <c:pt idx="1807">
                  <c:v>13.13355160482555</c:v>
                </c:pt>
                <c:pt idx="1808">
                  <c:v>13.039922703104754</c:v>
                </c:pt>
                <c:pt idx="1809">
                  <c:v>13.146237700493169</c:v>
                </c:pt>
                <c:pt idx="1810">
                  <c:v>13.46780264719847</c:v>
                </c:pt>
                <c:pt idx="1811">
                  <c:v>13.860382151173594</c:v>
                </c:pt>
                <c:pt idx="1812">
                  <c:v>13.925329445298035</c:v>
                </c:pt>
                <c:pt idx="1813">
                  <c:v>13.677812687435251</c:v>
                </c:pt>
                <c:pt idx="1814">
                  <c:v>13.157682765062869</c:v>
                </c:pt>
                <c:pt idx="1815">
                  <c:v>12.541090253296108</c:v>
                </c:pt>
                <c:pt idx="1816">
                  <c:v>12.718958967020223</c:v>
                </c:pt>
                <c:pt idx="1817">
                  <c:v>12.431822980818085</c:v>
                </c:pt>
                <c:pt idx="1818">
                  <c:v>12.29747033308079</c:v>
                </c:pt>
                <c:pt idx="1819">
                  <c:v>12.689953312414964</c:v>
                </c:pt>
                <c:pt idx="1820">
                  <c:v>12.71146313918879</c:v>
                </c:pt>
                <c:pt idx="1821">
                  <c:v>12.780965017442595</c:v>
                </c:pt>
                <c:pt idx="1822">
                  <c:v>12.403130341834194</c:v>
                </c:pt>
                <c:pt idx="1823">
                  <c:v>12.154111936342927</c:v>
                </c:pt>
                <c:pt idx="1824">
                  <c:v>12.137283554655141</c:v>
                </c:pt>
                <c:pt idx="1825">
                  <c:v>12.093040796014318</c:v>
                </c:pt>
                <c:pt idx="1826">
                  <c:v>12.239872700902914</c:v>
                </c:pt>
                <c:pt idx="1827">
                  <c:v>12.110040164208931</c:v>
                </c:pt>
                <c:pt idx="1828">
                  <c:v>12.488758729743738</c:v>
                </c:pt>
                <c:pt idx="1829">
                  <c:v>12.643706978012725</c:v>
                </c:pt>
                <c:pt idx="1830">
                  <c:v>12.613833980562367</c:v>
                </c:pt>
                <c:pt idx="1831">
                  <c:v>12.617911457180751</c:v>
                </c:pt>
                <c:pt idx="1832">
                  <c:v>13.125691741205396</c:v>
                </c:pt>
                <c:pt idx="1833">
                  <c:v>13.126243310582248</c:v>
                </c:pt>
                <c:pt idx="1834">
                  <c:v>12.412604924805086</c:v>
                </c:pt>
                <c:pt idx="1835">
                  <c:v>12.146780200401107</c:v>
                </c:pt>
                <c:pt idx="1836">
                  <c:v>12.201574481221128</c:v>
                </c:pt>
                <c:pt idx="1837">
                  <c:v>12.101038551978688</c:v>
                </c:pt>
                <c:pt idx="1838">
                  <c:v>12.143080548805866</c:v>
                </c:pt>
                <c:pt idx="1839">
                  <c:v>12.204568124013996</c:v>
                </c:pt>
                <c:pt idx="1840">
                  <c:v>12.419139642997351</c:v>
                </c:pt>
                <c:pt idx="1841">
                  <c:v>12.877209736933118</c:v>
                </c:pt>
                <c:pt idx="1842">
                  <c:v>12.874176105360426</c:v>
                </c:pt>
                <c:pt idx="1843">
                  <c:v>13.592871003399887</c:v>
                </c:pt>
                <c:pt idx="1844">
                  <c:v>13.473042556278573</c:v>
                </c:pt>
                <c:pt idx="1845">
                  <c:v>13.665402376456058</c:v>
                </c:pt>
                <c:pt idx="1846">
                  <c:v>14.041159014437167</c:v>
                </c:pt>
                <c:pt idx="1847">
                  <c:v>13.77282051259818</c:v>
                </c:pt>
                <c:pt idx="1848">
                  <c:v>13.642650139660871</c:v>
                </c:pt>
                <c:pt idx="1849">
                  <c:v>13.680156857286876</c:v>
                </c:pt>
                <c:pt idx="1850">
                  <c:v>13.747310428918729</c:v>
                </c:pt>
                <c:pt idx="1851">
                  <c:v>13.510687166248792</c:v>
                </c:pt>
                <c:pt idx="1852">
                  <c:v>13.532887833667123</c:v>
                </c:pt>
                <c:pt idx="1853">
                  <c:v>13.233937231412797</c:v>
                </c:pt>
                <c:pt idx="1854">
                  <c:v>13.279579597347382</c:v>
                </c:pt>
                <c:pt idx="1855">
                  <c:v>13.429882252539826</c:v>
                </c:pt>
                <c:pt idx="1856">
                  <c:v>13.645270094200923</c:v>
                </c:pt>
                <c:pt idx="1857">
                  <c:v>13.589975264171409</c:v>
                </c:pt>
                <c:pt idx="1858">
                  <c:v>13.169817291353635</c:v>
                </c:pt>
                <c:pt idx="1859">
                  <c:v>12.980353210404628</c:v>
                </c:pt>
                <c:pt idx="1860">
                  <c:v>13.104869997229194</c:v>
                </c:pt>
                <c:pt idx="1861">
                  <c:v>13.011654772541037</c:v>
                </c:pt>
                <c:pt idx="1862">
                  <c:v>12.634264110281</c:v>
                </c:pt>
                <c:pt idx="1863">
                  <c:v>12.666277196913549</c:v>
                </c:pt>
                <c:pt idx="1864">
                  <c:v>12.792405945241969</c:v>
                </c:pt>
                <c:pt idx="1865">
                  <c:v>12.35457293174294</c:v>
                </c:pt>
                <c:pt idx="1866">
                  <c:v>12.413896976070363</c:v>
                </c:pt>
                <c:pt idx="1867">
                  <c:v>12.543200006162571</c:v>
                </c:pt>
                <c:pt idx="1868">
                  <c:v>12.571961591318571</c:v>
                </c:pt>
                <c:pt idx="1869">
                  <c:v>12.519532164201809</c:v>
                </c:pt>
                <c:pt idx="1870">
                  <c:v>12.5220224999383</c:v>
                </c:pt>
                <c:pt idx="1871">
                  <c:v>12.60019229094935</c:v>
                </c:pt>
                <c:pt idx="1872">
                  <c:v>12.508598680229142</c:v>
                </c:pt>
                <c:pt idx="1873">
                  <c:v>12.472414350184142</c:v>
                </c:pt>
                <c:pt idx="1874">
                  <c:v>12.365761516552404</c:v>
                </c:pt>
                <c:pt idx="1875">
                  <c:v>12.325874777065277</c:v>
                </c:pt>
                <c:pt idx="1876">
                  <c:v>12.351408302443245</c:v>
                </c:pt>
                <c:pt idx="1877">
                  <c:v>12.607888062679891</c:v>
                </c:pt>
                <c:pt idx="1878">
                  <c:v>12.711181838806596</c:v>
                </c:pt>
                <c:pt idx="1879">
                  <c:v>12.358185711161326</c:v>
                </c:pt>
                <c:pt idx="1880">
                  <c:v>12.327293689287233</c:v>
                </c:pt>
                <c:pt idx="1881">
                  <c:v>12.306127214450498</c:v>
                </c:pt>
                <c:pt idx="1882">
                  <c:v>11.757303274170781</c:v>
                </c:pt>
                <c:pt idx="1883">
                  <c:v>11.327363218454519</c:v>
                </c:pt>
                <c:pt idx="1884">
                  <c:v>10.999480044537366</c:v>
                </c:pt>
                <c:pt idx="1885">
                  <c:v>10.705432894043263</c:v>
                </c:pt>
                <c:pt idx="1886">
                  <c:v>10.933399275343492</c:v>
                </c:pt>
                <c:pt idx="1887">
                  <c:v>12.073300128016751</c:v>
                </c:pt>
                <c:pt idx="1888">
                  <c:v>11.955814471823619</c:v>
                </c:pt>
                <c:pt idx="1889">
                  <c:v>11.251525186984114</c:v>
                </c:pt>
                <c:pt idx="1890">
                  <c:v>11.528342689068774</c:v>
                </c:pt>
                <c:pt idx="1891">
                  <c:v>11.787865733342205</c:v>
                </c:pt>
                <c:pt idx="1892">
                  <c:v>11.539751901628978</c:v>
                </c:pt>
                <c:pt idx="1893">
                  <c:v>10.978185329820516</c:v>
                </c:pt>
                <c:pt idx="1894">
                  <c:v>10.920711800752432</c:v>
                </c:pt>
                <c:pt idx="1895">
                  <c:v>10.550898322806914</c:v>
                </c:pt>
                <c:pt idx="1896">
                  <c:v>10.498896361957213</c:v>
                </c:pt>
                <c:pt idx="1897">
                  <c:v>10.592657640328456</c:v>
                </c:pt>
                <c:pt idx="1898">
                  <c:v>10.608876537854819</c:v>
                </c:pt>
                <c:pt idx="1899">
                  <c:v>10.738305049980259</c:v>
                </c:pt>
                <c:pt idx="1900">
                  <c:v>10.67289305865582</c:v>
                </c:pt>
                <c:pt idx="1901">
                  <c:v>10.684975185855784</c:v>
                </c:pt>
                <c:pt idx="1902">
                  <c:v>10.674488473078366</c:v>
                </c:pt>
                <c:pt idx="1903">
                  <c:v>10.575936814669156</c:v>
                </c:pt>
                <c:pt idx="1904">
                  <c:v>10.981734678760564</c:v>
                </c:pt>
                <c:pt idx="1905">
                  <c:v>11.053251164163322</c:v>
                </c:pt>
                <c:pt idx="1906">
                  <c:v>10.691836708903837</c:v>
                </c:pt>
                <c:pt idx="1907">
                  <c:v>10.655812333978124</c:v>
                </c:pt>
                <c:pt idx="1908">
                  <c:v>10.831762965194233</c:v>
                </c:pt>
                <c:pt idx="1909">
                  <c:v>11.224729946656597</c:v>
                </c:pt>
                <c:pt idx="1910">
                  <c:v>11.196375143916026</c:v>
                </c:pt>
                <c:pt idx="1911">
                  <c:v>11.168345767107796</c:v>
                </c:pt>
                <c:pt idx="1912">
                  <c:v>11.094076950514541</c:v>
                </c:pt>
                <c:pt idx="1913">
                  <c:v>11.06385370650988</c:v>
                </c:pt>
                <c:pt idx="1914">
                  <c:v>10.662039552242794</c:v>
                </c:pt>
                <c:pt idx="1915">
                  <c:v>10.517455292564874</c:v>
                </c:pt>
                <c:pt idx="1916">
                  <c:v>10.548483827859741</c:v>
                </c:pt>
                <c:pt idx="1917">
                  <c:v>10.77847998446679</c:v>
                </c:pt>
                <c:pt idx="1918">
                  <c:v>11.120462650579746</c:v>
                </c:pt>
                <c:pt idx="1919">
                  <c:v>10.5528550151713</c:v>
                </c:pt>
                <c:pt idx="1920">
                  <c:v>10.676209369534149</c:v>
                </c:pt>
                <c:pt idx="1921">
                  <c:v>10.613251861936703</c:v>
                </c:pt>
                <c:pt idx="1922">
                  <c:v>10.542245578207533</c:v>
                </c:pt>
                <c:pt idx="1923">
                  <c:v>10.062571890703877</c:v>
                </c:pt>
                <c:pt idx="1924">
                  <c:v>10.135908555050253</c:v>
                </c:pt>
                <c:pt idx="1925">
                  <c:v>10.510767513870531</c:v>
                </c:pt>
                <c:pt idx="1926">
                  <c:v>10.392386936363456</c:v>
                </c:pt>
                <c:pt idx="1927">
                  <c:v>10.597112941969986</c:v>
                </c:pt>
                <c:pt idx="1928">
                  <c:v>10.82925884022332</c:v>
                </c:pt>
                <c:pt idx="1929">
                  <c:v>10.828416318000176</c:v>
                </c:pt>
                <c:pt idx="1930">
                  <c:v>10.825095870351522</c:v>
                </c:pt>
                <c:pt idx="1931">
                  <c:v>10.915747676360755</c:v>
                </c:pt>
                <c:pt idx="1932">
                  <c:v>10.766760514132105</c:v>
                </c:pt>
                <c:pt idx="1933">
                  <c:v>10.779721015564709</c:v>
                </c:pt>
                <c:pt idx="1934">
                  <c:v>10.735918133501928</c:v>
                </c:pt>
                <c:pt idx="1935">
                  <c:v>10.791179869368829</c:v>
                </c:pt>
                <c:pt idx="1936">
                  <c:v>10.764995492126175</c:v>
                </c:pt>
                <c:pt idx="1937">
                  <c:v>11.183957938319621</c:v>
                </c:pt>
                <c:pt idx="1938">
                  <c:v>11.924517046457536</c:v>
                </c:pt>
                <c:pt idx="1939">
                  <c:v>12.014804816678048</c:v>
                </c:pt>
                <c:pt idx="1940">
                  <c:v>11.960363540259214</c:v>
                </c:pt>
                <c:pt idx="1941">
                  <c:v>12.174015317306667</c:v>
                </c:pt>
                <c:pt idx="1942">
                  <c:v>12.121832717486045</c:v>
                </c:pt>
                <c:pt idx="1943">
                  <c:v>12.116165342138881</c:v>
                </c:pt>
                <c:pt idx="1944">
                  <c:v>12.170489410065134</c:v>
                </c:pt>
                <c:pt idx="1945">
                  <c:v>12.160448089559525</c:v>
                </c:pt>
                <c:pt idx="1946">
                  <c:v>12.124139656404735</c:v>
                </c:pt>
                <c:pt idx="1947">
                  <c:v>12.431918126535592</c:v>
                </c:pt>
                <c:pt idx="1948">
                  <c:v>12.479572341772252</c:v>
                </c:pt>
                <c:pt idx="1949">
                  <c:v>12.360922874193959</c:v>
                </c:pt>
                <c:pt idx="1950">
                  <c:v>12.276729945587675</c:v>
                </c:pt>
                <c:pt idx="1951">
                  <c:v>12.125831595468229</c:v>
                </c:pt>
                <c:pt idx="1952">
                  <c:v>12.360094141205238</c:v>
                </c:pt>
                <c:pt idx="1953">
                  <c:v>12.455876921342645</c:v>
                </c:pt>
                <c:pt idx="1954">
                  <c:v>13.303572865240488</c:v>
                </c:pt>
                <c:pt idx="1955">
                  <c:v>13.357902448860509</c:v>
                </c:pt>
                <c:pt idx="1956">
                  <c:v>13.471112063459588</c:v>
                </c:pt>
                <c:pt idx="1957">
                  <c:v>13.460218568266741</c:v>
                </c:pt>
                <c:pt idx="1958">
                  <c:v>13.558535809690788</c:v>
                </c:pt>
                <c:pt idx="1959">
                  <c:v>13.471387848148014</c:v>
                </c:pt>
                <c:pt idx="1960">
                  <c:v>13.374173745477673</c:v>
                </c:pt>
                <c:pt idx="1961">
                  <c:v>13.353903570878325</c:v>
                </c:pt>
                <c:pt idx="1962">
                  <c:v>13.402579568385603</c:v>
                </c:pt>
                <c:pt idx="1963">
                  <c:v>13.295299324587694</c:v>
                </c:pt>
                <c:pt idx="1964">
                  <c:v>13.670918070224587</c:v>
                </c:pt>
                <c:pt idx="1965">
                  <c:v>13.733796979185831</c:v>
                </c:pt>
                <c:pt idx="1966">
                  <c:v>13.789229701559558</c:v>
                </c:pt>
                <c:pt idx="1967">
                  <c:v>14.159884322804775</c:v>
                </c:pt>
                <c:pt idx="1968">
                  <c:v>14.433462733723864</c:v>
                </c:pt>
                <c:pt idx="1969">
                  <c:v>14.408917896453906</c:v>
                </c:pt>
                <c:pt idx="1970">
                  <c:v>14.086663488027538</c:v>
                </c:pt>
                <c:pt idx="1971">
                  <c:v>14.053155648383719</c:v>
                </c:pt>
                <c:pt idx="1972">
                  <c:v>14.204837227018295</c:v>
                </c:pt>
                <c:pt idx="1973">
                  <c:v>14.259442595326741</c:v>
                </c:pt>
                <c:pt idx="1974">
                  <c:v>14.058533449808035</c:v>
                </c:pt>
                <c:pt idx="1975">
                  <c:v>14.014683684348222</c:v>
                </c:pt>
                <c:pt idx="1976">
                  <c:v>13.654508881263212</c:v>
                </c:pt>
                <c:pt idx="1977">
                  <c:v>13.464906907969992</c:v>
                </c:pt>
                <c:pt idx="1978">
                  <c:v>13.590940510580902</c:v>
                </c:pt>
                <c:pt idx="1979">
                  <c:v>13.604040283281162</c:v>
                </c:pt>
                <c:pt idx="1980">
                  <c:v>13.714354158651762</c:v>
                </c:pt>
                <c:pt idx="1981">
                  <c:v>13.610107546426544</c:v>
                </c:pt>
                <c:pt idx="1982">
                  <c:v>13.600730867020044</c:v>
                </c:pt>
                <c:pt idx="1983">
                  <c:v>13.507101965299245</c:v>
                </c:pt>
                <c:pt idx="1984">
                  <c:v>13.608728622984412</c:v>
                </c:pt>
                <c:pt idx="1985">
                  <c:v>13.676020086960477</c:v>
                </c:pt>
                <c:pt idx="1986">
                  <c:v>14.216006506899568</c:v>
                </c:pt>
                <c:pt idx="1987">
                  <c:v>14.210628705475251</c:v>
                </c:pt>
                <c:pt idx="1988">
                  <c:v>14.213524444703729</c:v>
                </c:pt>
                <c:pt idx="1989">
                  <c:v>13.996619787256286</c:v>
                </c:pt>
                <c:pt idx="1990">
                  <c:v>13.626792520076348</c:v>
                </c:pt>
                <c:pt idx="1991">
                  <c:v>13.619346333488831</c:v>
                </c:pt>
                <c:pt idx="1992">
                  <c:v>13.625551488978429</c:v>
                </c:pt>
                <c:pt idx="1993">
                  <c:v>14.000480772894257</c:v>
                </c:pt>
                <c:pt idx="1994">
                  <c:v>13.844524531589071</c:v>
                </c:pt>
                <c:pt idx="1995">
                  <c:v>13.552468546545406</c:v>
                </c:pt>
                <c:pt idx="1996">
                  <c:v>13.505447257168687</c:v>
                </c:pt>
                <c:pt idx="1997">
                  <c:v>13.676847441025759</c:v>
                </c:pt>
                <c:pt idx="1998">
                  <c:v>13.339976444112786</c:v>
                </c:pt>
                <c:pt idx="1999">
                  <c:v>13.224974229038935</c:v>
                </c:pt>
                <c:pt idx="2000">
                  <c:v>13.612451716278169</c:v>
                </c:pt>
                <c:pt idx="2001">
                  <c:v>13.646511125298842</c:v>
                </c:pt>
                <c:pt idx="2002">
                  <c:v>13.900784608028077</c:v>
                </c:pt>
                <c:pt idx="2003">
                  <c:v>13.926156799363314</c:v>
                </c:pt>
                <c:pt idx="2004">
                  <c:v>13.840249868918459</c:v>
                </c:pt>
                <c:pt idx="2005">
                  <c:v>13.822048079482311</c:v>
                </c:pt>
                <c:pt idx="2006">
                  <c:v>13.953045806484898</c:v>
                </c:pt>
                <c:pt idx="2007">
                  <c:v>13.997171356633139</c:v>
                </c:pt>
              </c:numCache>
            </c:numRef>
          </c:val>
          <c:extLst>
            <c:ext xmlns:c16="http://schemas.microsoft.com/office/drawing/2014/chart" uri="{C3380CC4-5D6E-409C-BE32-E72D297353CC}">
              <c16:uniqueId val="{00000000-261C-4C2A-B12E-B43EC1F195CB}"/>
            </c:ext>
          </c:extLst>
        </c:ser>
        <c:dLbls>
          <c:showLegendKey val="0"/>
          <c:showVal val="0"/>
          <c:showCatName val="0"/>
          <c:showSerName val="0"/>
          <c:showPercent val="0"/>
          <c:showBubbleSize val="0"/>
        </c:dLbls>
        <c:axId val="1356578143"/>
        <c:axId val="1356573823"/>
      </c:areaChart>
      <c:dateAx>
        <c:axId val="135657814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73823"/>
        <c:crosses val="autoZero"/>
        <c:auto val="1"/>
        <c:lblOffset val="100"/>
        <c:baseTimeUnit val="days"/>
      </c:dateAx>
      <c:valAx>
        <c:axId val="13565738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7814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tx>
            <c:strRef>
              <c:f>Diario!$L$1</c:f>
              <c:strCache>
                <c:ptCount val="1"/>
                <c:pt idx="0">
                  <c:v>Drawdown</c:v>
                </c:pt>
              </c:strCache>
            </c:strRef>
          </c:tx>
          <c:spPr>
            <a:ln w="19050" cap="rnd">
              <a:solidFill>
                <a:schemeClr val="accent1"/>
              </a:solidFill>
              <a:round/>
            </a:ln>
            <a:effectLst/>
          </c:spPr>
          <c:marker>
            <c:symbol val="none"/>
          </c:marker>
          <c:cat>
            <c:numRef>
              <c:f>Diario!$A$2:$A$2009</c:f>
              <c:numCache>
                <c:formatCode>m/d/yyyy</c:formatCode>
                <c:ptCount val="200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pt idx="238">
                  <c:v>44069</c:v>
                </c:pt>
                <c:pt idx="239">
                  <c:v>44070</c:v>
                </c:pt>
                <c:pt idx="240">
                  <c:v>44071</c:v>
                </c:pt>
                <c:pt idx="241">
                  <c:v>44072</c:v>
                </c:pt>
                <c:pt idx="242">
                  <c:v>44073</c:v>
                </c:pt>
                <c:pt idx="243">
                  <c:v>44074</c:v>
                </c:pt>
                <c:pt idx="244">
                  <c:v>44075</c:v>
                </c:pt>
                <c:pt idx="245">
                  <c:v>44076</c:v>
                </c:pt>
                <c:pt idx="246">
                  <c:v>44077</c:v>
                </c:pt>
                <c:pt idx="247">
                  <c:v>44078</c:v>
                </c:pt>
                <c:pt idx="248">
                  <c:v>44079</c:v>
                </c:pt>
                <c:pt idx="249">
                  <c:v>44080</c:v>
                </c:pt>
                <c:pt idx="250">
                  <c:v>44081</c:v>
                </c:pt>
                <c:pt idx="251">
                  <c:v>44082</c:v>
                </c:pt>
                <c:pt idx="252">
                  <c:v>44083</c:v>
                </c:pt>
                <c:pt idx="253">
                  <c:v>44084</c:v>
                </c:pt>
                <c:pt idx="254">
                  <c:v>44085</c:v>
                </c:pt>
                <c:pt idx="255">
                  <c:v>44086</c:v>
                </c:pt>
                <c:pt idx="256">
                  <c:v>44087</c:v>
                </c:pt>
                <c:pt idx="257">
                  <c:v>44088</c:v>
                </c:pt>
                <c:pt idx="258">
                  <c:v>44089</c:v>
                </c:pt>
                <c:pt idx="259">
                  <c:v>44090</c:v>
                </c:pt>
                <c:pt idx="260">
                  <c:v>44091</c:v>
                </c:pt>
                <c:pt idx="261">
                  <c:v>44092</c:v>
                </c:pt>
                <c:pt idx="262">
                  <c:v>44093</c:v>
                </c:pt>
                <c:pt idx="263">
                  <c:v>44094</c:v>
                </c:pt>
                <c:pt idx="264">
                  <c:v>44095</c:v>
                </c:pt>
                <c:pt idx="265">
                  <c:v>44096</c:v>
                </c:pt>
                <c:pt idx="266">
                  <c:v>44097</c:v>
                </c:pt>
                <c:pt idx="267">
                  <c:v>44098</c:v>
                </c:pt>
                <c:pt idx="268">
                  <c:v>44099</c:v>
                </c:pt>
                <c:pt idx="269">
                  <c:v>44100</c:v>
                </c:pt>
                <c:pt idx="270">
                  <c:v>44101</c:v>
                </c:pt>
                <c:pt idx="271">
                  <c:v>44102</c:v>
                </c:pt>
                <c:pt idx="272">
                  <c:v>44103</c:v>
                </c:pt>
                <c:pt idx="273">
                  <c:v>44104</c:v>
                </c:pt>
                <c:pt idx="274">
                  <c:v>44105</c:v>
                </c:pt>
                <c:pt idx="275">
                  <c:v>44106</c:v>
                </c:pt>
                <c:pt idx="276">
                  <c:v>44107</c:v>
                </c:pt>
                <c:pt idx="277">
                  <c:v>44108</c:v>
                </c:pt>
                <c:pt idx="278">
                  <c:v>44109</c:v>
                </c:pt>
                <c:pt idx="279">
                  <c:v>44110</c:v>
                </c:pt>
                <c:pt idx="280">
                  <c:v>44111</c:v>
                </c:pt>
                <c:pt idx="281">
                  <c:v>44112</c:v>
                </c:pt>
                <c:pt idx="282">
                  <c:v>44113</c:v>
                </c:pt>
                <c:pt idx="283">
                  <c:v>44114</c:v>
                </c:pt>
                <c:pt idx="284">
                  <c:v>44115</c:v>
                </c:pt>
                <c:pt idx="285">
                  <c:v>44116</c:v>
                </c:pt>
                <c:pt idx="286">
                  <c:v>44117</c:v>
                </c:pt>
                <c:pt idx="287">
                  <c:v>44118</c:v>
                </c:pt>
                <c:pt idx="288">
                  <c:v>44119</c:v>
                </c:pt>
                <c:pt idx="289">
                  <c:v>44120</c:v>
                </c:pt>
                <c:pt idx="290">
                  <c:v>44121</c:v>
                </c:pt>
                <c:pt idx="291">
                  <c:v>44122</c:v>
                </c:pt>
                <c:pt idx="292">
                  <c:v>44123</c:v>
                </c:pt>
                <c:pt idx="293">
                  <c:v>44124</c:v>
                </c:pt>
                <c:pt idx="294">
                  <c:v>44125</c:v>
                </c:pt>
                <c:pt idx="295">
                  <c:v>44126</c:v>
                </c:pt>
                <c:pt idx="296">
                  <c:v>44127</c:v>
                </c:pt>
                <c:pt idx="297">
                  <c:v>44128</c:v>
                </c:pt>
                <c:pt idx="298">
                  <c:v>44129</c:v>
                </c:pt>
                <c:pt idx="299">
                  <c:v>44130</c:v>
                </c:pt>
                <c:pt idx="300">
                  <c:v>44131</c:v>
                </c:pt>
                <c:pt idx="301">
                  <c:v>44132</c:v>
                </c:pt>
                <c:pt idx="302">
                  <c:v>44133</c:v>
                </c:pt>
                <c:pt idx="303">
                  <c:v>44134</c:v>
                </c:pt>
                <c:pt idx="304">
                  <c:v>44135</c:v>
                </c:pt>
                <c:pt idx="305">
                  <c:v>44136</c:v>
                </c:pt>
                <c:pt idx="306">
                  <c:v>44137</c:v>
                </c:pt>
                <c:pt idx="307">
                  <c:v>44138</c:v>
                </c:pt>
                <c:pt idx="308">
                  <c:v>44139</c:v>
                </c:pt>
                <c:pt idx="309">
                  <c:v>44140</c:v>
                </c:pt>
                <c:pt idx="310">
                  <c:v>44141</c:v>
                </c:pt>
                <c:pt idx="311">
                  <c:v>44142</c:v>
                </c:pt>
                <c:pt idx="312">
                  <c:v>44143</c:v>
                </c:pt>
                <c:pt idx="313">
                  <c:v>44144</c:v>
                </c:pt>
                <c:pt idx="314">
                  <c:v>44145</c:v>
                </c:pt>
                <c:pt idx="315">
                  <c:v>44146</c:v>
                </c:pt>
                <c:pt idx="316">
                  <c:v>44147</c:v>
                </c:pt>
                <c:pt idx="317">
                  <c:v>44148</c:v>
                </c:pt>
                <c:pt idx="318">
                  <c:v>44149</c:v>
                </c:pt>
                <c:pt idx="319">
                  <c:v>44150</c:v>
                </c:pt>
                <c:pt idx="320">
                  <c:v>44151</c:v>
                </c:pt>
                <c:pt idx="321">
                  <c:v>44152</c:v>
                </c:pt>
                <c:pt idx="322">
                  <c:v>44153</c:v>
                </c:pt>
                <c:pt idx="323">
                  <c:v>44154</c:v>
                </c:pt>
                <c:pt idx="324">
                  <c:v>44155</c:v>
                </c:pt>
                <c:pt idx="325">
                  <c:v>44156</c:v>
                </c:pt>
                <c:pt idx="326">
                  <c:v>44157</c:v>
                </c:pt>
                <c:pt idx="327">
                  <c:v>44158</c:v>
                </c:pt>
                <c:pt idx="328">
                  <c:v>44159</c:v>
                </c:pt>
                <c:pt idx="329">
                  <c:v>44160</c:v>
                </c:pt>
                <c:pt idx="330">
                  <c:v>44161</c:v>
                </c:pt>
                <c:pt idx="331">
                  <c:v>44162</c:v>
                </c:pt>
                <c:pt idx="332">
                  <c:v>44163</c:v>
                </c:pt>
                <c:pt idx="333">
                  <c:v>44164</c:v>
                </c:pt>
                <c:pt idx="334">
                  <c:v>44165</c:v>
                </c:pt>
                <c:pt idx="335">
                  <c:v>44166</c:v>
                </c:pt>
                <c:pt idx="336">
                  <c:v>44167</c:v>
                </c:pt>
                <c:pt idx="337">
                  <c:v>44168</c:v>
                </c:pt>
                <c:pt idx="338">
                  <c:v>44169</c:v>
                </c:pt>
                <c:pt idx="339">
                  <c:v>44170</c:v>
                </c:pt>
                <c:pt idx="340">
                  <c:v>44171</c:v>
                </c:pt>
                <c:pt idx="341">
                  <c:v>44172</c:v>
                </c:pt>
                <c:pt idx="342">
                  <c:v>44173</c:v>
                </c:pt>
                <c:pt idx="343">
                  <c:v>44174</c:v>
                </c:pt>
                <c:pt idx="344">
                  <c:v>44175</c:v>
                </c:pt>
                <c:pt idx="345">
                  <c:v>44176</c:v>
                </c:pt>
                <c:pt idx="346">
                  <c:v>44177</c:v>
                </c:pt>
                <c:pt idx="347">
                  <c:v>44178</c:v>
                </c:pt>
                <c:pt idx="348">
                  <c:v>44179</c:v>
                </c:pt>
                <c:pt idx="349">
                  <c:v>44180</c:v>
                </c:pt>
                <c:pt idx="350">
                  <c:v>44181</c:v>
                </c:pt>
                <c:pt idx="351">
                  <c:v>44182</c:v>
                </c:pt>
                <c:pt idx="352">
                  <c:v>44183</c:v>
                </c:pt>
                <c:pt idx="353">
                  <c:v>44184</c:v>
                </c:pt>
                <c:pt idx="354">
                  <c:v>44185</c:v>
                </c:pt>
                <c:pt idx="355">
                  <c:v>44186</c:v>
                </c:pt>
                <c:pt idx="356">
                  <c:v>44187</c:v>
                </c:pt>
                <c:pt idx="357">
                  <c:v>44188</c:v>
                </c:pt>
                <c:pt idx="358">
                  <c:v>44189</c:v>
                </c:pt>
                <c:pt idx="359">
                  <c:v>44190</c:v>
                </c:pt>
                <c:pt idx="360">
                  <c:v>44191</c:v>
                </c:pt>
                <c:pt idx="361">
                  <c:v>44192</c:v>
                </c:pt>
                <c:pt idx="362">
                  <c:v>44193</c:v>
                </c:pt>
                <c:pt idx="363">
                  <c:v>44194</c:v>
                </c:pt>
                <c:pt idx="364">
                  <c:v>44195</c:v>
                </c:pt>
                <c:pt idx="365">
                  <c:v>44196</c:v>
                </c:pt>
                <c:pt idx="366">
                  <c:v>44197</c:v>
                </c:pt>
                <c:pt idx="367">
                  <c:v>44198</c:v>
                </c:pt>
                <c:pt idx="368">
                  <c:v>44199</c:v>
                </c:pt>
                <c:pt idx="369">
                  <c:v>44200</c:v>
                </c:pt>
                <c:pt idx="370">
                  <c:v>44201</c:v>
                </c:pt>
                <c:pt idx="371">
                  <c:v>44202</c:v>
                </c:pt>
                <c:pt idx="372">
                  <c:v>44203</c:v>
                </c:pt>
                <c:pt idx="373">
                  <c:v>44204</c:v>
                </c:pt>
                <c:pt idx="374">
                  <c:v>44205</c:v>
                </c:pt>
                <c:pt idx="375">
                  <c:v>44206</c:v>
                </c:pt>
                <c:pt idx="376">
                  <c:v>44207</c:v>
                </c:pt>
                <c:pt idx="377">
                  <c:v>44208</c:v>
                </c:pt>
                <c:pt idx="378">
                  <c:v>44209</c:v>
                </c:pt>
                <c:pt idx="379">
                  <c:v>44210</c:v>
                </c:pt>
                <c:pt idx="380">
                  <c:v>44211</c:v>
                </c:pt>
                <c:pt idx="381">
                  <c:v>44212</c:v>
                </c:pt>
                <c:pt idx="382">
                  <c:v>44213</c:v>
                </c:pt>
                <c:pt idx="383">
                  <c:v>44214</c:v>
                </c:pt>
                <c:pt idx="384">
                  <c:v>44215</c:v>
                </c:pt>
                <c:pt idx="385">
                  <c:v>44216</c:v>
                </c:pt>
                <c:pt idx="386">
                  <c:v>44217</c:v>
                </c:pt>
                <c:pt idx="387">
                  <c:v>44218</c:v>
                </c:pt>
                <c:pt idx="388">
                  <c:v>44219</c:v>
                </c:pt>
                <c:pt idx="389">
                  <c:v>44220</c:v>
                </c:pt>
                <c:pt idx="390">
                  <c:v>44221</c:v>
                </c:pt>
                <c:pt idx="391">
                  <c:v>44222</c:v>
                </c:pt>
                <c:pt idx="392">
                  <c:v>44223</c:v>
                </c:pt>
                <c:pt idx="393">
                  <c:v>44224</c:v>
                </c:pt>
                <c:pt idx="394">
                  <c:v>44225</c:v>
                </c:pt>
                <c:pt idx="395">
                  <c:v>44226</c:v>
                </c:pt>
                <c:pt idx="396">
                  <c:v>44227</c:v>
                </c:pt>
                <c:pt idx="397">
                  <c:v>44228</c:v>
                </c:pt>
                <c:pt idx="398">
                  <c:v>44229</c:v>
                </c:pt>
                <c:pt idx="399">
                  <c:v>44230</c:v>
                </c:pt>
                <c:pt idx="400">
                  <c:v>44231</c:v>
                </c:pt>
                <c:pt idx="401">
                  <c:v>44232</c:v>
                </c:pt>
                <c:pt idx="402">
                  <c:v>44233</c:v>
                </c:pt>
                <c:pt idx="403">
                  <c:v>44234</c:v>
                </c:pt>
                <c:pt idx="404">
                  <c:v>44235</c:v>
                </c:pt>
                <c:pt idx="405">
                  <c:v>44236</c:v>
                </c:pt>
                <c:pt idx="406">
                  <c:v>44237</c:v>
                </c:pt>
                <c:pt idx="407">
                  <c:v>44238</c:v>
                </c:pt>
                <c:pt idx="408">
                  <c:v>44239</c:v>
                </c:pt>
                <c:pt idx="409">
                  <c:v>44240</c:v>
                </c:pt>
                <c:pt idx="410">
                  <c:v>44241</c:v>
                </c:pt>
                <c:pt idx="411">
                  <c:v>44242</c:v>
                </c:pt>
                <c:pt idx="412">
                  <c:v>44243</c:v>
                </c:pt>
                <c:pt idx="413">
                  <c:v>44244</c:v>
                </c:pt>
                <c:pt idx="414">
                  <c:v>44245</c:v>
                </c:pt>
                <c:pt idx="415">
                  <c:v>44246</c:v>
                </c:pt>
                <c:pt idx="416">
                  <c:v>44247</c:v>
                </c:pt>
                <c:pt idx="417">
                  <c:v>44248</c:v>
                </c:pt>
                <c:pt idx="418">
                  <c:v>44249</c:v>
                </c:pt>
                <c:pt idx="419">
                  <c:v>44250</c:v>
                </c:pt>
                <c:pt idx="420">
                  <c:v>44251</c:v>
                </c:pt>
                <c:pt idx="421">
                  <c:v>44252</c:v>
                </c:pt>
                <c:pt idx="422">
                  <c:v>44253</c:v>
                </c:pt>
                <c:pt idx="423">
                  <c:v>44254</c:v>
                </c:pt>
                <c:pt idx="424">
                  <c:v>44255</c:v>
                </c:pt>
                <c:pt idx="425">
                  <c:v>44256</c:v>
                </c:pt>
                <c:pt idx="426">
                  <c:v>44257</c:v>
                </c:pt>
                <c:pt idx="427">
                  <c:v>44258</c:v>
                </c:pt>
                <c:pt idx="428">
                  <c:v>44259</c:v>
                </c:pt>
                <c:pt idx="429">
                  <c:v>44260</c:v>
                </c:pt>
                <c:pt idx="430">
                  <c:v>44261</c:v>
                </c:pt>
                <c:pt idx="431">
                  <c:v>44262</c:v>
                </c:pt>
                <c:pt idx="432">
                  <c:v>44263</c:v>
                </c:pt>
                <c:pt idx="433">
                  <c:v>44264</c:v>
                </c:pt>
                <c:pt idx="434">
                  <c:v>44265</c:v>
                </c:pt>
                <c:pt idx="435">
                  <c:v>44266</c:v>
                </c:pt>
                <c:pt idx="436">
                  <c:v>44267</c:v>
                </c:pt>
                <c:pt idx="437">
                  <c:v>44268</c:v>
                </c:pt>
                <c:pt idx="438">
                  <c:v>44269</c:v>
                </c:pt>
                <c:pt idx="439">
                  <c:v>44270</c:v>
                </c:pt>
                <c:pt idx="440">
                  <c:v>44271</c:v>
                </c:pt>
                <c:pt idx="441">
                  <c:v>44272</c:v>
                </c:pt>
                <c:pt idx="442">
                  <c:v>44273</c:v>
                </c:pt>
                <c:pt idx="443">
                  <c:v>44274</c:v>
                </c:pt>
                <c:pt idx="444">
                  <c:v>44275</c:v>
                </c:pt>
                <c:pt idx="445">
                  <c:v>44276</c:v>
                </c:pt>
                <c:pt idx="446">
                  <c:v>44277</c:v>
                </c:pt>
                <c:pt idx="447">
                  <c:v>44278</c:v>
                </c:pt>
                <c:pt idx="448">
                  <c:v>44279</c:v>
                </c:pt>
                <c:pt idx="449">
                  <c:v>44280</c:v>
                </c:pt>
                <c:pt idx="450">
                  <c:v>44281</c:v>
                </c:pt>
                <c:pt idx="451">
                  <c:v>44282</c:v>
                </c:pt>
                <c:pt idx="452">
                  <c:v>44283</c:v>
                </c:pt>
                <c:pt idx="453">
                  <c:v>44284</c:v>
                </c:pt>
                <c:pt idx="454">
                  <c:v>44285</c:v>
                </c:pt>
                <c:pt idx="455">
                  <c:v>44286</c:v>
                </c:pt>
                <c:pt idx="456">
                  <c:v>44287</c:v>
                </c:pt>
                <c:pt idx="457">
                  <c:v>44288</c:v>
                </c:pt>
                <c:pt idx="458">
                  <c:v>44289</c:v>
                </c:pt>
                <c:pt idx="459">
                  <c:v>44290</c:v>
                </c:pt>
                <c:pt idx="460">
                  <c:v>44291</c:v>
                </c:pt>
                <c:pt idx="461">
                  <c:v>44292</c:v>
                </c:pt>
                <c:pt idx="462">
                  <c:v>44293</c:v>
                </c:pt>
                <c:pt idx="463">
                  <c:v>44294</c:v>
                </c:pt>
                <c:pt idx="464">
                  <c:v>44295</c:v>
                </c:pt>
                <c:pt idx="465">
                  <c:v>44296</c:v>
                </c:pt>
                <c:pt idx="466">
                  <c:v>44297</c:v>
                </c:pt>
                <c:pt idx="467">
                  <c:v>44298</c:v>
                </c:pt>
                <c:pt idx="468">
                  <c:v>44299</c:v>
                </c:pt>
                <c:pt idx="469">
                  <c:v>44300</c:v>
                </c:pt>
                <c:pt idx="470">
                  <c:v>44301</c:v>
                </c:pt>
                <c:pt idx="471">
                  <c:v>44302</c:v>
                </c:pt>
                <c:pt idx="472">
                  <c:v>44303</c:v>
                </c:pt>
                <c:pt idx="473">
                  <c:v>44304</c:v>
                </c:pt>
                <c:pt idx="474">
                  <c:v>44305</c:v>
                </c:pt>
                <c:pt idx="475">
                  <c:v>44306</c:v>
                </c:pt>
                <c:pt idx="476">
                  <c:v>44307</c:v>
                </c:pt>
                <c:pt idx="477">
                  <c:v>44308</c:v>
                </c:pt>
                <c:pt idx="478">
                  <c:v>44309</c:v>
                </c:pt>
                <c:pt idx="479">
                  <c:v>44310</c:v>
                </c:pt>
                <c:pt idx="480">
                  <c:v>44311</c:v>
                </c:pt>
                <c:pt idx="481">
                  <c:v>44312</c:v>
                </c:pt>
                <c:pt idx="482">
                  <c:v>44313</c:v>
                </c:pt>
                <c:pt idx="483">
                  <c:v>44314</c:v>
                </c:pt>
                <c:pt idx="484">
                  <c:v>44315</c:v>
                </c:pt>
                <c:pt idx="485">
                  <c:v>44316</c:v>
                </c:pt>
                <c:pt idx="486">
                  <c:v>44317</c:v>
                </c:pt>
                <c:pt idx="487">
                  <c:v>44318</c:v>
                </c:pt>
                <c:pt idx="488">
                  <c:v>44319</c:v>
                </c:pt>
                <c:pt idx="489">
                  <c:v>44320</c:v>
                </c:pt>
                <c:pt idx="490">
                  <c:v>44321</c:v>
                </c:pt>
                <c:pt idx="491">
                  <c:v>44322</c:v>
                </c:pt>
                <c:pt idx="492">
                  <c:v>44323</c:v>
                </c:pt>
                <c:pt idx="493">
                  <c:v>44324</c:v>
                </c:pt>
                <c:pt idx="494">
                  <c:v>44325</c:v>
                </c:pt>
                <c:pt idx="495">
                  <c:v>44326</c:v>
                </c:pt>
                <c:pt idx="496">
                  <c:v>44327</c:v>
                </c:pt>
                <c:pt idx="497">
                  <c:v>44328</c:v>
                </c:pt>
                <c:pt idx="498">
                  <c:v>44329</c:v>
                </c:pt>
                <c:pt idx="499">
                  <c:v>44330</c:v>
                </c:pt>
                <c:pt idx="500">
                  <c:v>44331</c:v>
                </c:pt>
                <c:pt idx="501">
                  <c:v>44332</c:v>
                </c:pt>
                <c:pt idx="502">
                  <c:v>44333</c:v>
                </c:pt>
                <c:pt idx="503">
                  <c:v>44334</c:v>
                </c:pt>
                <c:pt idx="504">
                  <c:v>44335</c:v>
                </c:pt>
                <c:pt idx="505">
                  <c:v>44336</c:v>
                </c:pt>
                <c:pt idx="506">
                  <c:v>44337</c:v>
                </c:pt>
                <c:pt idx="507">
                  <c:v>44338</c:v>
                </c:pt>
                <c:pt idx="508">
                  <c:v>44339</c:v>
                </c:pt>
                <c:pt idx="509">
                  <c:v>44340</c:v>
                </c:pt>
                <c:pt idx="510">
                  <c:v>44341</c:v>
                </c:pt>
                <c:pt idx="511">
                  <c:v>44342</c:v>
                </c:pt>
                <c:pt idx="512">
                  <c:v>44343</c:v>
                </c:pt>
                <c:pt idx="513">
                  <c:v>44344</c:v>
                </c:pt>
                <c:pt idx="514">
                  <c:v>44345</c:v>
                </c:pt>
                <c:pt idx="515">
                  <c:v>44346</c:v>
                </c:pt>
                <c:pt idx="516">
                  <c:v>44347</c:v>
                </c:pt>
                <c:pt idx="517">
                  <c:v>44348</c:v>
                </c:pt>
                <c:pt idx="518">
                  <c:v>44349</c:v>
                </c:pt>
                <c:pt idx="519">
                  <c:v>44350</c:v>
                </c:pt>
                <c:pt idx="520">
                  <c:v>44351</c:v>
                </c:pt>
                <c:pt idx="521">
                  <c:v>44352</c:v>
                </c:pt>
                <c:pt idx="522">
                  <c:v>44353</c:v>
                </c:pt>
                <c:pt idx="523">
                  <c:v>44354</c:v>
                </c:pt>
                <c:pt idx="524">
                  <c:v>44355</c:v>
                </c:pt>
                <c:pt idx="525">
                  <c:v>44356</c:v>
                </c:pt>
                <c:pt idx="526">
                  <c:v>44357</c:v>
                </c:pt>
                <c:pt idx="527">
                  <c:v>44358</c:v>
                </c:pt>
                <c:pt idx="528">
                  <c:v>44359</c:v>
                </c:pt>
                <c:pt idx="529">
                  <c:v>44360</c:v>
                </c:pt>
                <c:pt idx="530">
                  <c:v>44361</c:v>
                </c:pt>
                <c:pt idx="531">
                  <c:v>44362</c:v>
                </c:pt>
                <c:pt idx="532">
                  <c:v>44363</c:v>
                </c:pt>
                <c:pt idx="533">
                  <c:v>44364</c:v>
                </c:pt>
                <c:pt idx="534">
                  <c:v>44365</c:v>
                </c:pt>
                <c:pt idx="535">
                  <c:v>44366</c:v>
                </c:pt>
                <c:pt idx="536">
                  <c:v>44367</c:v>
                </c:pt>
                <c:pt idx="537">
                  <c:v>44368</c:v>
                </c:pt>
                <c:pt idx="538">
                  <c:v>44369</c:v>
                </c:pt>
                <c:pt idx="539">
                  <c:v>44370</c:v>
                </c:pt>
                <c:pt idx="540">
                  <c:v>44371</c:v>
                </c:pt>
                <c:pt idx="541">
                  <c:v>44372</c:v>
                </c:pt>
                <c:pt idx="542">
                  <c:v>44373</c:v>
                </c:pt>
                <c:pt idx="543">
                  <c:v>44374</c:v>
                </c:pt>
                <c:pt idx="544">
                  <c:v>44375</c:v>
                </c:pt>
                <c:pt idx="545">
                  <c:v>44376</c:v>
                </c:pt>
                <c:pt idx="546">
                  <c:v>44377</c:v>
                </c:pt>
                <c:pt idx="547">
                  <c:v>44378</c:v>
                </c:pt>
                <c:pt idx="548">
                  <c:v>44379</c:v>
                </c:pt>
                <c:pt idx="549">
                  <c:v>44380</c:v>
                </c:pt>
                <c:pt idx="550">
                  <c:v>44381</c:v>
                </c:pt>
                <c:pt idx="551">
                  <c:v>44382</c:v>
                </c:pt>
                <c:pt idx="552">
                  <c:v>44383</c:v>
                </c:pt>
                <c:pt idx="553">
                  <c:v>44384</c:v>
                </c:pt>
                <c:pt idx="554">
                  <c:v>44385</c:v>
                </c:pt>
                <c:pt idx="555">
                  <c:v>44386</c:v>
                </c:pt>
                <c:pt idx="556">
                  <c:v>44387</c:v>
                </c:pt>
                <c:pt idx="557">
                  <c:v>44388</c:v>
                </c:pt>
                <c:pt idx="558">
                  <c:v>44389</c:v>
                </c:pt>
                <c:pt idx="559">
                  <c:v>44390</c:v>
                </c:pt>
                <c:pt idx="560">
                  <c:v>44391</c:v>
                </c:pt>
                <c:pt idx="561">
                  <c:v>44392</c:v>
                </c:pt>
                <c:pt idx="562">
                  <c:v>44393</c:v>
                </c:pt>
                <c:pt idx="563">
                  <c:v>44394</c:v>
                </c:pt>
                <c:pt idx="564">
                  <c:v>44395</c:v>
                </c:pt>
                <c:pt idx="565">
                  <c:v>44396</c:v>
                </c:pt>
                <c:pt idx="566">
                  <c:v>44397</c:v>
                </c:pt>
                <c:pt idx="567">
                  <c:v>44398</c:v>
                </c:pt>
                <c:pt idx="568">
                  <c:v>44399</c:v>
                </c:pt>
                <c:pt idx="569">
                  <c:v>44400</c:v>
                </c:pt>
                <c:pt idx="570">
                  <c:v>44401</c:v>
                </c:pt>
                <c:pt idx="571">
                  <c:v>44402</c:v>
                </c:pt>
                <c:pt idx="572">
                  <c:v>44403</c:v>
                </c:pt>
                <c:pt idx="573">
                  <c:v>44404</c:v>
                </c:pt>
                <c:pt idx="574">
                  <c:v>44405</c:v>
                </c:pt>
                <c:pt idx="575">
                  <c:v>44406</c:v>
                </c:pt>
                <c:pt idx="576">
                  <c:v>44407</c:v>
                </c:pt>
                <c:pt idx="577">
                  <c:v>44408</c:v>
                </c:pt>
                <c:pt idx="578">
                  <c:v>44409</c:v>
                </c:pt>
                <c:pt idx="579">
                  <c:v>44410</c:v>
                </c:pt>
                <c:pt idx="580">
                  <c:v>44411</c:v>
                </c:pt>
                <c:pt idx="581">
                  <c:v>44412</c:v>
                </c:pt>
                <c:pt idx="582">
                  <c:v>44413</c:v>
                </c:pt>
                <c:pt idx="583">
                  <c:v>44414</c:v>
                </c:pt>
                <c:pt idx="584">
                  <c:v>44415</c:v>
                </c:pt>
                <c:pt idx="585">
                  <c:v>44416</c:v>
                </c:pt>
                <c:pt idx="586">
                  <c:v>44417</c:v>
                </c:pt>
                <c:pt idx="587">
                  <c:v>44418</c:v>
                </c:pt>
                <c:pt idx="588">
                  <c:v>44419</c:v>
                </c:pt>
                <c:pt idx="589">
                  <c:v>44420</c:v>
                </c:pt>
                <c:pt idx="590">
                  <c:v>44421</c:v>
                </c:pt>
                <c:pt idx="591">
                  <c:v>44422</c:v>
                </c:pt>
                <c:pt idx="592">
                  <c:v>44423</c:v>
                </c:pt>
                <c:pt idx="593">
                  <c:v>44424</c:v>
                </c:pt>
                <c:pt idx="594">
                  <c:v>44425</c:v>
                </c:pt>
                <c:pt idx="595">
                  <c:v>44426</c:v>
                </c:pt>
                <c:pt idx="596">
                  <c:v>44427</c:v>
                </c:pt>
                <c:pt idx="597">
                  <c:v>44428</c:v>
                </c:pt>
                <c:pt idx="598">
                  <c:v>44429</c:v>
                </c:pt>
                <c:pt idx="599">
                  <c:v>44430</c:v>
                </c:pt>
                <c:pt idx="600">
                  <c:v>44431</c:v>
                </c:pt>
                <c:pt idx="601">
                  <c:v>44432</c:v>
                </c:pt>
                <c:pt idx="602">
                  <c:v>44433</c:v>
                </c:pt>
                <c:pt idx="603">
                  <c:v>44434</c:v>
                </c:pt>
                <c:pt idx="604">
                  <c:v>44435</c:v>
                </c:pt>
                <c:pt idx="605">
                  <c:v>44436</c:v>
                </c:pt>
                <c:pt idx="606">
                  <c:v>44437</c:v>
                </c:pt>
                <c:pt idx="607">
                  <c:v>44438</c:v>
                </c:pt>
                <c:pt idx="608">
                  <c:v>44439</c:v>
                </c:pt>
                <c:pt idx="609">
                  <c:v>44440</c:v>
                </c:pt>
                <c:pt idx="610">
                  <c:v>44441</c:v>
                </c:pt>
                <c:pt idx="611">
                  <c:v>44442</c:v>
                </c:pt>
                <c:pt idx="612">
                  <c:v>44443</c:v>
                </c:pt>
                <c:pt idx="613">
                  <c:v>44444</c:v>
                </c:pt>
                <c:pt idx="614">
                  <c:v>44445</c:v>
                </c:pt>
                <c:pt idx="615">
                  <c:v>44446</c:v>
                </c:pt>
                <c:pt idx="616">
                  <c:v>44447</c:v>
                </c:pt>
                <c:pt idx="617">
                  <c:v>44448</c:v>
                </c:pt>
                <c:pt idx="618">
                  <c:v>44449</c:v>
                </c:pt>
                <c:pt idx="619">
                  <c:v>44450</c:v>
                </c:pt>
                <c:pt idx="620">
                  <c:v>44451</c:v>
                </c:pt>
                <c:pt idx="621">
                  <c:v>44452</c:v>
                </c:pt>
                <c:pt idx="622">
                  <c:v>44453</c:v>
                </c:pt>
                <c:pt idx="623">
                  <c:v>44454</c:v>
                </c:pt>
                <c:pt idx="624">
                  <c:v>44455</c:v>
                </c:pt>
                <c:pt idx="625">
                  <c:v>44456</c:v>
                </c:pt>
                <c:pt idx="626">
                  <c:v>44457</c:v>
                </c:pt>
                <c:pt idx="627">
                  <c:v>44458</c:v>
                </c:pt>
                <c:pt idx="628">
                  <c:v>44459</c:v>
                </c:pt>
                <c:pt idx="629">
                  <c:v>44460</c:v>
                </c:pt>
                <c:pt idx="630">
                  <c:v>44461</c:v>
                </c:pt>
                <c:pt idx="631">
                  <c:v>44462</c:v>
                </c:pt>
                <c:pt idx="632">
                  <c:v>44463</c:v>
                </c:pt>
                <c:pt idx="633">
                  <c:v>44464</c:v>
                </c:pt>
                <c:pt idx="634">
                  <c:v>44465</c:v>
                </c:pt>
                <c:pt idx="635">
                  <c:v>44466</c:v>
                </c:pt>
                <c:pt idx="636">
                  <c:v>44467</c:v>
                </c:pt>
                <c:pt idx="637">
                  <c:v>44468</c:v>
                </c:pt>
                <c:pt idx="638">
                  <c:v>44469</c:v>
                </c:pt>
                <c:pt idx="639">
                  <c:v>44470</c:v>
                </c:pt>
                <c:pt idx="640">
                  <c:v>44471</c:v>
                </c:pt>
                <c:pt idx="641">
                  <c:v>44472</c:v>
                </c:pt>
                <c:pt idx="642">
                  <c:v>44473</c:v>
                </c:pt>
                <c:pt idx="643">
                  <c:v>44474</c:v>
                </c:pt>
                <c:pt idx="644">
                  <c:v>44475</c:v>
                </c:pt>
                <c:pt idx="645">
                  <c:v>44476</c:v>
                </c:pt>
                <c:pt idx="646">
                  <c:v>44477</c:v>
                </c:pt>
                <c:pt idx="647">
                  <c:v>44478</c:v>
                </c:pt>
                <c:pt idx="648">
                  <c:v>44479</c:v>
                </c:pt>
                <c:pt idx="649">
                  <c:v>44480</c:v>
                </c:pt>
                <c:pt idx="650">
                  <c:v>44481</c:v>
                </c:pt>
                <c:pt idx="651">
                  <c:v>44482</c:v>
                </c:pt>
                <c:pt idx="652">
                  <c:v>44483</c:v>
                </c:pt>
                <c:pt idx="653">
                  <c:v>44484</c:v>
                </c:pt>
                <c:pt idx="654">
                  <c:v>44485</c:v>
                </c:pt>
                <c:pt idx="655">
                  <c:v>44486</c:v>
                </c:pt>
                <c:pt idx="656">
                  <c:v>44487</c:v>
                </c:pt>
                <c:pt idx="657">
                  <c:v>44488</c:v>
                </c:pt>
                <c:pt idx="658">
                  <c:v>44489</c:v>
                </c:pt>
                <c:pt idx="659">
                  <c:v>44490</c:v>
                </c:pt>
                <c:pt idx="660">
                  <c:v>44491</c:v>
                </c:pt>
                <c:pt idx="661">
                  <c:v>44492</c:v>
                </c:pt>
                <c:pt idx="662">
                  <c:v>44493</c:v>
                </c:pt>
                <c:pt idx="663">
                  <c:v>44494</c:v>
                </c:pt>
                <c:pt idx="664">
                  <c:v>44495</c:v>
                </c:pt>
                <c:pt idx="665">
                  <c:v>44496</c:v>
                </c:pt>
                <c:pt idx="666">
                  <c:v>44497</c:v>
                </c:pt>
                <c:pt idx="667">
                  <c:v>44498</c:v>
                </c:pt>
                <c:pt idx="668">
                  <c:v>44499</c:v>
                </c:pt>
                <c:pt idx="669">
                  <c:v>44500</c:v>
                </c:pt>
                <c:pt idx="670">
                  <c:v>44501</c:v>
                </c:pt>
                <c:pt idx="671">
                  <c:v>44502</c:v>
                </c:pt>
                <c:pt idx="672">
                  <c:v>44503</c:v>
                </c:pt>
                <c:pt idx="673">
                  <c:v>44504</c:v>
                </c:pt>
                <c:pt idx="674">
                  <c:v>44505</c:v>
                </c:pt>
                <c:pt idx="675">
                  <c:v>44506</c:v>
                </c:pt>
                <c:pt idx="676">
                  <c:v>44507</c:v>
                </c:pt>
                <c:pt idx="677">
                  <c:v>44508</c:v>
                </c:pt>
                <c:pt idx="678">
                  <c:v>44509</c:v>
                </c:pt>
                <c:pt idx="679">
                  <c:v>44510</c:v>
                </c:pt>
                <c:pt idx="680">
                  <c:v>44511</c:v>
                </c:pt>
                <c:pt idx="681">
                  <c:v>44512</c:v>
                </c:pt>
                <c:pt idx="682">
                  <c:v>44513</c:v>
                </c:pt>
                <c:pt idx="683">
                  <c:v>44514</c:v>
                </c:pt>
                <c:pt idx="684">
                  <c:v>44515</c:v>
                </c:pt>
                <c:pt idx="685">
                  <c:v>44516</c:v>
                </c:pt>
                <c:pt idx="686">
                  <c:v>44517</c:v>
                </c:pt>
                <c:pt idx="687">
                  <c:v>44518</c:v>
                </c:pt>
                <c:pt idx="688">
                  <c:v>44519</c:v>
                </c:pt>
                <c:pt idx="689">
                  <c:v>44520</c:v>
                </c:pt>
                <c:pt idx="690">
                  <c:v>44521</c:v>
                </c:pt>
                <c:pt idx="691">
                  <c:v>44522</c:v>
                </c:pt>
                <c:pt idx="692">
                  <c:v>44523</c:v>
                </c:pt>
                <c:pt idx="693">
                  <c:v>44524</c:v>
                </c:pt>
                <c:pt idx="694">
                  <c:v>44525</c:v>
                </c:pt>
                <c:pt idx="695">
                  <c:v>44526</c:v>
                </c:pt>
                <c:pt idx="696">
                  <c:v>44527</c:v>
                </c:pt>
                <c:pt idx="697">
                  <c:v>44528</c:v>
                </c:pt>
                <c:pt idx="698">
                  <c:v>44529</c:v>
                </c:pt>
                <c:pt idx="699">
                  <c:v>44530</c:v>
                </c:pt>
                <c:pt idx="700">
                  <c:v>44531</c:v>
                </c:pt>
                <c:pt idx="701">
                  <c:v>44532</c:v>
                </c:pt>
                <c:pt idx="702">
                  <c:v>44533</c:v>
                </c:pt>
                <c:pt idx="703">
                  <c:v>44534</c:v>
                </c:pt>
                <c:pt idx="704">
                  <c:v>44535</c:v>
                </c:pt>
                <c:pt idx="705">
                  <c:v>44536</c:v>
                </c:pt>
                <c:pt idx="706">
                  <c:v>44537</c:v>
                </c:pt>
                <c:pt idx="707">
                  <c:v>44538</c:v>
                </c:pt>
                <c:pt idx="708">
                  <c:v>44539</c:v>
                </c:pt>
                <c:pt idx="709">
                  <c:v>44540</c:v>
                </c:pt>
                <c:pt idx="710">
                  <c:v>44541</c:v>
                </c:pt>
                <c:pt idx="711">
                  <c:v>44542</c:v>
                </c:pt>
                <c:pt idx="712">
                  <c:v>44543</c:v>
                </c:pt>
                <c:pt idx="713">
                  <c:v>44544</c:v>
                </c:pt>
                <c:pt idx="714">
                  <c:v>44545</c:v>
                </c:pt>
                <c:pt idx="715">
                  <c:v>44546</c:v>
                </c:pt>
                <c:pt idx="716">
                  <c:v>44547</c:v>
                </c:pt>
                <c:pt idx="717">
                  <c:v>44548</c:v>
                </c:pt>
                <c:pt idx="718">
                  <c:v>44549</c:v>
                </c:pt>
                <c:pt idx="719">
                  <c:v>44550</c:v>
                </c:pt>
                <c:pt idx="720">
                  <c:v>44551</c:v>
                </c:pt>
                <c:pt idx="721">
                  <c:v>44552</c:v>
                </c:pt>
                <c:pt idx="722">
                  <c:v>44553</c:v>
                </c:pt>
                <c:pt idx="723">
                  <c:v>44554</c:v>
                </c:pt>
                <c:pt idx="724">
                  <c:v>44555</c:v>
                </c:pt>
                <c:pt idx="725">
                  <c:v>44556</c:v>
                </c:pt>
                <c:pt idx="726">
                  <c:v>44557</c:v>
                </c:pt>
                <c:pt idx="727">
                  <c:v>44558</c:v>
                </c:pt>
                <c:pt idx="728">
                  <c:v>44559</c:v>
                </c:pt>
                <c:pt idx="729">
                  <c:v>44560</c:v>
                </c:pt>
                <c:pt idx="730">
                  <c:v>44561</c:v>
                </c:pt>
                <c:pt idx="731">
                  <c:v>44562</c:v>
                </c:pt>
                <c:pt idx="732">
                  <c:v>44563</c:v>
                </c:pt>
                <c:pt idx="733">
                  <c:v>44564</c:v>
                </c:pt>
                <c:pt idx="734">
                  <c:v>44565</c:v>
                </c:pt>
                <c:pt idx="735">
                  <c:v>44566</c:v>
                </c:pt>
                <c:pt idx="736">
                  <c:v>44567</c:v>
                </c:pt>
                <c:pt idx="737">
                  <c:v>44568</c:v>
                </c:pt>
                <c:pt idx="738">
                  <c:v>44569</c:v>
                </c:pt>
                <c:pt idx="739">
                  <c:v>44570</c:v>
                </c:pt>
                <c:pt idx="740">
                  <c:v>44571</c:v>
                </c:pt>
                <c:pt idx="741">
                  <c:v>44572</c:v>
                </c:pt>
                <c:pt idx="742">
                  <c:v>44573</c:v>
                </c:pt>
                <c:pt idx="743">
                  <c:v>44574</c:v>
                </c:pt>
                <c:pt idx="744">
                  <c:v>44575</c:v>
                </c:pt>
                <c:pt idx="745">
                  <c:v>44576</c:v>
                </c:pt>
                <c:pt idx="746">
                  <c:v>44577</c:v>
                </c:pt>
                <c:pt idx="747">
                  <c:v>44578</c:v>
                </c:pt>
                <c:pt idx="748">
                  <c:v>44579</c:v>
                </c:pt>
                <c:pt idx="749">
                  <c:v>44580</c:v>
                </c:pt>
                <c:pt idx="750">
                  <c:v>44581</c:v>
                </c:pt>
                <c:pt idx="751">
                  <c:v>44582</c:v>
                </c:pt>
                <c:pt idx="752">
                  <c:v>44583</c:v>
                </c:pt>
                <c:pt idx="753">
                  <c:v>44584</c:v>
                </c:pt>
                <c:pt idx="754">
                  <c:v>44585</c:v>
                </c:pt>
                <c:pt idx="755">
                  <c:v>44586</c:v>
                </c:pt>
                <c:pt idx="756">
                  <c:v>44587</c:v>
                </c:pt>
                <c:pt idx="757">
                  <c:v>44588</c:v>
                </c:pt>
                <c:pt idx="758">
                  <c:v>44589</c:v>
                </c:pt>
                <c:pt idx="759">
                  <c:v>44590</c:v>
                </c:pt>
                <c:pt idx="760">
                  <c:v>44591</c:v>
                </c:pt>
                <c:pt idx="761">
                  <c:v>44592</c:v>
                </c:pt>
                <c:pt idx="762">
                  <c:v>44593</c:v>
                </c:pt>
                <c:pt idx="763">
                  <c:v>44594</c:v>
                </c:pt>
                <c:pt idx="764">
                  <c:v>44595</c:v>
                </c:pt>
                <c:pt idx="765">
                  <c:v>44596</c:v>
                </c:pt>
                <c:pt idx="766">
                  <c:v>44597</c:v>
                </c:pt>
                <c:pt idx="767">
                  <c:v>44598</c:v>
                </c:pt>
                <c:pt idx="768">
                  <c:v>44599</c:v>
                </c:pt>
                <c:pt idx="769">
                  <c:v>44600</c:v>
                </c:pt>
                <c:pt idx="770">
                  <c:v>44601</c:v>
                </c:pt>
                <c:pt idx="771">
                  <c:v>44602</c:v>
                </c:pt>
                <c:pt idx="772">
                  <c:v>44603</c:v>
                </c:pt>
                <c:pt idx="773">
                  <c:v>44604</c:v>
                </c:pt>
                <c:pt idx="774">
                  <c:v>44605</c:v>
                </c:pt>
                <c:pt idx="775">
                  <c:v>44606</c:v>
                </c:pt>
                <c:pt idx="776">
                  <c:v>44607</c:v>
                </c:pt>
                <c:pt idx="777">
                  <c:v>44608</c:v>
                </c:pt>
                <c:pt idx="778">
                  <c:v>44609</c:v>
                </c:pt>
                <c:pt idx="779">
                  <c:v>44610</c:v>
                </c:pt>
                <c:pt idx="780">
                  <c:v>44611</c:v>
                </c:pt>
                <c:pt idx="781">
                  <c:v>44612</c:v>
                </c:pt>
                <c:pt idx="782">
                  <c:v>44613</c:v>
                </c:pt>
                <c:pt idx="783">
                  <c:v>44614</c:v>
                </c:pt>
                <c:pt idx="784">
                  <c:v>44615</c:v>
                </c:pt>
                <c:pt idx="785">
                  <c:v>44616</c:v>
                </c:pt>
                <c:pt idx="786">
                  <c:v>44617</c:v>
                </c:pt>
                <c:pt idx="787">
                  <c:v>44618</c:v>
                </c:pt>
                <c:pt idx="788">
                  <c:v>44619</c:v>
                </c:pt>
                <c:pt idx="789">
                  <c:v>44620</c:v>
                </c:pt>
                <c:pt idx="790">
                  <c:v>44621</c:v>
                </c:pt>
                <c:pt idx="791">
                  <c:v>44622</c:v>
                </c:pt>
                <c:pt idx="792">
                  <c:v>44623</c:v>
                </c:pt>
                <c:pt idx="793">
                  <c:v>44624</c:v>
                </c:pt>
                <c:pt idx="794">
                  <c:v>44625</c:v>
                </c:pt>
                <c:pt idx="795">
                  <c:v>44626</c:v>
                </c:pt>
                <c:pt idx="796">
                  <c:v>44627</c:v>
                </c:pt>
                <c:pt idx="797">
                  <c:v>44628</c:v>
                </c:pt>
                <c:pt idx="798">
                  <c:v>44629</c:v>
                </c:pt>
                <c:pt idx="799">
                  <c:v>44630</c:v>
                </c:pt>
                <c:pt idx="800">
                  <c:v>44631</c:v>
                </c:pt>
                <c:pt idx="801">
                  <c:v>44632</c:v>
                </c:pt>
                <c:pt idx="802">
                  <c:v>44633</c:v>
                </c:pt>
                <c:pt idx="803">
                  <c:v>44634</c:v>
                </c:pt>
                <c:pt idx="804">
                  <c:v>44635</c:v>
                </c:pt>
                <c:pt idx="805">
                  <c:v>44636</c:v>
                </c:pt>
                <c:pt idx="806">
                  <c:v>44637</c:v>
                </c:pt>
                <c:pt idx="807">
                  <c:v>44638</c:v>
                </c:pt>
                <c:pt idx="808">
                  <c:v>44639</c:v>
                </c:pt>
                <c:pt idx="809">
                  <c:v>44640</c:v>
                </c:pt>
                <c:pt idx="810">
                  <c:v>44641</c:v>
                </c:pt>
                <c:pt idx="811">
                  <c:v>44642</c:v>
                </c:pt>
                <c:pt idx="812">
                  <c:v>44643</c:v>
                </c:pt>
                <c:pt idx="813">
                  <c:v>44644</c:v>
                </c:pt>
                <c:pt idx="814">
                  <c:v>44645</c:v>
                </c:pt>
                <c:pt idx="815">
                  <c:v>44646</c:v>
                </c:pt>
                <c:pt idx="816">
                  <c:v>44647</c:v>
                </c:pt>
                <c:pt idx="817">
                  <c:v>44648</c:v>
                </c:pt>
                <c:pt idx="818">
                  <c:v>44649</c:v>
                </c:pt>
                <c:pt idx="819">
                  <c:v>44650</c:v>
                </c:pt>
                <c:pt idx="820">
                  <c:v>44651</c:v>
                </c:pt>
                <c:pt idx="821">
                  <c:v>44652</c:v>
                </c:pt>
                <c:pt idx="822">
                  <c:v>44653</c:v>
                </c:pt>
                <c:pt idx="823">
                  <c:v>44654</c:v>
                </c:pt>
                <c:pt idx="824">
                  <c:v>44655</c:v>
                </c:pt>
                <c:pt idx="825">
                  <c:v>44656</c:v>
                </c:pt>
                <c:pt idx="826">
                  <c:v>44657</c:v>
                </c:pt>
                <c:pt idx="827">
                  <c:v>44658</c:v>
                </c:pt>
                <c:pt idx="828">
                  <c:v>44659</c:v>
                </c:pt>
                <c:pt idx="829">
                  <c:v>44660</c:v>
                </c:pt>
                <c:pt idx="830">
                  <c:v>44661</c:v>
                </c:pt>
                <c:pt idx="831">
                  <c:v>44662</c:v>
                </c:pt>
                <c:pt idx="832">
                  <c:v>44663</c:v>
                </c:pt>
                <c:pt idx="833">
                  <c:v>44664</c:v>
                </c:pt>
                <c:pt idx="834">
                  <c:v>44665</c:v>
                </c:pt>
                <c:pt idx="835">
                  <c:v>44666</c:v>
                </c:pt>
                <c:pt idx="836">
                  <c:v>44667</c:v>
                </c:pt>
                <c:pt idx="837">
                  <c:v>44668</c:v>
                </c:pt>
                <c:pt idx="838">
                  <c:v>44669</c:v>
                </c:pt>
                <c:pt idx="839">
                  <c:v>44670</c:v>
                </c:pt>
                <c:pt idx="840">
                  <c:v>44671</c:v>
                </c:pt>
                <c:pt idx="841">
                  <c:v>44672</c:v>
                </c:pt>
                <c:pt idx="842">
                  <c:v>44673</c:v>
                </c:pt>
                <c:pt idx="843">
                  <c:v>44674</c:v>
                </c:pt>
                <c:pt idx="844">
                  <c:v>44675</c:v>
                </c:pt>
                <c:pt idx="845">
                  <c:v>44676</c:v>
                </c:pt>
                <c:pt idx="846">
                  <c:v>44677</c:v>
                </c:pt>
                <c:pt idx="847">
                  <c:v>44678</c:v>
                </c:pt>
                <c:pt idx="848">
                  <c:v>44679</c:v>
                </c:pt>
                <c:pt idx="849">
                  <c:v>44680</c:v>
                </c:pt>
                <c:pt idx="850">
                  <c:v>44681</c:v>
                </c:pt>
                <c:pt idx="851">
                  <c:v>44682</c:v>
                </c:pt>
                <c:pt idx="852">
                  <c:v>44683</c:v>
                </c:pt>
                <c:pt idx="853">
                  <c:v>44684</c:v>
                </c:pt>
                <c:pt idx="854">
                  <c:v>44685</c:v>
                </c:pt>
                <c:pt idx="855">
                  <c:v>44686</c:v>
                </c:pt>
                <c:pt idx="856">
                  <c:v>44687</c:v>
                </c:pt>
                <c:pt idx="857">
                  <c:v>44688</c:v>
                </c:pt>
                <c:pt idx="858">
                  <c:v>44689</c:v>
                </c:pt>
                <c:pt idx="859">
                  <c:v>44690</c:v>
                </c:pt>
                <c:pt idx="860">
                  <c:v>44691</c:v>
                </c:pt>
                <c:pt idx="861">
                  <c:v>44692</c:v>
                </c:pt>
                <c:pt idx="862">
                  <c:v>44693</c:v>
                </c:pt>
                <c:pt idx="863">
                  <c:v>44694</c:v>
                </c:pt>
                <c:pt idx="864">
                  <c:v>44695</c:v>
                </c:pt>
                <c:pt idx="865">
                  <c:v>44696</c:v>
                </c:pt>
                <c:pt idx="866">
                  <c:v>44697</c:v>
                </c:pt>
                <c:pt idx="867">
                  <c:v>44698</c:v>
                </c:pt>
                <c:pt idx="868">
                  <c:v>44699</c:v>
                </c:pt>
                <c:pt idx="869">
                  <c:v>44700</c:v>
                </c:pt>
                <c:pt idx="870">
                  <c:v>44701</c:v>
                </c:pt>
                <c:pt idx="871">
                  <c:v>44702</c:v>
                </c:pt>
                <c:pt idx="872">
                  <c:v>44703</c:v>
                </c:pt>
                <c:pt idx="873">
                  <c:v>44704</c:v>
                </c:pt>
                <c:pt idx="874">
                  <c:v>44705</c:v>
                </c:pt>
                <c:pt idx="875">
                  <c:v>44706</c:v>
                </c:pt>
                <c:pt idx="876">
                  <c:v>44707</c:v>
                </c:pt>
                <c:pt idx="877">
                  <c:v>44708</c:v>
                </c:pt>
                <c:pt idx="878">
                  <c:v>44709</c:v>
                </c:pt>
                <c:pt idx="879">
                  <c:v>44710</c:v>
                </c:pt>
                <c:pt idx="880">
                  <c:v>44711</c:v>
                </c:pt>
                <c:pt idx="881">
                  <c:v>44712</c:v>
                </c:pt>
                <c:pt idx="882">
                  <c:v>44713</c:v>
                </c:pt>
                <c:pt idx="883">
                  <c:v>44714</c:v>
                </c:pt>
                <c:pt idx="884">
                  <c:v>44715</c:v>
                </c:pt>
                <c:pt idx="885">
                  <c:v>44716</c:v>
                </c:pt>
                <c:pt idx="886">
                  <c:v>44717</c:v>
                </c:pt>
                <c:pt idx="887">
                  <c:v>44718</c:v>
                </c:pt>
                <c:pt idx="888">
                  <c:v>44719</c:v>
                </c:pt>
                <c:pt idx="889">
                  <c:v>44720</c:v>
                </c:pt>
                <c:pt idx="890">
                  <c:v>44721</c:v>
                </c:pt>
                <c:pt idx="891">
                  <c:v>44722</c:v>
                </c:pt>
                <c:pt idx="892">
                  <c:v>44723</c:v>
                </c:pt>
                <c:pt idx="893">
                  <c:v>44724</c:v>
                </c:pt>
                <c:pt idx="894">
                  <c:v>44725</c:v>
                </c:pt>
                <c:pt idx="895">
                  <c:v>44726</c:v>
                </c:pt>
                <c:pt idx="896">
                  <c:v>44727</c:v>
                </c:pt>
                <c:pt idx="897">
                  <c:v>44728</c:v>
                </c:pt>
                <c:pt idx="898">
                  <c:v>44729</c:v>
                </c:pt>
                <c:pt idx="899">
                  <c:v>44730</c:v>
                </c:pt>
                <c:pt idx="900">
                  <c:v>44731</c:v>
                </c:pt>
                <c:pt idx="901">
                  <c:v>44732</c:v>
                </c:pt>
                <c:pt idx="902">
                  <c:v>44733</c:v>
                </c:pt>
                <c:pt idx="903">
                  <c:v>44734</c:v>
                </c:pt>
                <c:pt idx="904">
                  <c:v>44735</c:v>
                </c:pt>
                <c:pt idx="905">
                  <c:v>44736</c:v>
                </c:pt>
                <c:pt idx="906">
                  <c:v>44737</c:v>
                </c:pt>
                <c:pt idx="907">
                  <c:v>44738</c:v>
                </c:pt>
                <c:pt idx="908">
                  <c:v>44739</c:v>
                </c:pt>
                <c:pt idx="909">
                  <c:v>44740</c:v>
                </c:pt>
                <c:pt idx="910">
                  <c:v>44741</c:v>
                </c:pt>
                <c:pt idx="911">
                  <c:v>44742</c:v>
                </c:pt>
                <c:pt idx="912">
                  <c:v>44743</c:v>
                </c:pt>
                <c:pt idx="913">
                  <c:v>44744</c:v>
                </c:pt>
                <c:pt idx="914">
                  <c:v>44745</c:v>
                </c:pt>
                <c:pt idx="915">
                  <c:v>44746</c:v>
                </c:pt>
                <c:pt idx="916">
                  <c:v>44747</c:v>
                </c:pt>
                <c:pt idx="917">
                  <c:v>44748</c:v>
                </c:pt>
                <c:pt idx="918">
                  <c:v>44749</c:v>
                </c:pt>
                <c:pt idx="919">
                  <c:v>44750</c:v>
                </c:pt>
                <c:pt idx="920">
                  <c:v>44751</c:v>
                </c:pt>
                <c:pt idx="921">
                  <c:v>44752</c:v>
                </c:pt>
                <c:pt idx="922">
                  <c:v>44753</c:v>
                </c:pt>
                <c:pt idx="923">
                  <c:v>44754</c:v>
                </c:pt>
                <c:pt idx="924">
                  <c:v>44755</c:v>
                </c:pt>
                <c:pt idx="925">
                  <c:v>44756</c:v>
                </c:pt>
                <c:pt idx="926">
                  <c:v>44757</c:v>
                </c:pt>
                <c:pt idx="927">
                  <c:v>44758</c:v>
                </c:pt>
                <c:pt idx="928">
                  <c:v>44759</c:v>
                </c:pt>
                <c:pt idx="929">
                  <c:v>44760</c:v>
                </c:pt>
                <c:pt idx="930">
                  <c:v>44761</c:v>
                </c:pt>
                <c:pt idx="931">
                  <c:v>44762</c:v>
                </c:pt>
                <c:pt idx="932">
                  <c:v>44763</c:v>
                </c:pt>
                <c:pt idx="933">
                  <c:v>44764</c:v>
                </c:pt>
                <c:pt idx="934">
                  <c:v>44765</c:v>
                </c:pt>
                <c:pt idx="935">
                  <c:v>44766</c:v>
                </c:pt>
                <c:pt idx="936">
                  <c:v>44767</c:v>
                </c:pt>
                <c:pt idx="937">
                  <c:v>44768</c:v>
                </c:pt>
                <c:pt idx="938">
                  <c:v>44769</c:v>
                </c:pt>
                <c:pt idx="939">
                  <c:v>44770</c:v>
                </c:pt>
                <c:pt idx="940">
                  <c:v>44771</c:v>
                </c:pt>
                <c:pt idx="941">
                  <c:v>44772</c:v>
                </c:pt>
                <c:pt idx="942">
                  <c:v>44773</c:v>
                </c:pt>
                <c:pt idx="943">
                  <c:v>44774</c:v>
                </c:pt>
                <c:pt idx="944">
                  <c:v>44775</c:v>
                </c:pt>
                <c:pt idx="945">
                  <c:v>44776</c:v>
                </c:pt>
                <c:pt idx="946">
                  <c:v>44777</c:v>
                </c:pt>
                <c:pt idx="947">
                  <c:v>44778</c:v>
                </c:pt>
                <c:pt idx="948">
                  <c:v>44779</c:v>
                </c:pt>
                <c:pt idx="949">
                  <c:v>44780</c:v>
                </c:pt>
                <c:pt idx="950">
                  <c:v>44781</c:v>
                </c:pt>
                <c:pt idx="951">
                  <c:v>44782</c:v>
                </c:pt>
                <c:pt idx="952">
                  <c:v>44783</c:v>
                </c:pt>
                <c:pt idx="953">
                  <c:v>44784</c:v>
                </c:pt>
                <c:pt idx="954">
                  <c:v>44785</c:v>
                </c:pt>
                <c:pt idx="955">
                  <c:v>44786</c:v>
                </c:pt>
                <c:pt idx="956">
                  <c:v>44787</c:v>
                </c:pt>
                <c:pt idx="957">
                  <c:v>44788</c:v>
                </c:pt>
                <c:pt idx="958">
                  <c:v>44789</c:v>
                </c:pt>
                <c:pt idx="959">
                  <c:v>44790</c:v>
                </c:pt>
                <c:pt idx="960">
                  <c:v>44791</c:v>
                </c:pt>
                <c:pt idx="961">
                  <c:v>44792</c:v>
                </c:pt>
                <c:pt idx="962">
                  <c:v>44793</c:v>
                </c:pt>
                <c:pt idx="963">
                  <c:v>44794</c:v>
                </c:pt>
                <c:pt idx="964">
                  <c:v>44795</c:v>
                </c:pt>
                <c:pt idx="965">
                  <c:v>44796</c:v>
                </c:pt>
                <c:pt idx="966">
                  <c:v>44797</c:v>
                </c:pt>
                <c:pt idx="967">
                  <c:v>44798</c:v>
                </c:pt>
                <c:pt idx="968">
                  <c:v>44799</c:v>
                </c:pt>
                <c:pt idx="969">
                  <c:v>44800</c:v>
                </c:pt>
                <c:pt idx="970">
                  <c:v>44801</c:v>
                </c:pt>
                <c:pt idx="971">
                  <c:v>44802</c:v>
                </c:pt>
                <c:pt idx="972">
                  <c:v>44803</c:v>
                </c:pt>
                <c:pt idx="973">
                  <c:v>44804</c:v>
                </c:pt>
                <c:pt idx="974">
                  <c:v>44805</c:v>
                </c:pt>
                <c:pt idx="975">
                  <c:v>44806</c:v>
                </c:pt>
                <c:pt idx="976">
                  <c:v>44807</c:v>
                </c:pt>
                <c:pt idx="977">
                  <c:v>44808</c:v>
                </c:pt>
                <c:pt idx="978">
                  <c:v>44809</c:v>
                </c:pt>
                <c:pt idx="979">
                  <c:v>44810</c:v>
                </c:pt>
                <c:pt idx="980">
                  <c:v>44811</c:v>
                </c:pt>
                <c:pt idx="981">
                  <c:v>44812</c:v>
                </c:pt>
                <c:pt idx="982">
                  <c:v>44813</c:v>
                </c:pt>
                <c:pt idx="983">
                  <c:v>44814</c:v>
                </c:pt>
                <c:pt idx="984">
                  <c:v>44815</c:v>
                </c:pt>
                <c:pt idx="985">
                  <c:v>44816</c:v>
                </c:pt>
                <c:pt idx="986">
                  <c:v>44817</c:v>
                </c:pt>
                <c:pt idx="987">
                  <c:v>44818</c:v>
                </c:pt>
                <c:pt idx="988">
                  <c:v>44819</c:v>
                </c:pt>
                <c:pt idx="989">
                  <c:v>44820</c:v>
                </c:pt>
                <c:pt idx="990">
                  <c:v>44821</c:v>
                </c:pt>
                <c:pt idx="991">
                  <c:v>44822</c:v>
                </c:pt>
                <c:pt idx="992">
                  <c:v>44823</c:v>
                </c:pt>
                <c:pt idx="993">
                  <c:v>44824</c:v>
                </c:pt>
                <c:pt idx="994">
                  <c:v>44825</c:v>
                </c:pt>
                <c:pt idx="995">
                  <c:v>44826</c:v>
                </c:pt>
                <c:pt idx="996">
                  <c:v>44827</c:v>
                </c:pt>
                <c:pt idx="997">
                  <c:v>44828</c:v>
                </c:pt>
                <c:pt idx="998">
                  <c:v>44829</c:v>
                </c:pt>
                <c:pt idx="999">
                  <c:v>44830</c:v>
                </c:pt>
                <c:pt idx="1000">
                  <c:v>44831</c:v>
                </c:pt>
                <c:pt idx="1001">
                  <c:v>44832</c:v>
                </c:pt>
                <c:pt idx="1002">
                  <c:v>44833</c:v>
                </c:pt>
                <c:pt idx="1003">
                  <c:v>44834</c:v>
                </c:pt>
                <c:pt idx="1004">
                  <c:v>44835</c:v>
                </c:pt>
                <c:pt idx="1005">
                  <c:v>44836</c:v>
                </c:pt>
                <c:pt idx="1006">
                  <c:v>44837</c:v>
                </c:pt>
                <c:pt idx="1007">
                  <c:v>44838</c:v>
                </c:pt>
                <c:pt idx="1008">
                  <c:v>44839</c:v>
                </c:pt>
                <c:pt idx="1009">
                  <c:v>44840</c:v>
                </c:pt>
                <c:pt idx="1010">
                  <c:v>44841</c:v>
                </c:pt>
                <c:pt idx="1011">
                  <c:v>44842</c:v>
                </c:pt>
                <c:pt idx="1012">
                  <c:v>44843</c:v>
                </c:pt>
                <c:pt idx="1013">
                  <c:v>44844</c:v>
                </c:pt>
                <c:pt idx="1014">
                  <c:v>44845</c:v>
                </c:pt>
                <c:pt idx="1015">
                  <c:v>44846</c:v>
                </c:pt>
                <c:pt idx="1016">
                  <c:v>44847</c:v>
                </c:pt>
                <c:pt idx="1017">
                  <c:v>44848</c:v>
                </c:pt>
                <c:pt idx="1018">
                  <c:v>44849</c:v>
                </c:pt>
                <c:pt idx="1019">
                  <c:v>44850</c:v>
                </c:pt>
                <c:pt idx="1020">
                  <c:v>44851</c:v>
                </c:pt>
                <c:pt idx="1021">
                  <c:v>44852</c:v>
                </c:pt>
                <c:pt idx="1022">
                  <c:v>44853</c:v>
                </c:pt>
                <c:pt idx="1023">
                  <c:v>44854</c:v>
                </c:pt>
                <c:pt idx="1024">
                  <c:v>44855</c:v>
                </c:pt>
                <c:pt idx="1025">
                  <c:v>44856</c:v>
                </c:pt>
                <c:pt idx="1026">
                  <c:v>44857</c:v>
                </c:pt>
                <c:pt idx="1027">
                  <c:v>44858</c:v>
                </c:pt>
                <c:pt idx="1028">
                  <c:v>44859</c:v>
                </c:pt>
                <c:pt idx="1029">
                  <c:v>44860</c:v>
                </c:pt>
                <c:pt idx="1030">
                  <c:v>44861</c:v>
                </c:pt>
                <c:pt idx="1031">
                  <c:v>44862</c:v>
                </c:pt>
                <c:pt idx="1032">
                  <c:v>44863</c:v>
                </c:pt>
                <c:pt idx="1033">
                  <c:v>44864</c:v>
                </c:pt>
                <c:pt idx="1034">
                  <c:v>44865</c:v>
                </c:pt>
                <c:pt idx="1035">
                  <c:v>44866</c:v>
                </c:pt>
                <c:pt idx="1036">
                  <c:v>44867</c:v>
                </c:pt>
                <c:pt idx="1037">
                  <c:v>44868</c:v>
                </c:pt>
                <c:pt idx="1038">
                  <c:v>44869</c:v>
                </c:pt>
                <c:pt idx="1039">
                  <c:v>44870</c:v>
                </c:pt>
                <c:pt idx="1040">
                  <c:v>44871</c:v>
                </c:pt>
                <c:pt idx="1041">
                  <c:v>44872</c:v>
                </c:pt>
                <c:pt idx="1042">
                  <c:v>44873</c:v>
                </c:pt>
                <c:pt idx="1043">
                  <c:v>44874</c:v>
                </c:pt>
                <c:pt idx="1044">
                  <c:v>44875</c:v>
                </c:pt>
                <c:pt idx="1045">
                  <c:v>44876</c:v>
                </c:pt>
                <c:pt idx="1046">
                  <c:v>44877</c:v>
                </c:pt>
                <c:pt idx="1047">
                  <c:v>44878</c:v>
                </c:pt>
                <c:pt idx="1048">
                  <c:v>44879</c:v>
                </c:pt>
                <c:pt idx="1049">
                  <c:v>44880</c:v>
                </c:pt>
                <c:pt idx="1050">
                  <c:v>44881</c:v>
                </c:pt>
                <c:pt idx="1051">
                  <c:v>44882</c:v>
                </c:pt>
                <c:pt idx="1052">
                  <c:v>44883</c:v>
                </c:pt>
                <c:pt idx="1053">
                  <c:v>44884</c:v>
                </c:pt>
                <c:pt idx="1054">
                  <c:v>44885</c:v>
                </c:pt>
                <c:pt idx="1055">
                  <c:v>44886</c:v>
                </c:pt>
                <c:pt idx="1056">
                  <c:v>44887</c:v>
                </c:pt>
                <c:pt idx="1057">
                  <c:v>44888</c:v>
                </c:pt>
                <c:pt idx="1058">
                  <c:v>44889</c:v>
                </c:pt>
                <c:pt idx="1059">
                  <c:v>44890</c:v>
                </c:pt>
                <c:pt idx="1060">
                  <c:v>44891</c:v>
                </c:pt>
                <c:pt idx="1061">
                  <c:v>44892</c:v>
                </c:pt>
                <c:pt idx="1062">
                  <c:v>44893</c:v>
                </c:pt>
                <c:pt idx="1063">
                  <c:v>44894</c:v>
                </c:pt>
                <c:pt idx="1064">
                  <c:v>44895</c:v>
                </c:pt>
                <c:pt idx="1065">
                  <c:v>44896</c:v>
                </c:pt>
                <c:pt idx="1066">
                  <c:v>44897</c:v>
                </c:pt>
                <c:pt idx="1067">
                  <c:v>44898</c:v>
                </c:pt>
                <c:pt idx="1068">
                  <c:v>44899</c:v>
                </c:pt>
                <c:pt idx="1069">
                  <c:v>44900</c:v>
                </c:pt>
                <c:pt idx="1070">
                  <c:v>44901</c:v>
                </c:pt>
                <c:pt idx="1071">
                  <c:v>44902</c:v>
                </c:pt>
                <c:pt idx="1072">
                  <c:v>44903</c:v>
                </c:pt>
                <c:pt idx="1073">
                  <c:v>44904</c:v>
                </c:pt>
                <c:pt idx="1074">
                  <c:v>44905</c:v>
                </c:pt>
                <c:pt idx="1075">
                  <c:v>44906</c:v>
                </c:pt>
                <c:pt idx="1076">
                  <c:v>44907</c:v>
                </c:pt>
                <c:pt idx="1077">
                  <c:v>44908</c:v>
                </c:pt>
                <c:pt idx="1078">
                  <c:v>44909</c:v>
                </c:pt>
                <c:pt idx="1079">
                  <c:v>44910</c:v>
                </c:pt>
                <c:pt idx="1080">
                  <c:v>44911</c:v>
                </c:pt>
                <c:pt idx="1081">
                  <c:v>44912</c:v>
                </c:pt>
                <c:pt idx="1082">
                  <c:v>44913</c:v>
                </c:pt>
                <c:pt idx="1083">
                  <c:v>44914</c:v>
                </c:pt>
                <c:pt idx="1084">
                  <c:v>44915</c:v>
                </c:pt>
                <c:pt idx="1085">
                  <c:v>44916</c:v>
                </c:pt>
                <c:pt idx="1086">
                  <c:v>44917</c:v>
                </c:pt>
                <c:pt idx="1087">
                  <c:v>44918</c:v>
                </c:pt>
                <c:pt idx="1088">
                  <c:v>44919</c:v>
                </c:pt>
                <c:pt idx="1089">
                  <c:v>44920</c:v>
                </c:pt>
                <c:pt idx="1090">
                  <c:v>44921</c:v>
                </c:pt>
                <c:pt idx="1091">
                  <c:v>44922</c:v>
                </c:pt>
                <c:pt idx="1092">
                  <c:v>44923</c:v>
                </c:pt>
                <c:pt idx="1093">
                  <c:v>44924</c:v>
                </c:pt>
                <c:pt idx="1094">
                  <c:v>44925</c:v>
                </c:pt>
                <c:pt idx="1095">
                  <c:v>44926</c:v>
                </c:pt>
                <c:pt idx="1096">
                  <c:v>44927</c:v>
                </c:pt>
                <c:pt idx="1097">
                  <c:v>44928</c:v>
                </c:pt>
                <c:pt idx="1098">
                  <c:v>44929</c:v>
                </c:pt>
                <c:pt idx="1099">
                  <c:v>44930</c:v>
                </c:pt>
                <c:pt idx="1100">
                  <c:v>44931</c:v>
                </c:pt>
                <c:pt idx="1101">
                  <c:v>44932</c:v>
                </c:pt>
                <c:pt idx="1102">
                  <c:v>44933</c:v>
                </c:pt>
                <c:pt idx="1103">
                  <c:v>44934</c:v>
                </c:pt>
                <c:pt idx="1104">
                  <c:v>44935</c:v>
                </c:pt>
                <c:pt idx="1105">
                  <c:v>44936</c:v>
                </c:pt>
                <c:pt idx="1106">
                  <c:v>44937</c:v>
                </c:pt>
                <c:pt idx="1107">
                  <c:v>44938</c:v>
                </c:pt>
                <c:pt idx="1108">
                  <c:v>44939</c:v>
                </c:pt>
                <c:pt idx="1109">
                  <c:v>44940</c:v>
                </c:pt>
                <c:pt idx="1110">
                  <c:v>44941</c:v>
                </c:pt>
                <c:pt idx="1111">
                  <c:v>44942</c:v>
                </c:pt>
                <c:pt idx="1112">
                  <c:v>44943</c:v>
                </c:pt>
                <c:pt idx="1113">
                  <c:v>44944</c:v>
                </c:pt>
                <c:pt idx="1114">
                  <c:v>44945</c:v>
                </c:pt>
                <c:pt idx="1115">
                  <c:v>44946</c:v>
                </c:pt>
                <c:pt idx="1116">
                  <c:v>44947</c:v>
                </c:pt>
                <c:pt idx="1117">
                  <c:v>44948</c:v>
                </c:pt>
                <c:pt idx="1118">
                  <c:v>44949</c:v>
                </c:pt>
                <c:pt idx="1119">
                  <c:v>44950</c:v>
                </c:pt>
                <c:pt idx="1120">
                  <c:v>44951</c:v>
                </c:pt>
                <c:pt idx="1121">
                  <c:v>44952</c:v>
                </c:pt>
                <c:pt idx="1122">
                  <c:v>44953</c:v>
                </c:pt>
                <c:pt idx="1123">
                  <c:v>44954</c:v>
                </c:pt>
                <c:pt idx="1124">
                  <c:v>44955</c:v>
                </c:pt>
                <c:pt idx="1125">
                  <c:v>44956</c:v>
                </c:pt>
                <c:pt idx="1126">
                  <c:v>44957</c:v>
                </c:pt>
                <c:pt idx="1127">
                  <c:v>44958</c:v>
                </c:pt>
                <c:pt idx="1128">
                  <c:v>44959</c:v>
                </c:pt>
                <c:pt idx="1129">
                  <c:v>44960</c:v>
                </c:pt>
                <c:pt idx="1130">
                  <c:v>44961</c:v>
                </c:pt>
                <c:pt idx="1131">
                  <c:v>44962</c:v>
                </c:pt>
                <c:pt idx="1132">
                  <c:v>44963</c:v>
                </c:pt>
                <c:pt idx="1133">
                  <c:v>44964</c:v>
                </c:pt>
                <c:pt idx="1134">
                  <c:v>44965</c:v>
                </c:pt>
                <c:pt idx="1135">
                  <c:v>44966</c:v>
                </c:pt>
                <c:pt idx="1136">
                  <c:v>44967</c:v>
                </c:pt>
                <c:pt idx="1137">
                  <c:v>44968</c:v>
                </c:pt>
                <c:pt idx="1138">
                  <c:v>44969</c:v>
                </c:pt>
                <c:pt idx="1139">
                  <c:v>44970</c:v>
                </c:pt>
                <c:pt idx="1140">
                  <c:v>44971</c:v>
                </c:pt>
                <c:pt idx="1141">
                  <c:v>44972</c:v>
                </c:pt>
                <c:pt idx="1142">
                  <c:v>44973</c:v>
                </c:pt>
                <c:pt idx="1143">
                  <c:v>44974</c:v>
                </c:pt>
                <c:pt idx="1144">
                  <c:v>44975</c:v>
                </c:pt>
                <c:pt idx="1145">
                  <c:v>44976</c:v>
                </c:pt>
                <c:pt idx="1146">
                  <c:v>44977</c:v>
                </c:pt>
                <c:pt idx="1147">
                  <c:v>44978</c:v>
                </c:pt>
                <c:pt idx="1148">
                  <c:v>44979</c:v>
                </c:pt>
                <c:pt idx="1149">
                  <c:v>44980</c:v>
                </c:pt>
                <c:pt idx="1150">
                  <c:v>44981</c:v>
                </c:pt>
                <c:pt idx="1151">
                  <c:v>44982</c:v>
                </c:pt>
                <c:pt idx="1152">
                  <c:v>44983</c:v>
                </c:pt>
                <c:pt idx="1153">
                  <c:v>44984</c:v>
                </c:pt>
                <c:pt idx="1154">
                  <c:v>44985</c:v>
                </c:pt>
                <c:pt idx="1155">
                  <c:v>44986</c:v>
                </c:pt>
                <c:pt idx="1156">
                  <c:v>44987</c:v>
                </c:pt>
                <c:pt idx="1157">
                  <c:v>44988</c:v>
                </c:pt>
                <c:pt idx="1158">
                  <c:v>44989</c:v>
                </c:pt>
                <c:pt idx="1159">
                  <c:v>44990</c:v>
                </c:pt>
                <c:pt idx="1160">
                  <c:v>44991</c:v>
                </c:pt>
                <c:pt idx="1161">
                  <c:v>44992</c:v>
                </c:pt>
                <c:pt idx="1162">
                  <c:v>44993</c:v>
                </c:pt>
                <c:pt idx="1163">
                  <c:v>44994</c:v>
                </c:pt>
                <c:pt idx="1164">
                  <c:v>44995</c:v>
                </c:pt>
                <c:pt idx="1165">
                  <c:v>44996</c:v>
                </c:pt>
                <c:pt idx="1166">
                  <c:v>44997</c:v>
                </c:pt>
                <c:pt idx="1167">
                  <c:v>44998</c:v>
                </c:pt>
                <c:pt idx="1168">
                  <c:v>44999</c:v>
                </c:pt>
                <c:pt idx="1169">
                  <c:v>45000</c:v>
                </c:pt>
                <c:pt idx="1170">
                  <c:v>45001</c:v>
                </c:pt>
                <c:pt idx="1171">
                  <c:v>45002</c:v>
                </c:pt>
                <c:pt idx="1172">
                  <c:v>45003</c:v>
                </c:pt>
                <c:pt idx="1173">
                  <c:v>45004</c:v>
                </c:pt>
                <c:pt idx="1174">
                  <c:v>45005</c:v>
                </c:pt>
                <c:pt idx="1175">
                  <c:v>45006</c:v>
                </c:pt>
                <c:pt idx="1176">
                  <c:v>45007</c:v>
                </c:pt>
                <c:pt idx="1177">
                  <c:v>45008</c:v>
                </c:pt>
                <c:pt idx="1178">
                  <c:v>45009</c:v>
                </c:pt>
                <c:pt idx="1179">
                  <c:v>45010</c:v>
                </c:pt>
                <c:pt idx="1180">
                  <c:v>45011</c:v>
                </c:pt>
                <c:pt idx="1181">
                  <c:v>45012</c:v>
                </c:pt>
                <c:pt idx="1182">
                  <c:v>45013</c:v>
                </c:pt>
                <c:pt idx="1183">
                  <c:v>45014</c:v>
                </c:pt>
                <c:pt idx="1184">
                  <c:v>45015</c:v>
                </c:pt>
                <c:pt idx="1185">
                  <c:v>45016</c:v>
                </c:pt>
                <c:pt idx="1186">
                  <c:v>45017</c:v>
                </c:pt>
                <c:pt idx="1187">
                  <c:v>45018</c:v>
                </c:pt>
                <c:pt idx="1188">
                  <c:v>45019</c:v>
                </c:pt>
                <c:pt idx="1189">
                  <c:v>45020</c:v>
                </c:pt>
                <c:pt idx="1190">
                  <c:v>45021</c:v>
                </c:pt>
                <c:pt idx="1191">
                  <c:v>45022</c:v>
                </c:pt>
                <c:pt idx="1192">
                  <c:v>45023</c:v>
                </c:pt>
                <c:pt idx="1193">
                  <c:v>45024</c:v>
                </c:pt>
                <c:pt idx="1194">
                  <c:v>45025</c:v>
                </c:pt>
                <c:pt idx="1195">
                  <c:v>45026</c:v>
                </c:pt>
                <c:pt idx="1196">
                  <c:v>45027</c:v>
                </c:pt>
                <c:pt idx="1197">
                  <c:v>45028</c:v>
                </c:pt>
                <c:pt idx="1198">
                  <c:v>45029</c:v>
                </c:pt>
                <c:pt idx="1199">
                  <c:v>45030</c:v>
                </c:pt>
                <c:pt idx="1200">
                  <c:v>45031</c:v>
                </c:pt>
                <c:pt idx="1201">
                  <c:v>45032</c:v>
                </c:pt>
                <c:pt idx="1202">
                  <c:v>45033</c:v>
                </c:pt>
                <c:pt idx="1203">
                  <c:v>45034</c:v>
                </c:pt>
                <c:pt idx="1204">
                  <c:v>45035</c:v>
                </c:pt>
                <c:pt idx="1205">
                  <c:v>45036</c:v>
                </c:pt>
                <c:pt idx="1206">
                  <c:v>45037</c:v>
                </c:pt>
                <c:pt idx="1207">
                  <c:v>45038</c:v>
                </c:pt>
                <c:pt idx="1208">
                  <c:v>45039</c:v>
                </c:pt>
                <c:pt idx="1209">
                  <c:v>45040</c:v>
                </c:pt>
                <c:pt idx="1210">
                  <c:v>45041</c:v>
                </c:pt>
                <c:pt idx="1211">
                  <c:v>45042</c:v>
                </c:pt>
                <c:pt idx="1212">
                  <c:v>45043</c:v>
                </c:pt>
                <c:pt idx="1213">
                  <c:v>45044</c:v>
                </c:pt>
                <c:pt idx="1214">
                  <c:v>45045</c:v>
                </c:pt>
                <c:pt idx="1215">
                  <c:v>45046</c:v>
                </c:pt>
                <c:pt idx="1216">
                  <c:v>45047</c:v>
                </c:pt>
                <c:pt idx="1217">
                  <c:v>45048</c:v>
                </c:pt>
                <c:pt idx="1218">
                  <c:v>45049</c:v>
                </c:pt>
                <c:pt idx="1219">
                  <c:v>45050</c:v>
                </c:pt>
                <c:pt idx="1220">
                  <c:v>45051</c:v>
                </c:pt>
                <c:pt idx="1221">
                  <c:v>45052</c:v>
                </c:pt>
                <c:pt idx="1222">
                  <c:v>45053</c:v>
                </c:pt>
                <c:pt idx="1223">
                  <c:v>45054</c:v>
                </c:pt>
                <c:pt idx="1224">
                  <c:v>45055</c:v>
                </c:pt>
                <c:pt idx="1225">
                  <c:v>45056</c:v>
                </c:pt>
                <c:pt idx="1226">
                  <c:v>45057</c:v>
                </c:pt>
                <c:pt idx="1227">
                  <c:v>45058</c:v>
                </c:pt>
                <c:pt idx="1228">
                  <c:v>45059</c:v>
                </c:pt>
                <c:pt idx="1229">
                  <c:v>45060</c:v>
                </c:pt>
                <c:pt idx="1230">
                  <c:v>45061</c:v>
                </c:pt>
                <c:pt idx="1231">
                  <c:v>45062</c:v>
                </c:pt>
                <c:pt idx="1232">
                  <c:v>45063</c:v>
                </c:pt>
                <c:pt idx="1233">
                  <c:v>45064</c:v>
                </c:pt>
                <c:pt idx="1234">
                  <c:v>45065</c:v>
                </c:pt>
                <c:pt idx="1235">
                  <c:v>45066</c:v>
                </c:pt>
                <c:pt idx="1236">
                  <c:v>45067</c:v>
                </c:pt>
                <c:pt idx="1237">
                  <c:v>45068</c:v>
                </c:pt>
                <c:pt idx="1238">
                  <c:v>45069</c:v>
                </c:pt>
                <c:pt idx="1239">
                  <c:v>45070</c:v>
                </c:pt>
                <c:pt idx="1240">
                  <c:v>45071</c:v>
                </c:pt>
                <c:pt idx="1241">
                  <c:v>45072</c:v>
                </c:pt>
                <c:pt idx="1242">
                  <c:v>45073</c:v>
                </c:pt>
                <c:pt idx="1243">
                  <c:v>45074</c:v>
                </c:pt>
                <c:pt idx="1244">
                  <c:v>45075</c:v>
                </c:pt>
                <c:pt idx="1245">
                  <c:v>45076</c:v>
                </c:pt>
                <c:pt idx="1246">
                  <c:v>45077</c:v>
                </c:pt>
                <c:pt idx="1247">
                  <c:v>45078</c:v>
                </c:pt>
                <c:pt idx="1248">
                  <c:v>45079</c:v>
                </c:pt>
                <c:pt idx="1249">
                  <c:v>45080</c:v>
                </c:pt>
                <c:pt idx="1250">
                  <c:v>45081</c:v>
                </c:pt>
                <c:pt idx="1251">
                  <c:v>45082</c:v>
                </c:pt>
                <c:pt idx="1252">
                  <c:v>45083</c:v>
                </c:pt>
                <c:pt idx="1253">
                  <c:v>45084</c:v>
                </c:pt>
                <c:pt idx="1254">
                  <c:v>45085</c:v>
                </c:pt>
                <c:pt idx="1255">
                  <c:v>45086</c:v>
                </c:pt>
                <c:pt idx="1256">
                  <c:v>45087</c:v>
                </c:pt>
                <c:pt idx="1257">
                  <c:v>45088</c:v>
                </c:pt>
                <c:pt idx="1258">
                  <c:v>45089</c:v>
                </c:pt>
                <c:pt idx="1259">
                  <c:v>45090</c:v>
                </c:pt>
                <c:pt idx="1260">
                  <c:v>45091</c:v>
                </c:pt>
                <c:pt idx="1261">
                  <c:v>45092</c:v>
                </c:pt>
                <c:pt idx="1262">
                  <c:v>45093</c:v>
                </c:pt>
                <c:pt idx="1263">
                  <c:v>45094</c:v>
                </c:pt>
                <c:pt idx="1264">
                  <c:v>45095</c:v>
                </c:pt>
                <c:pt idx="1265">
                  <c:v>45096</c:v>
                </c:pt>
                <c:pt idx="1266">
                  <c:v>45097</c:v>
                </c:pt>
                <c:pt idx="1267">
                  <c:v>45098</c:v>
                </c:pt>
                <c:pt idx="1268">
                  <c:v>45099</c:v>
                </c:pt>
                <c:pt idx="1269">
                  <c:v>45100</c:v>
                </c:pt>
                <c:pt idx="1270">
                  <c:v>45101</c:v>
                </c:pt>
                <c:pt idx="1271">
                  <c:v>45102</c:v>
                </c:pt>
                <c:pt idx="1272">
                  <c:v>45103</c:v>
                </c:pt>
                <c:pt idx="1273">
                  <c:v>45104</c:v>
                </c:pt>
                <c:pt idx="1274">
                  <c:v>45105</c:v>
                </c:pt>
                <c:pt idx="1275">
                  <c:v>45106</c:v>
                </c:pt>
                <c:pt idx="1276">
                  <c:v>45107</c:v>
                </c:pt>
                <c:pt idx="1277">
                  <c:v>45108</c:v>
                </c:pt>
                <c:pt idx="1278">
                  <c:v>45109</c:v>
                </c:pt>
                <c:pt idx="1279">
                  <c:v>45110</c:v>
                </c:pt>
                <c:pt idx="1280">
                  <c:v>45111</c:v>
                </c:pt>
                <c:pt idx="1281">
                  <c:v>45112</c:v>
                </c:pt>
                <c:pt idx="1282">
                  <c:v>45113</c:v>
                </c:pt>
                <c:pt idx="1283">
                  <c:v>45114</c:v>
                </c:pt>
                <c:pt idx="1284">
                  <c:v>45115</c:v>
                </c:pt>
                <c:pt idx="1285">
                  <c:v>45116</c:v>
                </c:pt>
                <c:pt idx="1286">
                  <c:v>45117</c:v>
                </c:pt>
                <c:pt idx="1287">
                  <c:v>45118</c:v>
                </c:pt>
                <c:pt idx="1288">
                  <c:v>45119</c:v>
                </c:pt>
                <c:pt idx="1289">
                  <c:v>45120</c:v>
                </c:pt>
                <c:pt idx="1290">
                  <c:v>45121</c:v>
                </c:pt>
                <c:pt idx="1291">
                  <c:v>45122</c:v>
                </c:pt>
                <c:pt idx="1292">
                  <c:v>45123</c:v>
                </c:pt>
                <c:pt idx="1293">
                  <c:v>45124</c:v>
                </c:pt>
                <c:pt idx="1294">
                  <c:v>45125</c:v>
                </c:pt>
                <c:pt idx="1295">
                  <c:v>45126</c:v>
                </c:pt>
                <c:pt idx="1296">
                  <c:v>45127</c:v>
                </c:pt>
                <c:pt idx="1297">
                  <c:v>45128</c:v>
                </c:pt>
                <c:pt idx="1298">
                  <c:v>45129</c:v>
                </c:pt>
                <c:pt idx="1299">
                  <c:v>45130</c:v>
                </c:pt>
                <c:pt idx="1300">
                  <c:v>45131</c:v>
                </c:pt>
                <c:pt idx="1301">
                  <c:v>45132</c:v>
                </c:pt>
                <c:pt idx="1302">
                  <c:v>45133</c:v>
                </c:pt>
                <c:pt idx="1303">
                  <c:v>45134</c:v>
                </c:pt>
                <c:pt idx="1304">
                  <c:v>45135</c:v>
                </c:pt>
                <c:pt idx="1305">
                  <c:v>45136</c:v>
                </c:pt>
                <c:pt idx="1306">
                  <c:v>45137</c:v>
                </c:pt>
                <c:pt idx="1307">
                  <c:v>45138</c:v>
                </c:pt>
                <c:pt idx="1308">
                  <c:v>45139</c:v>
                </c:pt>
                <c:pt idx="1309">
                  <c:v>45140</c:v>
                </c:pt>
                <c:pt idx="1310">
                  <c:v>45141</c:v>
                </c:pt>
                <c:pt idx="1311">
                  <c:v>45142</c:v>
                </c:pt>
                <c:pt idx="1312">
                  <c:v>45143</c:v>
                </c:pt>
                <c:pt idx="1313">
                  <c:v>45144</c:v>
                </c:pt>
                <c:pt idx="1314">
                  <c:v>45145</c:v>
                </c:pt>
                <c:pt idx="1315">
                  <c:v>45146</c:v>
                </c:pt>
                <c:pt idx="1316">
                  <c:v>45147</c:v>
                </c:pt>
                <c:pt idx="1317">
                  <c:v>45148</c:v>
                </c:pt>
                <c:pt idx="1318">
                  <c:v>45149</c:v>
                </c:pt>
                <c:pt idx="1319">
                  <c:v>45150</c:v>
                </c:pt>
                <c:pt idx="1320">
                  <c:v>45151</c:v>
                </c:pt>
                <c:pt idx="1321">
                  <c:v>45152</c:v>
                </c:pt>
                <c:pt idx="1322">
                  <c:v>45153</c:v>
                </c:pt>
                <c:pt idx="1323">
                  <c:v>45154</c:v>
                </c:pt>
                <c:pt idx="1324">
                  <c:v>45155</c:v>
                </c:pt>
                <c:pt idx="1325">
                  <c:v>45156</c:v>
                </c:pt>
                <c:pt idx="1326">
                  <c:v>45157</c:v>
                </c:pt>
                <c:pt idx="1327">
                  <c:v>45158</c:v>
                </c:pt>
                <c:pt idx="1328">
                  <c:v>45159</c:v>
                </c:pt>
                <c:pt idx="1329">
                  <c:v>45160</c:v>
                </c:pt>
                <c:pt idx="1330">
                  <c:v>45161</c:v>
                </c:pt>
                <c:pt idx="1331">
                  <c:v>45162</c:v>
                </c:pt>
                <c:pt idx="1332">
                  <c:v>45163</c:v>
                </c:pt>
                <c:pt idx="1333">
                  <c:v>45164</c:v>
                </c:pt>
                <c:pt idx="1334">
                  <c:v>45165</c:v>
                </c:pt>
                <c:pt idx="1335">
                  <c:v>45166</c:v>
                </c:pt>
                <c:pt idx="1336">
                  <c:v>45167</c:v>
                </c:pt>
                <c:pt idx="1337">
                  <c:v>45168</c:v>
                </c:pt>
                <c:pt idx="1338">
                  <c:v>45169</c:v>
                </c:pt>
                <c:pt idx="1339">
                  <c:v>45170</c:v>
                </c:pt>
                <c:pt idx="1340">
                  <c:v>45171</c:v>
                </c:pt>
                <c:pt idx="1341">
                  <c:v>45172</c:v>
                </c:pt>
                <c:pt idx="1342">
                  <c:v>45173</c:v>
                </c:pt>
                <c:pt idx="1343">
                  <c:v>45174</c:v>
                </c:pt>
                <c:pt idx="1344">
                  <c:v>45175</c:v>
                </c:pt>
                <c:pt idx="1345">
                  <c:v>45176</c:v>
                </c:pt>
                <c:pt idx="1346">
                  <c:v>45177</c:v>
                </c:pt>
                <c:pt idx="1347">
                  <c:v>45178</c:v>
                </c:pt>
                <c:pt idx="1348">
                  <c:v>45179</c:v>
                </c:pt>
                <c:pt idx="1349">
                  <c:v>45180</c:v>
                </c:pt>
                <c:pt idx="1350">
                  <c:v>45181</c:v>
                </c:pt>
                <c:pt idx="1351">
                  <c:v>45182</c:v>
                </c:pt>
                <c:pt idx="1352">
                  <c:v>45183</c:v>
                </c:pt>
                <c:pt idx="1353">
                  <c:v>45184</c:v>
                </c:pt>
                <c:pt idx="1354">
                  <c:v>45185</c:v>
                </c:pt>
                <c:pt idx="1355">
                  <c:v>45186</c:v>
                </c:pt>
                <c:pt idx="1356">
                  <c:v>45187</c:v>
                </c:pt>
                <c:pt idx="1357">
                  <c:v>45188</c:v>
                </c:pt>
                <c:pt idx="1358">
                  <c:v>45189</c:v>
                </c:pt>
                <c:pt idx="1359">
                  <c:v>45190</c:v>
                </c:pt>
                <c:pt idx="1360">
                  <c:v>45191</c:v>
                </c:pt>
                <c:pt idx="1361">
                  <c:v>45192</c:v>
                </c:pt>
                <c:pt idx="1362">
                  <c:v>45193</c:v>
                </c:pt>
                <c:pt idx="1363">
                  <c:v>45194</c:v>
                </c:pt>
                <c:pt idx="1364">
                  <c:v>45195</c:v>
                </c:pt>
                <c:pt idx="1365">
                  <c:v>45196</c:v>
                </c:pt>
                <c:pt idx="1366">
                  <c:v>45197</c:v>
                </c:pt>
                <c:pt idx="1367">
                  <c:v>45198</c:v>
                </c:pt>
                <c:pt idx="1368">
                  <c:v>45199</c:v>
                </c:pt>
                <c:pt idx="1369">
                  <c:v>45200</c:v>
                </c:pt>
                <c:pt idx="1370">
                  <c:v>45201</c:v>
                </c:pt>
                <c:pt idx="1371">
                  <c:v>45202</c:v>
                </c:pt>
                <c:pt idx="1372">
                  <c:v>45203</c:v>
                </c:pt>
                <c:pt idx="1373">
                  <c:v>45204</c:v>
                </c:pt>
                <c:pt idx="1374">
                  <c:v>45205</c:v>
                </c:pt>
                <c:pt idx="1375">
                  <c:v>45206</c:v>
                </c:pt>
                <c:pt idx="1376">
                  <c:v>45207</c:v>
                </c:pt>
                <c:pt idx="1377">
                  <c:v>45208</c:v>
                </c:pt>
                <c:pt idx="1378">
                  <c:v>45209</c:v>
                </c:pt>
                <c:pt idx="1379">
                  <c:v>45210</c:v>
                </c:pt>
                <c:pt idx="1380">
                  <c:v>45211</c:v>
                </c:pt>
                <c:pt idx="1381">
                  <c:v>45212</c:v>
                </c:pt>
                <c:pt idx="1382">
                  <c:v>45213</c:v>
                </c:pt>
                <c:pt idx="1383">
                  <c:v>45214</c:v>
                </c:pt>
                <c:pt idx="1384">
                  <c:v>45215</c:v>
                </c:pt>
                <c:pt idx="1385">
                  <c:v>45216</c:v>
                </c:pt>
                <c:pt idx="1386">
                  <c:v>45217</c:v>
                </c:pt>
                <c:pt idx="1387">
                  <c:v>45218</c:v>
                </c:pt>
                <c:pt idx="1388">
                  <c:v>45219</c:v>
                </c:pt>
                <c:pt idx="1389">
                  <c:v>45220</c:v>
                </c:pt>
                <c:pt idx="1390">
                  <c:v>45221</c:v>
                </c:pt>
                <c:pt idx="1391">
                  <c:v>45222</c:v>
                </c:pt>
                <c:pt idx="1392">
                  <c:v>45223</c:v>
                </c:pt>
                <c:pt idx="1393">
                  <c:v>45224</c:v>
                </c:pt>
                <c:pt idx="1394">
                  <c:v>45225</c:v>
                </c:pt>
                <c:pt idx="1395">
                  <c:v>45226</c:v>
                </c:pt>
                <c:pt idx="1396">
                  <c:v>45227</c:v>
                </c:pt>
                <c:pt idx="1397">
                  <c:v>45228</c:v>
                </c:pt>
                <c:pt idx="1398">
                  <c:v>45229</c:v>
                </c:pt>
                <c:pt idx="1399">
                  <c:v>45230</c:v>
                </c:pt>
                <c:pt idx="1400">
                  <c:v>45231</c:v>
                </c:pt>
                <c:pt idx="1401">
                  <c:v>45232</c:v>
                </c:pt>
                <c:pt idx="1402">
                  <c:v>45233</c:v>
                </c:pt>
                <c:pt idx="1403">
                  <c:v>45234</c:v>
                </c:pt>
                <c:pt idx="1404">
                  <c:v>45235</c:v>
                </c:pt>
                <c:pt idx="1405">
                  <c:v>45236</c:v>
                </c:pt>
                <c:pt idx="1406">
                  <c:v>45237</c:v>
                </c:pt>
                <c:pt idx="1407">
                  <c:v>45238</c:v>
                </c:pt>
                <c:pt idx="1408">
                  <c:v>45239</c:v>
                </c:pt>
                <c:pt idx="1409">
                  <c:v>45240</c:v>
                </c:pt>
                <c:pt idx="1410">
                  <c:v>45241</c:v>
                </c:pt>
                <c:pt idx="1411">
                  <c:v>45242</c:v>
                </c:pt>
                <c:pt idx="1412">
                  <c:v>45243</c:v>
                </c:pt>
                <c:pt idx="1413">
                  <c:v>45244</c:v>
                </c:pt>
                <c:pt idx="1414">
                  <c:v>45245</c:v>
                </c:pt>
                <c:pt idx="1415">
                  <c:v>45246</c:v>
                </c:pt>
                <c:pt idx="1416">
                  <c:v>45247</c:v>
                </c:pt>
                <c:pt idx="1417">
                  <c:v>45248</c:v>
                </c:pt>
                <c:pt idx="1418">
                  <c:v>45249</c:v>
                </c:pt>
                <c:pt idx="1419">
                  <c:v>45250</c:v>
                </c:pt>
                <c:pt idx="1420">
                  <c:v>45251</c:v>
                </c:pt>
                <c:pt idx="1421">
                  <c:v>45252</c:v>
                </c:pt>
                <c:pt idx="1422">
                  <c:v>45253</c:v>
                </c:pt>
                <c:pt idx="1423">
                  <c:v>45254</c:v>
                </c:pt>
                <c:pt idx="1424">
                  <c:v>45255</c:v>
                </c:pt>
                <c:pt idx="1425">
                  <c:v>45256</c:v>
                </c:pt>
                <c:pt idx="1426">
                  <c:v>45257</c:v>
                </c:pt>
                <c:pt idx="1427">
                  <c:v>45258</c:v>
                </c:pt>
                <c:pt idx="1428">
                  <c:v>45259</c:v>
                </c:pt>
                <c:pt idx="1429">
                  <c:v>45260</c:v>
                </c:pt>
                <c:pt idx="1430">
                  <c:v>45261</c:v>
                </c:pt>
                <c:pt idx="1431">
                  <c:v>45262</c:v>
                </c:pt>
                <c:pt idx="1432">
                  <c:v>45263</c:v>
                </c:pt>
                <c:pt idx="1433">
                  <c:v>45264</c:v>
                </c:pt>
                <c:pt idx="1434">
                  <c:v>45265</c:v>
                </c:pt>
                <c:pt idx="1435">
                  <c:v>45266</c:v>
                </c:pt>
                <c:pt idx="1436">
                  <c:v>45267</c:v>
                </c:pt>
                <c:pt idx="1437">
                  <c:v>45268</c:v>
                </c:pt>
                <c:pt idx="1438">
                  <c:v>45269</c:v>
                </c:pt>
                <c:pt idx="1439">
                  <c:v>45270</c:v>
                </c:pt>
                <c:pt idx="1440">
                  <c:v>45271</c:v>
                </c:pt>
                <c:pt idx="1441">
                  <c:v>45272</c:v>
                </c:pt>
                <c:pt idx="1442">
                  <c:v>45273</c:v>
                </c:pt>
                <c:pt idx="1443">
                  <c:v>45274</c:v>
                </c:pt>
                <c:pt idx="1444">
                  <c:v>45275</c:v>
                </c:pt>
                <c:pt idx="1445">
                  <c:v>45276</c:v>
                </c:pt>
                <c:pt idx="1446">
                  <c:v>45277</c:v>
                </c:pt>
                <c:pt idx="1447">
                  <c:v>45278</c:v>
                </c:pt>
                <c:pt idx="1448">
                  <c:v>45279</c:v>
                </c:pt>
                <c:pt idx="1449">
                  <c:v>45280</c:v>
                </c:pt>
                <c:pt idx="1450">
                  <c:v>45281</c:v>
                </c:pt>
                <c:pt idx="1451">
                  <c:v>45282</c:v>
                </c:pt>
                <c:pt idx="1452">
                  <c:v>45283</c:v>
                </c:pt>
                <c:pt idx="1453">
                  <c:v>45284</c:v>
                </c:pt>
                <c:pt idx="1454">
                  <c:v>45285</c:v>
                </c:pt>
                <c:pt idx="1455">
                  <c:v>45286</c:v>
                </c:pt>
                <c:pt idx="1456">
                  <c:v>45287</c:v>
                </c:pt>
                <c:pt idx="1457">
                  <c:v>45288</c:v>
                </c:pt>
                <c:pt idx="1458">
                  <c:v>45289</c:v>
                </c:pt>
                <c:pt idx="1459">
                  <c:v>45290</c:v>
                </c:pt>
                <c:pt idx="1460">
                  <c:v>45291</c:v>
                </c:pt>
                <c:pt idx="1461">
                  <c:v>45292</c:v>
                </c:pt>
                <c:pt idx="1462">
                  <c:v>45293</c:v>
                </c:pt>
                <c:pt idx="1463">
                  <c:v>45294</c:v>
                </c:pt>
                <c:pt idx="1464">
                  <c:v>45295</c:v>
                </c:pt>
                <c:pt idx="1465">
                  <c:v>45296</c:v>
                </c:pt>
                <c:pt idx="1466">
                  <c:v>45297</c:v>
                </c:pt>
                <c:pt idx="1467">
                  <c:v>45298</c:v>
                </c:pt>
                <c:pt idx="1468">
                  <c:v>45299</c:v>
                </c:pt>
                <c:pt idx="1469">
                  <c:v>45300</c:v>
                </c:pt>
                <c:pt idx="1470">
                  <c:v>45301</c:v>
                </c:pt>
                <c:pt idx="1471">
                  <c:v>45302</c:v>
                </c:pt>
                <c:pt idx="1472">
                  <c:v>45303</c:v>
                </c:pt>
                <c:pt idx="1473">
                  <c:v>45304</c:v>
                </c:pt>
                <c:pt idx="1474">
                  <c:v>45305</c:v>
                </c:pt>
                <c:pt idx="1475">
                  <c:v>45306</c:v>
                </c:pt>
                <c:pt idx="1476">
                  <c:v>45307</c:v>
                </c:pt>
                <c:pt idx="1477">
                  <c:v>45308</c:v>
                </c:pt>
                <c:pt idx="1478">
                  <c:v>45309</c:v>
                </c:pt>
                <c:pt idx="1479">
                  <c:v>45310</c:v>
                </c:pt>
                <c:pt idx="1480">
                  <c:v>45311</c:v>
                </c:pt>
                <c:pt idx="1481">
                  <c:v>45312</c:v>
                </c:pt>
                <c:pt idx="1482">
                  <c:v>45313</c:v>
                </c:pt>
                <c:pt idx="1483">
                  <c:v>45314</c:v>
                </c:pt>
                <c:pt idx="1484">
                  <c:v>45315</c:v>
                </c:pt>
                <c:pt idx="1485">
                  <c:v>45316</c:v>
                </c:pt>
                <c:pt idx="1486">
                  <c:v>45317</c:v>
                </c:pt>
                <c:pt idx="1487">
                  <c:v>45318</c:v>
                </c:pt>
                <c:pt idx="1488">
                  <c:v>45319</c:v>
                </c:pt>
                <c:pt idx="1489">
                  <c:v>45320</c:v>
                </c:pt>
                <c:pt idx="1490">
                  <c:v>45321</c:v>
                </c:pt>
                <c:pt idx="1491">
                  <c:v>45322</c:v>
                </c:pt>
                <c:pt idx="1492">
                  <c:v>45323</c:v>
                </c:pt>
                <c:pt idx="1493">
                  <c:v>45324</c:v>
                </c:pt>
                <c:pt idx="1494">
                  <c:v>45325</c:v>
                </c:pt>
                <c:pt idx="1495">
                  <c:v>45326</c:v>
                </c:pt>
                <c:pt idx="1496">
                  <c:v>45327</c:v>
                </c:pt>
                <c:pt idx="1497">
                  <c:v>45328</c:v>
                </c:pt>
                <c:pt idx="1498">
                  <c:v>45329</c:v>
                </c:pt>
                <c:pt idx="1499">
                  <c:v>45330</c:v>
                </c:pt>
                <c:pt idx="1500">
                  <c:v>45331</c:v>
                </c:pt>
                <c:pt idx="1501">
                  <c:v>45332</c:v>
                </c:pt>
                <c:pt idx="1502">
                  <c:v>45333</c:v>
                </c:pt>
                <c:pt idx="1503">
                  <c:v>45334</c:v>
                </c:pt>
                <c:pt idx="1504">
                  <c:v>45335</c:v>
                </c:pt>
                <c:pt idx="1505">
                  <c:v>45336</c:v>
                </c:pt>
                <c:pt idx="1506">
                  <c:v>45337</c:v>
                </c:pt>
                <c:pt idx="1507">
                  <c:v>45338</c:v>
                </c:pt>
                <c:pt idx="1508">
                  <c:v>45339</c:v>
                </c:pt>
                <c:pt idx="1509">
                  <c:v>45340</c:v>
                </c:pt>
                <c:pt idx="1510">
                  <c:v>45341</c:v>
                </c:pt>
                <c:pt idx="1511">
                  <c:v>45342</c:v>
                </c:pt>
                <c:pt idx="1512">
                  <c:v>45343</c:v>
                </c:pt>
                <c:pt idx="1513">
                  <c:v>45344</c:v>
                </c:pt>
                <c:pt idx="1514">
                  <c:v>45345</c:v>
                </c:pt>
                <c:pt idx="1515">
                  <c:v>45346</c:v>
                </c:pt>
                <c:pt idx="1516">
                  <c:v>45347</c:v>
                </c:pt>
                <c:pt idx="1517">
                  <c:v>45348</c:v>
                </c:pt>
                <c:pt idx="1518">
                  <c:v>45349</c:v>
                </c:pt>
                <c:pt idx="1519">
                  <c:v>45350</c:v>
                </c:pt>
                <c:pt idx="1520">
                  <c:v>45351</c:v>
                </c:pt>
                <c:pt idx="1521">
                  <c:v>45352</c:v>
                </c:pt>
                <c:pt idx="1522">
                  <c:v>45353</c:v>
                </c:pt>
                <c:pt idx="1523">
                  <c:v>45354</c:v>
                </c:pt>
                <c:pt idx="1524">
                  <c:v>45355</c:v>
                </c:pt>
                <c:pt idx="1525">
                  <c:v>45356</c:v>
                </c:pt>
                <c:pt idx="1526">
                  <c:v>45357</c:v>
                </c:pt>
                <c:pt idx="1527">
                  <c:v>45358</c:v>
                </c:pt>
                <c:pt idx="1528">
                  <c:v>45359</c:v>
                </c:pt>
                <c:pt idx="1529">
                  <c:v>45360</c:v>
                </c:pt>
                <c:pt idx="1530">
                  <c:v>45361</c:v>
                </c:pt>
                <c:pt idx="1531">
                  <c:v>45362</c:v>
                </c:pt>
                <c:pt idx="1532">
                  <c:v>45363</c:v>
                </c:pt>
                <c:pt idx="1533">
                  <c:v>45364</c:v>
                </c:pt>
                <c:pt idx="1534">
                  <c:v>45365</c:v>
                </c:pt>
                <c:pt idx="1535">
                  <c:v>45366</c:v>
                </c:pt>
                <c:pt idx="1536">
                  <c:v>45367</c:v>
                </c:pt>
                <c:pt idx="1537">
                  <c:v>45368</c:v>
                </c:pt>
                <c:pt idx="1538">
                  <c:v>45369</c:v>
                </c:pt>
                <c:pt idx="1539">
                  <c:v>45370</c:v>
                </c:pt>
                <c:pt idx="1540">
                  <c:v>45371</c:v>
                </c:pt>
                <c:pt idx="1541">
                  <c:v>45372</c:v>
                </c:pt>
                <c:pt idx="1542">
                  <c:v>45373</c:v>
                </c:pt>
                <c:pt idx="1543">
                  <c:v>45374</c:v>
                </c:pt>
                <c:pt idx="1544">
                  <c:v>45375</c:v>
                </c:pt>
                <c:pt idx="1545">
                  <c:v>45376</c:v>
                </c:pt>
                <c:pt idx="1546">
                  <c:v>45377</c:v>
                </c:pt>
                <c:pt idx="1547">
                  <c:v>45378</c:v>
                </c:pt>
                <c:pt idx="1548">
                  <c:v>45379</c:v>
                </c:pt>
                <c:pt idx="1549">
                  <c:v>45380</c:v>
                </c:pt>
                <c:pt idx="1550">
                  <c:v>45381</c:v>
                </c:pt>
                <c:pt idx="1551">
                  <c:v>45382</c:v>
                </c:pt>
                <c:pt idx="1552">
                  <c:v>45383</c:v>
                </c:pt>
                <c:pt idx="1553">
                  <c:v>45384</c:v>
                </c:pt>
                <c:pt idx="1554">
                  <c:v>45385</c:v>
                </c:pt>
                <c:pt idx="1555">
                  <c:v>45386</c:v>
                </c:pt>
                <c:pt idx="1556">
                  <c:v>45387</c:v>
                </c:pt>
                <c:pt idx="1557">
                  <c:v>45388</c:v>
                </c:pt>
                <c:pt idx="1558">
                  <c:v>45389</c:v>
                </c:pt>
                <c:pt idx="1559">
                  <c:v>45390</c:v>
                </c:pt>
                <c:pt idx="1560">
                  <c:v>45391</c:v>
                </c:pt>
                <c:pt idx="1561">
                  <c:v>45392</c:v>
                </c:pt>
                <c:pt idx="1562">
                  <c:v>45393</c:v>
                </c:pt>
                <c:pt idx="1563">
                  <c:v>45394</c:v>
                </c:pt>
                <c:pt idx="1564">
                  <c:v>45395</c:v>
                </c:pt>
                <c:pt idx="1565">
                  <c:v>45396</c:v>
                </c:pt>
                <c:pt idx="1566">
                  <c:v>45397</c:v>
                </c:pt>
                <c:pt idx="1567">
                  <c:v>45398</c:v>
                </c:pt>
                <c:pt idx="1568">
                  <c:v>45399</c:v>
                </c:pt>
                <c:pt idx="1569">
                  <c:v>45400</c:v>
                </c:pt>
                <c:pt idx="1570">
                  <c:v>45401</c:v>
                </c:pt>
                <c:pt idx="1571">
                  <c:v>45402</c:v>
                </c:pt>
                <c:pt idx="1572">
                  <c:v>45403</c:v>
                </c:pt>
                <c:pt idx="1573">
                  <c:v>45404</c:v>
                </c:pt>
                <c:pt idx="1574">
                  <c:v>45405</c:v>
                </c:pt>
                <c:pt idx="1575">
                  <c:v>45406</c:v>
                </c:pt>
                <c:pt idx="1576">
                  <c:v>45407</c:v>
                </c:pt>
                <c:pt idx="1577">
                  <c:v>45408</c:v>
                </c:pt>
                <c:pt idx="1578">
                  <c:v>45409</c:v>
                </c:pt>
                <c:pt idx="1579">
                  <c:v>45410</c:v>
                </c:pt>
                <c:pt idx="1580">
                  <c:v>45411</c:v>
                </c:pt>
                <c:pt idx="1581">
                  <c:v>45412</c:v>
                </c:pt>
                <c:pt idx="1582">
                  <c:v>45413</c:v>
                </c:pt>
                <c:pt idx="1583">
                  <c:v>45414</c:v>
                </c:pt>
                <c:pt idx="1584">
                  <c:v>45415</c:v>
                </c:pt>
                <c:pt idx="1585">
                  <c:v>45416</c:v>
                </c:pt>
                <c:pt idx="1586">
                  <c:v>45417</c:v>
                </c:pt>
                <c:pt idx="1587">
                  <c:v>45418</c:v>
                </c:pt>
                <c:pt idx="1588">
                  <c:v>45419</c:v>
                </c:pt>
                <c:pt idx="1589">
                  <c:v>45420</c:v>
                </c:pt>
                <c:pt idx="1590">
                  <c:v>45421</c:v>
                </c:pt>
                <c:pt idx="1591">
                  <c:v>45422</c:v>
                </c:pt>
                <c:pt idx="1592">
                  <c:v>45423</c:v>
                </c:pt>
                <c:pt idx="1593">
                  <c:v>45424</c:v>
                </c:pt>
                <c:pt idx="1594">
                  <c:v>45425</c:v>
                </c:pt>
                <c:pt idx="1595">
                  <c:v>45426</c:v>
                </c:pt>
                <c:pt idx="1596">
                  <c:v>45427</c:v>
                </c:pt>
                <c:pt idx="1597">
                  <c:v>45428</c:v>
                </c:pt>
                <c:pt idx="1598">
                  <c:v>45429</c:v>
                </c:pt>
                <c:pt idx="1599">
                  <c:v>45430</c:v>
                </c:pt>
                <c:pt idx="1600">
                  <c:v>45431</c:v>
                </c:pt>
                <c:pt idx="1601">
                  <c:v>45432</c:v>
                </c:pt>
                <c:pt idx="1602">
                  <c:v>45433</c:v>
                </c:pt>
                <c:pt idx="1603">
                  <c:v>45434</c:v>
                </c:pt>
                <c:pt idx="1604">
                  <c:v>45435</c:v>
                </c:pt>
                <c:pt idx="1605">
                  <c:v>45436</c:v>
                </c:pt>
                <c:pt idx="1606">
                  <c:v>45437</c:v>
                </c:pt>
                <c:pt idx="1607">
                  <c:v>45438</c:v>
                </c:pt>
                <c:pt idx="1608">
                  <c:v>45439</c:v>
                </c:pt>
                <c:pt idx="1609">
                  <c:v>45440</c:v>
                </c:pt>
                <c:pt idx="1610">
                  <c:v>45441</c:v>
                </c:pt>
                <c:pt idx="1611">
                  <c:v>45442</c:v>
                </c:pt>
                <c:pt idx="1612">
                  <c:v>45443</c:v>
                </c:pt>
                <c:pt idx="1613">
                  <c:v>45444</c:v>
                </c:pt>
                <c:pt idx="1614">
                  <c:v>45445</c:v>
                </c:pt>
                <c:pt idx="1615">
                  <c:v>45446</c:v>
                </c:pt>
                <c:pt idx="1616">
                  <c:v>45447</c:v>
                </c:pt>
                <c:pt idx="1617">
                  <c:v>45448</c:v>
                </c:pt>
                <c:pt idx="1618">
                  <c:v>45449</c:v>
                </c:pt>
                <c:pt idx="1619">
                  <c:v>45450</c:v>
                </c:pt>
                <c:pt idx="1620">
                  <c:v>45451</c:v>
                </c:pt>
                <c:pt idx="1621">
                  <c:v>45452</c:v>
                </c:pt>
                <c:pt idx="1622">
                  <c:v>45453</c:v>
                </c:pt>
                <c:pt idx="1623">
                  <c:v>45454</c:v>
                </c:pt>
                <c:pt idx="1624">
                  <c:v>45455</c:v>
                </c:pt>
                <c:pt idx="1625">
                  <c:v>45456</c:v>
                </c:pt>
                <c:pt idx="1626">
                  <c:v>45457</c:v>
                </c:pt>
                <c:pt idx="1627">
                  <c:v>45458</c:v>
                </c:pt>
                <c:pt idx="1628">
                  <c:v>45459</c:v>
                </c:pt>
                <c:pt idx="1629">
                  <c:v>45460</c:v>
                </c:pt>
                <c:pt idx="1630">
                  <c:v>45461</c:v>
                </c:pt>
                <c:pt idx="1631">
                  <c:v>45462</c:v>
                </c:pt>
                <c:pt idx="1632">
                  <c:v>45463</c:v>
                </c:pt>
                <c:pt idx="1633">
                  <c:v>45464</c:v>
                </c:pt>
                <c:pt idx="1634">
                  <c:v>45465</c:v>
                </c:pt>
                <c:pt idx="1635">
                  <c:v>45466</c:v>
                </c:pt>
                <c:pt idx="1636">
                  <c:v>45467</c:v>
                </c:pt>
                <c:pt idx="1637">
                  <c:v>45468</c:v>
                </c:pt>
                <c:pt idx="1638">
                  <c:v>45469</c:v>
                </c:pt>
                <c:pt idx="1639">
                  <c:v>45470</c:v>
                </c:pt>
                <c:pt idx="1640">
                  <c:v>45471</c:v>
                </c:pt>
                <c:pt idx="1641">
                  <c:v>45472</c:v>
                </c:pt>
                <c:pt idx="1642">
                  <c:v>45473</c:v>
                </c:pt>
                <c:pt idx="1643">
                  <c:v>45474</c:v>
                </c:pt>
                <c:pt idx="1644">
                  <c:v>45475</c:v>
                </c:pt>
                <c:pt idx="1645">
                  <c:v>45476</c:v>
                </c:pt>
                <c:pt idx="1646">
                  <c:v>45477</c:v>
                </c:pt>
                <c:pt idx="1647">
                  <c:v>45478</c:v>
                </c:pt>
                <c:pt idx="1648">
                  <c:v>45479</c:v>
                </c:pt>
                <c:pt idx="1649">
                  <c:v>45480</c:v>
                </c:pt>
                <c:pt idx="1650">
                  <c:v>45481</c:v>
                </c:pt>
                <c:pt idx="1651">
                  <c:v>45482</c:v>
                </c:pt>
                <c:pt idx="1652">
                  <c:v>45483</c:v>
                </c:pt>
                <c:pt idx="1653">
                  <c:v>45484</c:v>
                </c:pt>
                <c:pt idx="1654">
                  <c:v>45485</c:v>
                </c:pt>
                <c:pt idx="1655">
                  <c:v>45486</c:v>
                </c:pt>
                <c:pt idx="1656">
                  <c:v>45487</c:v>
                </c:pt>
                <c:pt idx="1657">
                  <c:v>45488</c:v>
                </c:pt>
                <c:pt idx="1658">
                  <c:v>45489</c:v>
                </c:pt>
                <c:pt idx="1659">
                  <c:v>45490</c:v>
                </c:pt>
                <c:pt idx="1660">
                  <c:v>45491</c:v>
                </c:pt>
                <c:pt idx="1661">
                  <c:v>45492</c:v>
                </c:pt>
                <c:pt idx="1662">
                  <c:v>45493</c:v>
                </c:pt>
                <c:pt idx="1663">
                  <c:v>45494</c:v>
                </c:pt>
                <c:pt idx="1664">
                  <c:v>45495</c:v>
                </c:pt>
                <c:pt idx="1665">
                  <c:v>45496</c:v>
                </c:pt>
                <c:pt idx="1666">
                  <c:v>45497</c:v>
                </c:pt>
                <c:pt idx="1667">
                  <c:v>45498</c:v>
                </c:pt>
                <c:pt idx="1668">
                  <c:v>45499</c:v>
                </c:pt>
                <c:pt idx="1669">
                  <c:v>45500</c:v>
                </c:pt>
                <c:pt idx="1670">
                  <c:v>45501</c:v>
                </c:pt>
                <c:pt idx="1671">
                  <c:v>45502</c:v>
                </c:pt>
                <c:pt idx="1672">
                  <c:v>45503</c:v>
                </c:pt>
                <c:pt idx="1673">
                  <c:v>45504</c:v>
                </c:pt>
                <c:pt idx="1674">
                  <c:v>45505</c:v>
                </c:pt>
                <c:pt idx="1675">
                  <c:v>45506</c:v>
                </c:pt>
                <c:pt idx="1676">
                  <c:v>45507</c:v>
                </c:pt>
                <c:pt idx="1677">
                  <c:v>45508</c:v>
                </c:pt>
                <c:pt idx="1678">
                  <c:v>45509</c:v>
                </c:pt>
                <c:pt idx="1679">
                  <c:v>45510</c:v>
                </c:pt>
                <c:pt idx="1680">
                  <c:v>45511</c:v>
                </c:pt>
                <c:pt idx="1681">
                  <c:v>45512</c:v>
                </c:pt>
                <c:pt idx="1682">
                  <c:v>45513</c:v>
                </c:pt>
                <c:pt idx="1683">
                  <c:v>45514</c:v>
                </c:pt>
                <c:pt idx="1684">
                  <c:v>45515</c:v>
                </c:pt>
                <c:pt idx="1685">
                  <c:v>45516</c:v>
                </c:pt>
                <c:pt idx="1686">
                  <c:v>45517</c:v>
                </c:pt>
                <c:pt idx="1687">
                  <c:v>45518</c:v>
                </c:pt>
                <c:pt idx="1688">
                  <c:v>45519</c:v>
                </c:pt>
                <c:pt idx="1689">
                  <c:v>45520</c:v>
                </c:pt>
                <c:pt idx="1690">
                  <c:v>45521</c:v>
                </c:pt>
                <c:pt idx="1691">
                  <c:v>45522</c:v>
                </c:pt>
                <c:pt idx="1692">
                  <c:v>45523</c:v>
                </c:pt>
                <c:pt idx="1693">
                  <c:v>45524</c:v>
                </c:pt>
                <c:pt idx="1694">
                  <c:v>45525</c:v>
                </c:pt>
                <c:pt idx="1695">
                  <c:v>45526</c:v>
                </c:pt>
                <c:pt idx="1696">
                  <c:v>45527</c:v>
                </c:pt>
                <c:pt idx="1697">
                  <c:v>45528</c:v>
                </c:pt>
                <c:pt idx="1698">
                  <c:v>45529</c:v>
                </c:pt>
                <c:pt idx="1699">
                  <c:v>45530</c:v>
                </c:pt>
                <c:pt idx="1700">
                  <c:v>45531</c:v>
                </c:pt>
                <c:pt idx="1701">
                  <c:v>45532</c:v>
                </c:pt>
                <c:pt idx="1702">
                  <c:v>45533</c:v>
                </c:pt>
                <c:pt idx="1703">
                  <c:v>45534</c:v>
                </c:pt>
                <c:pt idx="1704">
                  <c:v>45535</c:v>
                </c:pt>
                <c:pt idx="1705">
                  <c:v>45536</c:v>
                </c:pt>
                <c:pt idx="1706">
                  <c:v>45537</c:v>
                </c:pt>
                <c:pt idx="1707">
                  <c:v>45538</c:v>
                </c:pt>
                <c:pt idx="1708">
                  <c:v>45539</c:v>
                </c:pt>
                <c:pt idx="1709">
                  <c:v>45540</c:v>
                </c:pt>
                <c:pt idx="1710">
                  <c:v>45541</c:v>
                </c:pt>
                <c:pt idx="1711">
                  <c:v>45542</c:v>
                </c:pt>
                <c:pt idx="1712">
                  <c:v>45543</c:v>
                </c:pt>
                <c:pt idx="1713">
                  <c:v>45544</c:v>
                </c:pt>
                <c:pt idx="1714">
                  <c:v>45545</c:v>
                </c:pt>
                <c:pt idx="1715">
                  <c:v>45546</c:v>
                </c:pt>
                <c:pt idx="1716">
                  <c:v>45547</c:v>
                </c:pt>
                <c:pt idx="1717">
                  <c:v>45548</c:v>
                </c:pt>
                <c:pt idx="1718">
                  <c:v>45549</c:v>
                </c:pt>
                <c:pt idx="1719">
                  <c:v>45550</c:v>
                </c:pt>
                <c:pt idx="1720">
                  <c:v>45551</c:v>
                </c:pt>
                <c:pt idx="1721">
                  <c:v>45552</c:v>
                </c:pt>
                <c:pt idx="1722">
                  <c:v>45553</c:v>
                </c:pt>
                <c:pt idx="1723">
                  <c:v>45554</c:v>
                </c:pt>
                <c:pt idx="1724">
                  <c:v>45555</c:v>
                </c:pt>
                <c:pt idx="1725">
                  <c:v>45556</c:v>
                </c:pt>
                <c:pt idx="1726">
                  <c:v>45557</c:v>
                </c:pt>
                <c:pt idx="1727">
                  <c:v>45558</c:v>
                </c:pt>
                <c:pt idx="1728">
                  <c:v>45559</c:v>
                </c:pt>
                <c:pt idx="1729">
                  <c:v>45560</c:v>
                </c:pt>
                <c:pt idx="1730">
                  <c:v>45561</c:v>
                </c:pt>
                <c:pt idx="1731">
                  <c:v>45562</c:v>
                </c:pt>
                <c:pt idx="1732">
                  <c:v>45563</c:v>
                </c:pt>
                <c:pt idx="1733">
                  <c:v>45564</c:v>
                </c:pt>
                <c:pt idx="1734">
                  <c:v>45565</c:v>
                </c:pt>
                <c:pt idx="1735">
                  <c:v>45566</c:v>
                </c:pt>
                <c:pt idx="1736">
                  <c:v>45567</c:v>
                </c:pt>
                <c:pt idx="1737">
                  <c:v>45568</c:v>
                </c:pt>
                <c:pt idx="1738">
                  <c:v>45569</c:v>
                </c:pt>
                <c:pt idx="1739">
                  <c:v>45570</c:v>
                </c:pt>
                <c:pt idx="1740">
                  <c:v>45571</c:v>
                </c:pt>
                <c:pt idx="1741">
                  <c:v>45572</c:v>
                </c:pt>
                <c:pt idx="1742">
                  <c:v>45573</c:v>
                </c:pt>
                <c:pt idx="1743">
                  <c:v>45574</c:v>
                </c:pt>
                <c:pt idx="1744">
                  <c:v>45575</c:v>
                </c:pt>
                <c:pt idx="1745">
                  <c:v>45576</c:v>
                </c:pt>
                <c:pt idx="1746">
                  <c:v>45577</c:v>
                </c:pt>
                <c:pt idx="1747">
                  <c:v>45578</c:v>
                </c:pt>
                <c:pt idx="1748">
                  <c:v>45579</c:v>
                </c:pt>
                <c:pt idx="1749">
                  <c:v>45580</c:v>
                </c:pt>
                <c:pt idx="1750">
                  <c:v>45581</c:v>
                </c:pt>
                <c:pt idx="1751">
                  <c:v>45582</c:v>
                </c:pt>
                <c:pt idx="1752">
                  <c:v>45583</c:v>
                </c:pt>
                <c:pt idx="1753">
                  <c:v>45584</c:v>
                </c:pt>
                <c:pt idx="1754">
                  <c:v>45585</c:v>
                </c:pt>
                <c:pt idx="1755">
                  <c:v>45586</c:v>
                </c:pt>
                <c:pt idx="1756">
                  <c:v>45587</c:v>
                </c:pt>
                <c:pt idx="1757">
                  <c:v>45588</c:v>
                </c:pt>
                <c:pt idx="1758">
                  <c:v>45589</c:v>
                </c:pt>
                <c:pt idx="1759">
                  <c:v>45590</c:v>
                </c:pt>
                <c:pt idx="1760">
                  <c:v>45591</c:v>
                </c:pt>
                <c:pt idx="1761">
                  <c:v>45592</c:v>
                </c:pt>
                <c:pt idx="1762">
                  <c:v>45593</c:v>
                </c:pt>
                <c:pt idx="1763">
                  <c:v>45594</c:v>
                </c:pt>
                <c:pt idx="1764">
                  <c:v>45595</c:v>
                </c:pt>
                <c:pt idx="1765">
                  <c:v>45596</c:v>
                </c:pt>
                <c:pt idx="1766">
                  <c:v>45597</c:v>
                </c:pt>
                <c:pt idx="1767">
                  <c:v>45598</c:v>
                </c:pt>
                <c:pt idx="1768">
                  <c:v>45599</c:v>
                </c:pt>
                <c:pt idx="1769">
                  <c:v>45600</c:v>
                </c:pt>
                <c:pt idx="1770">
                  <c:v>45601</c:v>
                </c:pt>
                <c:pt idx="1771">
                  <c:v>45602</c:v>
                </c:pt>
                <c:pt idx="1772">
                  <c:v>45603</c:v>
                </c:pt>
                <c:pt idx="1773">
                  <c:v>45604</c:v>
                </c:pt>
                <c:pt idx="1774">
                  <c:v>45605</c:v>
                </c:pt>
                <c:pt idx="1775">
                  <c:v>45606</c:v>
                </c:pt>
                <c:pt idx="1776">
                  <c:v>45607</c:v>
                </c:pt>
                <c:pt idx="1777">
                  <c:v>45608</c:v>
                </c:pt>
                <c:pt idx="1778">
                  <c:v>45609</c:v>
                </c:pt>
                <c:pt idx="1779">
                  <c:v>45610</c:v>
                </c:pt>
                <c:pt idx="1780">
                  <c:v>45611</c:v>
                </c:pt>
                <c:pt idx="1781">
                  <c:v>45612</c:v>
                </c:pt>
                <c:pt idx="1782">
                  <c:v>45613</c:v>
                </c:pt>
                <c:pt idx="1783">
                  <c:v>45614</c:v>
                </c:pt>
                <c:pt idx="1784">
                  <c:v>45615</c:v>
                </c:pt>
                <c:pt idx="1785">
                  <c:v>45616</c:v>
                </c:pt>
                <c:pt idx="1786">
                  <c:v>45617</c:v>
                </c:pt>
                <c:pt idx="1787">
                  <c:v>45618</c:v>
                </c:pt>
                <c:pt idx="1788">
                  <c:v>45619</c:v>
                </c:pt>
                <c:pt idx="1789">
                  <c:v>45620</c:v>
                </c:pt>
                <c:pt idx="1790">
                  <c:v>45621</c:v>
                </c:pt>
                <c:pt idx="1791">
                  <c:v>45622</c:v>
                </c:pt>
                <c:pt idx="1792">
                  <c:v>45623</c:v>
                </c:pt>
                <c:pt idx="1793">
                  <c:v>45624</c:v>
                </c:pt>
                <c:pt idx="1794">
                  <c:v>45625</c:v>
                </c:pt>
                <c:pt idx="1795">
                  <c:v>45626</c:v>
                </c:pt>
                <c:pt idx="1796">
                  <c:v>45627</c:v>
                </c:pt>
                <c:pt idx="1797">
                  <c:v>45628</c:v>
                </c:pt>
                <c:pt idx="1798">
                  <c:v>45629</c:v>
                </c:pt>
                <c:pt idx="1799">
                  <c:v>45630</c:v>
                </c:pt>
                <c:pt idx="1800">
                  <c:v>45631</c:v>
                </c:pt>
                <c:pt idx="1801">
                  <c:v>45632</c:v>
                </c:pt>
                <c:pt idx="1802">
                  <c:v>45633</c:v>
                </c:pt>
                <c:pt idx="1803">
                  <c:v>45634</c:v>
                </c:pt>
                <c:pt idx="1804">
                  <c:v>45635</c:v>
                </c:pt>
                <c:pt idx="1805">
                  <c:v>45636</c:v>
                </c:pt>
                <c:pt idx="1806">
                  <c:v>45637</c:v>
                </c:pt>
                <c:pt idx="1807">
                  <c:v>45638</c:v>
                </c:pt>
                <c:pt idx="1808">
                  <c:v>45639</c:v>
                </c:pt>
                <c:pt idx="1809">
                  <c:v>45640</c:v>
                </c:pt>
                <c:pt idx="1810">
                  <c:v>45641</c:v>
                </c:pt>
                <c:pt idx="1811">
                  <c:v>45642</c:v>
                </c:pt>
                <c:pt idx="1812">
                  <c:v>45643</c:v>
                </c:pt>
                <c:pt idx="1813">
                  <c:v>45644</c:v>
                </c:pt>
                <c:pt idx="1814">
                  <c:v>45645</c:v>
                </c:pt>
                <c:pt idx="1815">
                  <c:v>45646</c:v>
                </c:pt>
                <c:pt idx="1816">
                  <c:v>45647</c:v>
                </c:pt>
                <c:pt idx="1817">
                  <c:v>45648</c:v>
                </c:pt>
                <c:pt idx="1818">
                  <c:v>45649</c:v>
                </c:pt>
                <c:pt idx="1819">
                  <c:v>45650</c:v>
                </c:pt>
                <c:pt idx="1820">
                  <c:v>45651</c:v>
                </c:pt>
                <c:pt idx="1821">
                  <c:v>45652</c:v>
                </c:pt>
                <c:pt idx="1822">
                  <c:v>45653</c:v>
                </c:pt>
                <c:pt idx="1823">
                  <c:v>45654</c:v>
                </c:pt>
                <c:pt idx="1824">
                  <c:v>45655</c:v>
                </c:pt>
                <c:pt idx="1825">
                  <c:v>45656</c:v>
                </c:pt>
                <c:pt idx="1826">
                  <c:v>45657</c:v>
                </c:pt>
                <c:pt idx="1827">
                  <c:v>45658</c:v>
                </c:pt>
                <c:pt idx="1828">
                  <c:v>45659</c:v>
                </c:pt>
                <c:pt idx="1829">
                  <c:v>45660</c:v>
                </c:pt>
                <c:pt idx="1830">
                  <c:v>45661</c:v>
                </c:pt>
                <c:pt idx="1831">
                  <c:v>45662</c:v>
                </c:pt>
                <c:pt idx="1832">
                  <c:v>45663</c:v>
                </c:pt>
                <c:pt idx="1833">
                  <c:v>45664</c:v>
                </c:pt>
                <c:pt idx="1834">
                  <c:v>45665</c:v>
                </c:pt>
                <c:pt idx="1835">
                  <c:v>45666</c:v>
                </c:pt>
                <c:pt idx="1836">
                  <c:v>45667</c:v>
                </c:pt>
                <c:pt idx="1837">
                  <c:v>45668</c:v>
                </c:pt>
                <c:pt idx="1838">
                  <c:v>45669</c:v>
                </c:pt>
                <c:pt idx="1839">
                  <c:v>45670</c:v>
                </c:pt>
                <c:pt idx="1840">
                  <c:v>45671</c:v>
                </c:pt>
                <c:pt idx="1841">
                  <c:v>45672</c:v>
                </c:pt>
                <c:pt idx="1842">
                  <c:v>45673</c:v>
                </c:pt>
                <c:pt idx="1843">
                  <c:v>45674</c:v>
                </c:pt>
                <c:pt idx="1844">
                  <c:v>45675</c:v>
                </c:pt>
                <c:pt idx="1845">
                  <c:v>45676</c:v>
                </c:pt>
                <c:pt idx="1846">
                  <c:v>45677</c:v>
                </c:pt>
                <c:pt idx="1847">
                  <c:v>45678</c:v>
                </c:pt>
                <c:pt idx="1848">
                  <c:v>45679</c:v>
                </c:pt>
                <c:pt idx="1849">
                  <c:v>45680</c:v>
                </c:pt>
                <c:pt idx="1850">
                  <c:v>45681</c:v>
                </c:pt>
                <c:pt idx="1851">
                  <c:v>45682</c:v>
                </c:pt>
                <c:pt idx="1852">
                  <c:v>45683</c:v>
                </c:pt>
                <c:pt idx="1853">
                  <c:v>45684</c:v>
                </c:pt>
                <c:pt idx="1854">
                  <c:v>45685</c:v>
                </c:pt>
                <c:pt idx="1855">
                  <c:v>45686</c:v>
                </c:pt>
                <c:pt idx="1856">
                  <c:v>45687</c:v>
                </c:pt>
                <c:pt idx="1857">
                  <c:v>45688</c:v>
                </c:pt>
                <c:pt idx="1858">
                  <c:v>45689</c:v>
                </c:pt>
                <c:pt idx="1859">
                  <c:v>45690</c:v>
                </c:pt>
                <c:pt idx="1860">
                  <c:v>45691</c:v>
                </c:pt>
                <c:pt idx="1861">
                  <c:v>45692</c:v>
                </c:pt>
                <c:pt idx="1862">
                  <c:v>45693</c:v>
                </c:pt>
                <c:pt idx="1863">
                  <c:v>45694</c:v>
                </c:pt>
                <c:pt idx="1864">
                  <c:v>45695</c:v>
                </c:pt>
                <c:pt idx="1865">
                  <c:v>45696</c:v>
                </c:pt>
                <c:pt idx="1866">
                  <c:v>45697</c:v>
                </c:pt>
                <c:pt idx="1867">
                  <c:v>45698</c:v>
                </c:pt>
                <c:pt idx="1868">
                  <c:v>45699</c:v>
                </c:pt>
                <c:pt idx="1869">
                  <c:v>45700</c:v>
                </c:pt>
                <c:pt idx="1870">
                  <c:v>45701</c:v>
                </c:pt>
                <c:pt idx="1871">
                  <c:v>45702</c:v>
                </c:pt>
                <c:pt idx="1872">
                  <c:v>45703</c:v>
                </c:pt>
                <c:pt idx="1873">
                  <c:v>45704</c:v>
                </c:pt>
                <c:pt idx="1874">
                  <c:v>45705</c:v>
                </c:pt>
                <c:pt idx="1875">
                  <c:v>45706</c:v>
                </c:pt>
                <c:pt idx="1876">
                  <c:v>45707</c:v>
                </c:pt>
                <c:pt idx="1877">
                  <c:v>45708</c:v>
                </c:pt>
                <c:pt idx="1878">
                  <c:v>45709</c:v>
                </c:pt>
                <c:pt idx="1879">
                  <c:v>45710</c:v>
                </c:pt>
                <c:pt idx="1880">
                  <c:v>45711</c:v>
                </c:pt>
                <c:pt idx="1881">
                  <c:v>45712</c:v>
                </c:pt>
                <c:pt idx="1882">
                  <c:v>45713</c:v>
                </c:pt>
                <c:pt idx="1883">
                  <c:v>45714</c:v>
                </c:pt>
                <c:pt idx="1884">
                  <c:v>45715</c:v>
                </c:pt>
                <c:pt idx="1885">
                  <c:v>45716</c:v>
                </c:pt>
                <c:pt idx="1886">
                  <c:v>45717</c:v>
                </c:pt>
                <c:pt idx="1887">
                  <c:v>45718</c:v>
                </c:pt>
                <c:pt idx="1888">
                  <c:v>45719</c:v>
                </c:pt>
                <c:pt idx="1889">
                  <c:v>45720</c:v>
                </c:pt>
                <c:pt idx="1890">
                  <c:v>45721</c:v>
                </c:pt>
                <c:pt idx="1891">
                  <c:v>45722</c:v>
                </c:pt>
                <c:pt idx="1892">
                  <c:v>45723</c:v>
                </c:pt>
                <c:pt idx="1893">
                  <c:v>45724</c:v>
                </c:pt>
                <c:pt idx="1894">
                  <c:v>45725</c:v>
                </c:pt>
                <c:pt idx="1895">
                  <c:v>45726</c:v>
                </c:pt>
                <c:pt idx="1896">
                  <c:v>45727</c:v>
                </c:pt>
                <c:pt idx="1897">
                  <c:v>45728</c:v>
                </c:pt>
                <c:pt idx="1898">
                  <c:v>45729</c:v>
                </c:pt>
                <c:pt idx="1899">
                  <c:v>45730</c:v>
                </c:pt>
                <c:pt idx="1900">
                  <c:v>45731</c:v>
                </c:pt>
                <c:pt idx="1901">
                  <c:v>45732</c:v>
                </c:pt>
                <c:pt idx="1902">
                  <c:v>45733</c:v>
                </c:pt>
                <c:pt idx="1903">
                  <c:v>45734</c:v>
                </c:pt>
                <c:pt idx="1904">
                  <c:v>45735</c:v>
                </c:pt>
                <c:pt idx="1905">
                  <c:v>45736</c:v>
                </c:pt>
                <c:pt idx="1906">
                  <c:v>45737</c:v>
                </c:pt>
                <c:pt idx="1907">
                  <c:v>45738</c:v>
                </c:pt>
                <c:pt idx="1908">
                  <c:v>45739</c:v>
                </c:pt>
                <c:pt idx="1909">
                  <c:v>45740</c:v>
                </c:pt>
                <c:pt idx="1910">
                  <c:v>45741</c:v>
                </c:pt>
                <c:pt idx="1911">
                  <c:v>45742</c:v>
                </c:pt>
                <c:pt idx="1912">
                  <c:v>45743</c:v>
                </c:pt>
                <c:pt idx="1913">
                  <c:v>45744</c:v>
                </c:pt>
                <c:pt idx="1914">
                  <c:v>45745</c:v>
                </c:pt>
                <c:pt idx="1915">
                  <c:v>45746</c:v>
                </c:pt>
                <c:pt idx="1916">
                  <c:v>45747</c:v>
                </c:pt>
                <c:pt idx="1917">
                  <c:v>45748</c:v>
                </c:pt>
                <c:pt idx="1918">
                  <c:v>45749</c:v>
                </c:pt>
                <c:pt idx="1919">
                  <c:v>45750</c:v>
                </c:pt>
                <c:pt idx="1920">
                  <c:v>45751</c:v>
                </c:pt>
                <c:pt idx="1921">
                  <c:v>45752</c:v>
                </c:pt>
                <c:pt idx="1922">
                  <c:v>45753</c:v>
                </c:pt>
                <c:pt idx="1923">
                  <c:v>45754</c:v>
                </c:pt>
                <c:pt idx="1924">
                  <c:v>45755</c:v>
                </c:pt>
                <c:pt idx="1925">
                  <c:v>45756</c:v>
                </c:pt>
                <c:pt idx="1926">
                  <c:v>45757</c:v>
                </c:pt>
                <c:pt idx="1927">
                  <c:v>45758</c:v>
                </c:pt>
                <c:pt idx="1928">
                  <c:v>45759</c:v>
                </c:pt>
                <c:pt idx="1929">
                  <c:v>45760</c:v>
                </c:pt>
                <c:pt idx="1930">
                  <c:v>45761</c:v>
                </c:pt>
                <c:pt idx="1931">
                  <c:v>45762</c:v>
                </c:pt>
                <c:pt idx="1932">
                  <c:v>45763</c:v>
                </c:pt>
                <c:pt idx="1933">
                  <c:v>45764</c:v>
                </c:pt>
                <c:pt idx="1934">
                  <c:v>45765</c:v>
                </c:pt>
                <c:pt idx="1935">
                  <c:v>45766</c:v>
                </c:pt>
                <c:pt idx="1936">
                  <c:v>45767</c:v>
                </c:pt>
                <c:pt idx="1937">
                  <c:v>45768</c:v>
                </c:pt>
                <c:pt idx="1938">
                  <c:v>45769</c:v>
                </c:pt>
                <c:pt idx="1939">
                  <c:v>45770</c:v>
                </c:pt>
                <c:pt idx="1940">
                  <c:v>45771</c:v>
                </c:pt>
                <c:pt idx="1941">
                  <c:v>45772</c:v>
                </c:pt>
                <c:pt idx="1942">
                  <c:v>45773</c:v>
                </c:pt>
                <c:pt idx="1943">
                  <c:v>45774</c:v>
                </c:pt>
                <c:pt idx="1944">
                  <c:v>45775</c:v>
                </c:pt>
                <c:pt idx="1945">
                  <c:v>45776</c:v>
                </c:pt>
                <c:pt idx="1946">
                  <c:v>45777</c:v>
                </c:pt>
                <c:pt idx="1947">
                  <c:v>45778</c:v>
                </c:pt>
                <c:pt idx="1948">
                  <c:v>45779</c:v>
                </c:pt>
                <c:pt idx="1949">
                  <c:v>45780</c:v>
                </c:pt>
                <c:pt idx="1950">
                  <c:v>45781</c:v>
                </c:pt>
                <c:pt idx="1951">
                  <c:v>45782</c:v>
                </c:pt>
                <c:pt idx="1952">
                  <c:v>45783</c:v>
                </c:pt>
                <c:pt idx="1953">
                  <c:v>45784</c:v>
                </c:pt>
                <c:pt idx="1954">
                  <c:v>45785</c:v>
                </c:pt>
                <c:pt idx="1955">
                  <c:v>45786</c:v>
                </c:pt>
                <c:pt idx="1956">
                  <c:v>45787</c:v>
                </c:pt>
                <c:pt idx="1957">
                  <c:v>45788</c:v>
                </c:pt>
                <c:pt idx="1958">
                  <c:v>45789</c:v>
                </c:pt>
                <c:pt idx="1959">
                  <c:v>45790</c:v>
                </c:pt>
                <c:pt idx="1960">
                  <c:v>45791</c:v>
                </c:pt>
                <c:pt idx="1961">
                  <c:v>45792</c:v>
                </c:pt>
                <c:pt idx="1962">
                  <c:v>45793</c:v>
                </c:pt>
                <c:pt idx="1963">
                  <c:v>45794</c:v>
                </c:pt>
                <c:pt idx="1964">
                  <c:v>45795</c:v>
                </c:pt>
                <c:pt idx="1965">
                  <c:v>45796</c:v>
                </c:pt>
                <c:pt idx="1966">
                  <c:v>45797</c:v>
                </c:pt>
                <c:pt idx="1967">
                  <c:v>45798</c:v>
                </c:pt>
                <c:pt idx="1968">
                  <c:v>45799</c:v>
                </c:pt>
                <c:pt idx="1969">
                  <c:v>45800</c:v>
                </c:pt>
                <c:pt idx="1970">
                  <c:v>45801</c:v>
                </c:pt>
                <c:pt idx="1971">
                  <c:v>45802</c:v>
                </c:pt>
                <c:pt idx="1972">
                  <c:v>45803</c:v>
                </c:pt>
                <c:pt idx="1973">
                  <c:v>45804</c:v>
                </c:pt>
                <c:pt idx="1974">
                  <c:v>45805</c:v>
                </c:pt>
                <c:pt idx="1975">
                  <c:v>45806</c:v>
                </c:pt>
                <c:pt idx="1976">
                  <c:v>45807</c:v>
                </c:pt>
                <c:pt idx="1977">
                  <c:v>45808</c:v>
                </c:pt>
                <c:pt idx="1978">
                  <c:v>45809</c:v>
                </c:pt>
                <c:pt idx="1979">
                  <c:v>45810</c:v>
                </c:pt>
                <c:pt idx="1980">
                  <c:v>45811</c:v>
                </c:pt>
                <c:pt idx="1981">
                  <c:v>45812</c:v>
                </c:pt>
                <c:pt idx="1982">
                  <c:v>45813</c:v>
                </c:pt>
                <c:pt idx="1983">
                  <c:v>45814</c:v>
                </c:pt>
                <c:pt idx="1984">
                  <c:v>45815</c:v>
                </c:pt>
                <c:pt idx="1985">
                  <c:v>45816</c:v>
                </c:pt>
                <c:pt idx="1986">
                  <c:v>45817</c:v>
                </c:pt>
                <c:pt idx="1987">
                  <c:v>45818</c:v>
                </c:pt>
                <c:pt idx="1988">
                  <c:v>45819</c:v>
                </c:pt>
                <c:pt idx="1989">
                  <c:v>45820</c:v>
                </c:pt>
                <c:pt idx="1990">
                  <c:v>45821</c:v>
                </c:pt>
                <c:pt idx="1991">
                  <c:v>45822</c:v>
                </c:pt>
                <c:pt idx="1992">
                  <c:v>45823</c:v>
                </c:pt>
                <c:pt idx="1993">
                  <c:v>45824</c:v>
                </c:pt>
                <c:pt idx="1994">
                  <c:v>45825</c:v>
                </c:pt>
                <c:pt idx="1995">
                  <c:v>45826</c:v>
                </c:pt>
                <c:pt idx="1996">
                  <c:v>45827</c:v>
                </c:pt>
                <c:pt idx="1997">
                  <c:v>45828</c:v>
                </c:pt>
                <c:pt idx="1998">
                  <c:v>45829</c:v>
                </c:pt>
                <c:pt idx="1999">
                  <c:v>45830</c:v>
                </c:pt>
                <c:pt idx="2000">
                  <c:v>45831</c:v>
                </c:pt>
                <c:pt idx="2001">
                  <c:v>45832</c:v>
                </c:pt>
                <c:pt idx="2002">
                  <c:v>45833</c:v>
                </c:pt>
                <c:pt idx="2003">
                  <c:v>45834</c:v>
                </c:pt>
                <c:pt idx="2004">
                  <c:v>45835</c:v>
                </c:pt>
                <c:pt idx="2005">
                  <c:v>45836</c:v>
                </c:pt>
                <c:pt idx="2006">
                  <c:v>45837</c:v>
                </c:pt>
                <c:pt idx="2007">
                  <c:v>45838</c:v>
                </c:pt>
              </c:numCache>
            </c:numRef>
          </c:cat>
          <c:val>
            <c:numRef>
              <c:f>Diario!$L$2:$L$2009</c:f>
              <c:numCache>
                <c:formatCode>0.00%</c:formatCode>
                <c:ptCount val="2008"/>
                <c:pt idx="0">
                  <c:v>9.7315822069565794E-3</c:v>
                </c:pt>
                <c:pt idx="1">
                  <c:v>3.8712761334099843E-2</c:v>
                </c:pt>
                <c:pt idx="2">
                  <c:v>7.1588602435288085E-2</c:v>
                </c:pt>
                <c:pt idx="3">
                  <c:v>1.1405828702637955E-2</c:v>
                </c:pt>
                <c:pt idx="4">
                  <c:v>1.8211445714676033E-2</c:v>
                </c:pt>
                <c:pt idx="5">
                  <c:v>5.5267107343617061E-2</c:v>
                </c:pt>
                <c:pt idx="6">
                  <c:v>5.4426322250846759E-2</c:v>
                </c:pt>
                <c:pt idx="7">
                  <c:v>6.8781693034667413E-2</c:v>
                </c:pt>
                <c:pt idx="8">
                  <c:v>3.4262048706012571E-2</c:v>
                </c:pt>
                <c:pt idx="9">
                  <c:v>5.9826975820197248E-2</c:v>
                </c:pt>
                <c:pt idx="10">
                  <c:v>2.8036994911240232E-2</c:v>
                </c:pt>
                <c:pt idx="11">
                  <c:v>2.3792982573774157E-2</c:v>
                </c:pt>
                <c:pt idx="12">
                  <c:v>1.3876046989324209E-2</c:v>
                </c:pt>
                <c:pt idx="13">
                  <c:v>9.1008042570011494E-2</c:v>
                </c:pt>
                <c:pt idx="14">
                  <c:v>5.5495229518608413E-2</c:v>
                </c:pt>
                <c:pt idx="15">
                  <c:v>2.71671757063352E-2</c:v>
                </c:pt>
                <c:pt idx="16">
                  <c:v>3.5694993587240598E-2</c:v>
                </c:pt>
                <c:pt idx="17">
                  <c:v>1.6816926191989934E-2</c:v>
                </c:pt>
                <c:pt idx="18">
                  <c:v>6.7877227702390908E-2</c:v>
                </c:pt>
                <c:pt idx="19">
                  <c:v>2.3291677970996405E-2</c:v>
                </c:pt>
                <c:pt idx="20">
                  <c:v>2.6806215788647059E-2</c:v>
                </c:pt>
                <c:pt idx="21">
                  <c:v>1.8189341397367498E-2</c:v>
                </c:pt>
                <c:pt idx="22">
                  <c:v>4.3883568612106183E-2</c:v>
                </c:pt>
                <c:pt idx="23">
                  <c:v>3.2518354309199138E-2</c:v>
                </c:pt>
                <c:pt idx="24">
                  <c:v>1.9142585775963727E-2</c:v>
                </c:pt>
                <c:pt idx="25">
                  <c:v>3.422209520742836E-2</c:v>
                </c:pt>
                <c:pt idx="26">
                  <c:v>4.1204562127212574E-2</c:v>
                </c:pt>
                <c:pt idx="27">
                  <c:v>4.9309840563997787E-2</c:v>
                </c:pt>
                <c:pt idx="28">
                  <c:v>1.4613694565046798E-2</c:v>
                </c:pt>
                <c:pt idx="29">
                  <c:v>3.5508433779662729E-2</c:v>
                </c:pt>
                <c:pt idx="30">
                  <c:v>2.9861410015904699E-2</c:v>
                </c:pt>
                <c:pt idx="31">
                  <c:v>1.5184771757291493E-2</c:v>
                </c:pt>
                <c:pt idx="32">
                  <c:v>2.4783917601457928E-2</c:v>
                </c:pt>
                <c:pt idx="33">
                  <c:v>3.1589448470463743E-2</c:v>
                </c:pt>
                <c:pt idx="34">
                  <c:v>2.417735304344748E-2</c:v>
                </c:pt>
                <c:pt idx="35">
                  <c:v>5.6890190195014068E-2</c:v>
                </c:pt>
                <c:pt idx="36">
                  <c:v>3.0777421129407845E-2</c:v>
                </c:pt>
                <c:pt idx="37">
                  <c:v>1.2716864506215453E-2</c:v>
                </c:pt>
                <c:pt idx="38">
                  <c:v>2.4053857428926406E-2</c:v>
                </c:pt>
                <c:pt idx="39">
                  <c:v>2.5721254738831023E-2</c:v>
                </c:pt>
                <c:pt idx="40">
                  <c:v>3.7506064834905484E-2</c:v>
                </c:pt>
                <c:pt idx="41">
                  <c:v>5.69028214268128E-2</c:v>
                </c:pt>
                <c:pt idx="42">
                  <c:v>1.7229750479899719E-2</c:v>
                </c:pt>
                <c:pt idx="43">
                  <c:v>3.4988928977531364E-2</c:v>
                </c:pt>
                <c:pt idx="44">
                  <c:v>2.469606466735863E-2</c:v>
                </c:pt>
                <c:pt idx="45">
                  <c:v>5.1116609655578182E-2</c:v>
                </c:pt>
                <c:pt idx="46">
                  <c:v>3.5649506700754063E-2</c:v>
                </c:pt>
                <c:pt idx="47">
                  <c:v>4.8360205071893203E-2</c:v>
                </c:pt>
                <c:pt idx="48">
                  <c:v>6.1232471806315969E-2</c:v>
                </c:pt>
                <c:pt idx="49">
                  <c:v>6.3656212788760325E-2</c:v>
                </c:pt>
                <c:pt idx="50">
                  <c:v>1.8194213141035309E-2</c:v>
                </c:pt>
                <c:pt idx="51">
                  <c:v>1.7811451950689339E-2</c:v>
                </c:pt>
                <c:pt idx="52">
                  <c:v>1.2282423303348056E-2</c:v>
                </c:pt>
                <c:pt idx="53">
                  <c:v>2.9790796002476139E-2</c:v>
                </c:pt>
                <c:pt idx="54">
                  <c:v>4.7721450575434865E-2</c:v>
                </c:pt>
                <c:pt idx="55">
                  <c:v>6.3375833936273329E-2</c:v>
                </c:pt>
                <c:pt idx="56">
                  <c:v>7.7713564216848052E-2</c:v>
                </c:pt>
                <c:pt idx="57">
                  <c:v>4.7803945732493025E-2</c:v>
                </c:pt>
                <c:pt idx="58">
                  <c:v>4.8981573493176667E-2</c:v>
                </c:pt>
                <c:pt idx="59">
                  <c:v>2.4932681309336679E-2</c:v>
                </c:pt>
                <c:pt idx="60">
                  <c:v>3.3650919641531996E-2</c:v>
                </c:pt>
                <c:pt idx="61">
                  <c:v>5.1407730071940883E-2</c:v>
                </c:pt>
                <c:pt idx="62">
                  <c:v>2.6206257116134335E-2</c:v>
                </c:pt>
                <c:pt idx="63">
                  <c:v>3.3361630691518096E-2</c:v>
                </c:pt>
                <c:pt idx="64">
                  <c:v>4.3437779705880919E-2</c:v>
                </c:pt>
                <c:pt idx="65">
                  <c:v>1.590801538496156E-2</c:v>
                </c:pt>
                <c:pt idx="66">
                  <c:v>3.3645595558729813E-2</c:v>
                </c:pt>
                <c:pt idx="67">
                  <c:v>0.10645906356893309</c:v>
                </c:pt>
                <c:pt idx="68">
                  <c:v>6.1027030410607974E-2</c:v>
                </c:pt>
                <c:pt idx="69">
                  <c:v>4.4242260795211097E-2</c:v>
                </c:pt>
                <c:pt idx="70">
                  <c:v>4.4076781846724922E-2</c:v>
                </c:pt>
                <c:pt idx="71">
                  <c:v>0.69770220758936285</c:v>
                </c:pt>
                <c:pt idx="72">
                  <c:v>0.47165133049369445</c:v>
                </c:pt>
                <c:pt idx="73">
                  <c:v>9.5924286085190547E-2</c:v>
                </c:pt>
                <c:pt idx="74">
                  <c:v>0.128572932159988</c:v>
                </c:pt>
                <c:pt idx="75">
                  <c:v>0.18676758367546586</c:v>
                </c:pt>
                <c:pt idx="76">
                  <c:v>9.621636163189784E-2</c:v>
                </c:pt>
                <c:pt idx="77">
                  <c:v>6.9181719802023034E-2</c:v>
                </c:pt>
                <c:pt idx="78">
                  <c:v>0.20702086626205762</c:v>
                </c:pt>
                <c:pt idx="79">
                  <c:v>0.17690605504950452</c:v>
                </c:pt>
                <c:pt idx="80">
                  <c:v>8.5617397128153083E-2</c:v>
                </c:pt>
                <c:pt idx="81">
                  <c:v>0.10168840009717028</c:v>
                </c:pt>
                <c:pt idx="82">
                  <c:v>0.12681597495174035</c:v>
                </c:pt>
                <c:pt idx="83">
                  <c:v>6.0282145322742009E-2</c:v>
                </c:pt>
                <c:pt idx="84">
                  <c:v>6.1496717451779759E-2</c:v>
                </c:pt>
                <c:pt idx="85">
                  <c:v>2.8508618195942859E-2</c:v>
                </c:pt>
                <c:pt idx="86">
                  <c:v>6.9490442617812453E-2</c:v>
                </c:pt>
                <c:pt idx="87">
                  <c:v>5.0324308874040824E-2</c:v>
                </c:pt>
                <c:pt idx="88">
                  <c:v>5.6507237871425531E-2</c:v>
                </c:pt>
                <c:pt idx="89">
                  <c:v>0.11381554770782665</c:v>
                </c:pt>
                <c:pt idx="90">
                  <c:v>2.1714289050660307E-2</c:v>
                </c:pt>
                <c:pt idx="91">
                  <c:v>6.8816310290852778E-2</c:v>
                </c:pt>
                <c:pt idx="92">
                  <c:v>8.2006724522974972E-2</c:v>
                </c:pt>
                <c:pt idx="93">
                  <c:v>5.7158437077921898E-2</c:v>
                </c:pt>
                <c:pt idx="94">
                  <c:v>2.6110737451026544E-2</c:v>
                </c:pt>
                <c:pt idx="95">
                  <c:v>2.4517441980831167E-2</c:v>
                </c:pt>
                <c:pt idx="96">
                  <c:v>7.3827885336604337E-2</c:v>
                </c:pt>
                <c:pt idx="97">
                  <c:v>4.2899526138257205E-2</c:v>
                </c:pt>
                <c:pt idx="98">
                  <c:v>2.8591989994806832E-2</c:v>
                </c:pt>
                <c:pt idx="99">
                  <c:v>2.6342370165246098E-2</c:v>
                </c:pt>
                <c:pt idx="100">
                  <c:v>7.6450362213158263E-2</c:v>
                </c:pt>
                <c:pt idx="101">
                  <c:v>2.3119094029304454E-2</c:v>
                </c:pt>
                <c:pt idx="102">
                  <c:v>5.2104525576444072E-2</c:v>
                </c:pt>
                <c:pt idx="103">
                  <c:v>4.1299307731966994E-2</c:v>
                </c:pt>
                <c:pt idx="104">
                  <c:v>2.6254488261637565E-2</c:v>
                </c:pt>
                <c:pt idx="105">
                  <c:v>4.3123661146392767E-2</c:v>
                </c:pt>
                <c:pt idx="106">
                  <c:v>9.2564767127428338E-2</c:v>
                </c:pt>
                <c:pt idx="107">
                  <c:v>1.4071044079530637E-2</c:v>
                </c:pt>
                <c:pt idx="108">
                  <c:v>3.1234937939079499E-2</c:v>
                </c:pt>
                <c:pt idx="109">
                  <c:v>2.1829253733292253E-2</c:v>
                </c:pt>
                <c:pt idx="110">
                  <c:v>5.7439138076712304E-2</c:v>
                </c:pt>
                <c:pt idx="111">
                  <c:v>1.6996400169335457E-2</c:v>
                </c:pt>
                <c:pt idx="112">
                  <c:v>4.3891628940727179E-2</c:v>
                </c:pt>
                <c:pt idx="113">
                  <c:v>8.0744187866745198E-2</c:v>
                </c:pt>
                <c:pt idx="114">
                  <c:v>2.0775827255208545E-2</c:v>
                </c:pt>
                <c:pt idx="115">
                  <c:v>1.9815254444374153E-2</c:v>
                </c:pt>
                <c:pt idx="116">
                  <c:v>1.825703069798057E-2</c:v>
                </c:pt>
                <c:pt idx="117">
                  <c:v>1.5088424791443122E-2</c:v>
                </c:pt>
                <c:pt idx="118">
                  <c:v>1.3556949926472939E-2</c:v>
                </c:pt>
                <c:pt idx="119">
                  <c:v>0.1483351264793904</c:v>
                </c:pt>
                <c:pt idx="120">
                  <c:v>0.11203162570038194</c:v>
                </c:pt>
                <c:pt idx="121">
                  <c:v>4.59084467006321E-2</c:v>
                </c:pt>
                <c:pt idx="122">
                  <c:v>2.4418928635162818E-2</c:v>
                </c:pt>
                <c:pt idx="123">
                  <c:v>4.4723969160811672E-2</c:v>
                </c:pt>
                <c:pt idx="124">
                  <c:v>4.2297065671405898E-2</c:v>
                </c:pt>
                <c:pt idx="125">
                  <c:v>2.6450896912350697E-2</c:v>
                </c:pt>
                <c:pt idx="126">
                  <c:v>4.6607958101559266E-2</c:v>
                </c:pt>
                <c:pt idx="127">
                  <c:v>9.894602341694414E-2</c:v>
                </c:pt>
                <c:pt idx="128">
                  <c:v>2.475235795718933E-2</c:v>
                </c:pt>
                <c:pt idx="129">
                  <c:v>3.5641852414131536E-2</c:v>
                </c:pt>
                <c:pt idx="130">
                  <c:v>0.13890361657861372</c:v>
                </c:pt>
                <c:pt idx="131">
                  <c:v>9.6912414991455975E-2</c:v>
                </c:pt>
                <c:pt idx="132">
                  <c:v>4.368332977382039E-2</c:v>
                </c:pt>
                <c:pt idx="133">
                  <c:v>6.3448508772168122E-2</c:v>
                </c:pt>
                <c:pt idx="134">
                  <c:v>6.0712908168522484E-2</c:v>
                </c:pt>
                <c:pt idx="135">
                  <c:v>6.0892833021134685E-2</c:v>
                </c:pt>
                <c:pt idx="136">
                  <c:v>3.4786789024343401E-2</c:v>
                </c:pt>
                <c:pt idx="137">
                  <c:v>5.2034309070640328E-2</c:v>
                </c:pt>
                <c:pt idx="138">
                  <c:v>3.5433356714644981E-2</c:v>
                </c:pt>
                <c:pt idx="139">
                  <c:v>3.5071640317527075E-2</c:v>
                </c:pt>
                <c:pt idx="140">
                  <c:v>3.8568278359361496E-2</c:v>
                </c:pt>
                <c:pt idx="141">
                  <c:v>7.8825966782930967E-2</c:v>
                </c:pt>
                <c:pt idx="142">
                  <c:v>3.0194366231407033E-2</c:v>
                </c:pt>
                <c:pt idx="143">
                  <c:v>1.9710209026817971E-2</c:v>
                </c:pt>
                <c:pt idx="144">
                  <c:v>5.5411697055772535E-2</c:v>
                </c:pt>
                <c:pt idx="145">
                  <c:v>2.7161744131186882E-2</c:v>
                </c:pt>
                <c:pt idx="146">
                  <c:v>2.7382001232886255E-2</c:v>
                </c:pt>
                <c:pt idx="147">
                  <c:v>3.8780624799213514E-2</c:v>
                </c:pt>
                <c:pt idx="148">
                  <c:v>4.8534695849158815E-2</c:v>
                </c:pt>
                <c:pt idx="149">
                  <c:v>1.9580025017208458E-2</c:v>
                </c:pt>
                <c:pt idx="150">
                  <c:v>3.8193917682245671E-2</c:v>
                </c:pt>
                <c:pt idx="151">
                  <c:v>2.9087698693932129E-2</c:v>
                </c:pt>
                <c:pt idx="152">
                  <c:v>8.4701524191618249E-2</c:v>
                </c:pt>
                <c:pt idx="153">
                  <c:v>8.2750037586878156E-2</c:v>
                </c:pt>
                <c:pt idx="154">
                  <c:v>2.0915163818345794E-2</c:v>
                </c:pt>
                <c:pt idx="155">
                  <c:v>3.6696628994264513E-2</c:v>
                </c:pt>
                <c:pt idx="156">
                  <c:v>2.0167180695983555E-2</c:v>
                </c:pt>
                <c:pt idx="157">
                  <c:v>1.6183849501565151E-2</c:v>
                </c:pt>
                <c:pt idx="158">
                  <c:v>3.3050721292426033E-2</c:v>
                </c:pt>
                <c:pt idx="159">
                  <c:v>1.1519953900749558E-2</c:v>
                </c:pt>
                <c:pt idx="160">
                  <c:v>1.905131848884789E-2</c:v>
                </c:pt>
                <c:pt idx="161">
                  <c:v>2.5806687942627748E-2</c:v>
                </c:pt>
                <c:pt idx="162">
                  <c:v>7.208368197964754E-2</c:v>
                </c:pt>
                <c:pt idx="163">
                  <c:v>2.9651403090124484E-2</c:v>
                </c:pt>
                <c:pt idx="164">
                  <c:v>1.0016179892007093E-2</c:v>
                </c:pt>
                <c:pt idx="165">
                  <c:v>1.8761833047479692E-2</c:v>
                </c:pt>
                <c:pt idx="166">
                  <c:v>5.856466395892812E-2</c:v>
                </c:pt>
                <c:pt idx="167">
                  <c:v>1.9636411127042397E-2</c:v>
                </c:pt>
                <c:pt idx="168">
                  <c:v>2.4719872977298607E-2</c:v>
                </c:pt>
                <c:pt idx="169">
                  <c:v>1.7094088307093802E-2</c:v>
                </c:pt>
                <c:pt idx="170">
                  <c:v>1.6099823611091191E-2</c:v>
                </c:pt>
                <c:pt idx="171">
                  <c:v>1.3000868568155299E-2</c:v>
                </c:pt>
                <c:pt idx="172">
                  <c:v>1.716005453875713E-2</c:v>
                </c:pt>
                <c:pt idx="173">
                  <c:v>4.3738792178275476E-2</c:v>
                </c:pt>
                <c:pt idx="174">
                  <c:v>1.3090829809938809E-2</c:v>
                </c:pt>
                <c:pt idx="175">
                  <c:v>4.5555730628140445E-2</c:v>
                </c:pt>
                <c:pt idx="176">
                  <c:v>2.8446694137658879E-2</c:v>
                </c:pt>
                <c:pt idx="177">
                  <c:v>2.3699282585911252E-2</c:v>
                </c:pt>
                <c:pt idx="178">
                  <c:v>2.7843065463842409E-2</c:v>
                </c:pt>
                <c:pt idx="179">
                  <c:v>2.4295912917984719E-2</c:v>
                </c:pt>
                <c:pt idx="180">
                  <c:v>1.9513524023109019E-2</c:v>
                </c:pt>
                <c:pt idx="181">
                  <c:v>1.2633353808839676E-2</c:v>
                </c:pt>
                <c:pt idx="182">
                  <c:v>1.9857743952674589E-2</c:v>
                </c:pt>
                <c:pt idx="183">
                  <c:v>2.91155878352376E-2</c:v>
                </c:pt>
                <c:pt idx="184">
                  <c:v>6.3742049109398735E-3</c:v>
                </c:pt>
                <c:pt idx="185">
                  <c:v>1.373241011547699E-2</c:v>
                </c:pt>
                <c:pt idx="186">
                  <c:v>2.0082149924346648E-2</c:v>
                </c:pt>
                <c:pt idx="187">
                  <c:v>3.1908064240219636E-2</c:v>
                </c:pt>
                <c:pt idx="188">
                  <c:v>1.5544465564936827E-2</c:v>
                </c:pt>
                <c:pt idx="189">
                  <c:v>2.2944368704942431E-2</c:v>
                </c:pt>
                <c:pt idx="190">
                  <c:v>2.4733090321870543E-2</c:v>
                </c:pt>
                <c:pt idx="191">
                  <c:v>1.6129174575246319E-2</c:v>
                </c:pt>
                <c:pt idx="192">
                  <c:v>9.5732084049180433E-3</c:v>
                </c:pt>
                <c:pt idx="193">
                  <c:v>1.364787405161616E-2</c:v>
                </c:pt>
                <c:pt idx="194">
                  <c:v>1.1157648023753186E-2</c:v>
                </c:pt>
                <c:pt idx="195">
                  <c:v>1.2890100939400906E-2</c:v>
                </c:pt>
                <c:pt idx="196">
                  <c:v>9.5465110779267004E-3</c:v>
                </c:pt>
                <c:pt idx="197">
                  <c:v>1.7872764369921246E-2</c:v>
                </c:pt>
                <c:pt idx="198">
                  <c:v>9.0489392674406588E-3</c:v>
                </c:pt>
                <c:pt idx="199">
                  <c:v>7.3230656405161021E-3</c:v>
                </c:pt>
                <c:pt idx="200">
                  <c:v>1.0280266793014192E-2</c:v>
                </c:pt>
                <c:pt idx="201">
                  <c:v>6.6540386432365484E-3</c:v>
                </c:pt>
                <c:pt idx="202">
                  <c:v>2.8291773304822687E-2</c:v>
                </c:pt>
                <c:pt idx="203">
                  <c:v>2.3380757679944519E-2</c:v>
                </c:pt>
                <c:pt idx="204">
                  <c:v>1.6105035509081933E-2</c:v>
                </c:pt>
                <c:pt idx="205">
                  <c:v>1.5968890081607512E-2</c:v>
                </c:pt>
                <c:pt idx="206">
                  <c:v>1.9090880429711632E-2</c:v>
                </c:pt>
                <c:pt idx="207">
                  <c:v>4.3542427151703755E-2</c:v>
                </c:pt>
                <c:pt idx="208">
                  <c:v>0.14312489284035768</c:v>
                </c:pt>
                <c:pt idx="209">
                  <c:v>5.254455005759584E-2</c:v>
                </c:pt>
                <c:pt idx="210">
                  <c:v>4.0856534008394396E-2</c:v>
                </c:pt>
                <c:pt idx="211">
                  <c:v>2.4119143895134698E-2</c:v>
                </c:pt>
                <c:pt idx="212">
                  <c:v>4.0778401919115748E-2</c:v>
                </c:pt>
                <c:pt idx="213">
                  <c:v>5.3760750684580083E-2</c:v>
                </c:pt>
                <c:pt idx="214">
                  <c:v>9.9744499925606744E-2</c:v>
                </c:pt>
                <c:pt idx="215">
                  <c:v>4.242871621571398E-2</c:v>
                </c:pt>
                <c:pt idx="216">
                  <c:v>2.8568553580316625E-2</c:v>
                </c:pt>
                <c:pt idx="217">
                  <c:v>5.7082502552053382E-2</c:v>
                </c:pt>
                <c:pt idx="218">
                  <c:v>2.7710254733302575E-2</c:v>
                </c:pt>
                <c:pt idx="219">
                  <c:v>4.3314234029437682E-2</c:v>
                </c:pt>
                <c:pt idx="220">
                  <c:v>2.2602849469167907E-2</c:v>
                </c:pt>
                <c:pt idx="221">
                  <c:v>2.124331868465501E-2</c:v>
                </c:pt>
                <c:pt idx="222">
                  <c:v>3.130263149509549E-2</c:v>
                </c:pt>
                <c:pt idx="223">
                  <c:v>6.636546307789648E-2</c:v>
                </c:pt>
                <c:pt idx="224">
                  <c:v>3.2841449230551545E-2</c:v>
                </c:pt>
                <c:pt idx="225">
                  <c:v>4.1739922659273399E-2</c:v>
                </c:pt>
                <c:pt idx="226">
                  <c:v>1.4861320913089893E-2</c:v>
                </c:pt>
                <c:pt idx="227">
                  <c:v>1.793002323988091E-2</c:v>
                </c:pt>
                <c:pt idx="228">
                  <c:v>1.7644732173697442E-2</c:v>
                </c:pt>
                <c:pt idx="229">
                  <c:v>5.1470832043607917E-2</c:v>
                </c:pt>
                <c:pt idx="230">
                  <c:v>3.9731265703663921E-2</c:v>
                </c:pt>
                <c:pt idx="231">
                  <c:v>3.166188204427689E-2</c:v>
                </c:pt>
                <c:pt idx="232">
                  <c:v>1.6211629452692611E-2</c:v>
                </c:pt>
                <c:pt idx="233">
                  <c:v>3.1472590302645154E-2</c:v>
                </c:pt>
                <c:pt idx="234">
                  <c:v>2.4891380908186322E-2</c:v>
                </c:pt>
                <c:pt idx="235">
                  <c:v>1.4702394694408927E-2</c:v>
                </c:pt>
                <c:pt idx="236">
                  <c:v>1.9017415559603901E-2</c:v>
                </c:pt>
                <c:pt idx="237">
                  <c:v>5.323563883346738E-2</c:v>
                </c:pt>
                <c:pt idx="238">
                  <c:v>2.1626682133383701E-2</c:v>
                </c:pt>
                <c:pt idx="239">
                  <c:v>3.2208604799255358E-2</c:v>
                </c:pt>
                <c:pt idx="240">
                  <c:v>1.8954824694950023E-2</c:v>
                </c:pt>
                <c:pt idx="241">
                  <c:v>9.9666847680566217E-3</c:v>
                </c:pt>
                <c:pt idx="242">
                  <c:v>2.0609889082470856E-2</c:v>
                </c:pt>
                <c:pt idx="243">
                  <c:v>1.6059112855092872E-2</c:v>
                </c:pt>
                <c:pt idx="244">
                  <c:v>4.2641353192050202E-2</c:v>
                </c:pt>
                <c:pt idx="245">
                  <c:v>6.3561567556735143E-2</c:v>
                </c:pt>
                <c:pt idx="246">
                  <c:v>0.13174743718300497</c:v>
                </c:pt>
                <c:pt idx="247">
                  <c:v>4.889694938609912E-2</c:v>
                </c:pt>
                <c:pt idx="248">
                  <c:v>6.512581126773842E-2</c:v>
                </c:pt>
                <c:pt idx="249">
                  <c:v>3.4114332856593599E-2</c:v>
                </c:pt>
                <c:pt idx="250">
                  <c:v>5.0096631822557303E-2</c:v>
                </c:pt>
                <c:pt idx="251">
                  <c:v>5.0951871345718214E-2</c:v>
                </c:pt>
                <c:pt idx="252">
                  <c:v>3.5239629774361569E-2</c:v>
                </c:pt>
                <c:pt idx="253">
                  <c:v>2.3627404984570832E-2</c:v>
                </c:pt>
                <c:pt idx="254">
                  <c:v>1.6747292321029006E-2</c:v>
                </c:pt>
                <c:pt idx="255">
                  <c:v>1.9558509023740234E-2</c:v>
                </c:pt>
                <c:pt idx="256">
                  <c:v>3.3261195960491374E-2</c:v>
                </c:pt>
                <c:pt idx="257">
                  <c:v>4.7283208302286717E-2</c:v>
                </c:pt>
                <c:pt idx="258">
                  <c:v>2.716534267961257E-2</c:v>
                </c:pt>
                <c:pt idx="259">
                  <c:v>3.7793111437047333E-2</c:v>
                </c:pt>
                <c:pt idx="260">
                  <c:v>2.5018447011979195E-2</c:v>
                </c:pt>
                <c:pt idx="261">
                  <c:v>1.823953719065452E-2</c:v>
                </c:pt>
                <c:pt idx="262">
                  <c:v>2.2684263044502995E-2</c:v>
                </c:pt>
                <c:pt idx="263">
                  <c:v>2.8183670504753566E-2</c:v>
                </c:pt>
                <c:pt idx="264">
                  <c:v>6.1139906442151837E-2</c:v>
                </c:pt>
                <c:pt idx="265">
                  <c:v>1.8494611463476973E-2</c:v>
                </c:pt>
                <c:pt idx="266">
                  <c:v>3.4362385061799117E-2</c:v>
                </c:pt>
                <c:pt idx="267">
                  <c:v>5.3273508384796386E-2</c:v>
                </c:pt>
                <c:pt idx="268">
                  <c:v>1.707832916386387E-2</c:v>
                </c:pt>
                <c:pt idx="269">
                  <c:v>1.0961617238392174E-2</c:v>
                </c:pt>
                <c:pt idx="270">
                  <c:v>1.639783648334836E-2</c:v>
                </c:pt>
                <c:pt idx="271">
                  <c:v>2.2185252838523573E-2</c:v>
                </c:pt>
                <c:pt idx="272">
                  <c:v>1.910209295191323E-2</c:v>
                </c:pt>
                <c:pt idx="273">
                  <c:v>1.6398772897893821E-2</c:v>
                </c:pt>
                <c:pt idx="274">
                  <c:v>4.1143528796042883E-2</c:v>
                </c:pt>
                <c:pt idx="275">
                  <c:v>2.3821250160579233E-2</c:v>
                </c:pt>
                <c:pt idx="276">
                  <c:v>8.7813122780315833E-3</c:v>
                </c:pt>
                <c:pt idx="277">
                  <c:v>1.5158555203748758E-2</c:v>
                </c:pt>
                <c:pt idx="278">
                  <c:v>1.455087011669054E-2</c:v>
                </c:pt>
                <c:pt idx="279">
                  <c:v>2.4246883330773628E-2</c:v>
                </c:pt>
                <c:pt idx="280">
                  <c:v>1.0509349773650367E-2</c:v>
                </c:pt>
                <c:pt idx="281">
                  <c:v>3.5669258647657021E-2</c:v>
                </c:pt>
                <c:pt idx="282">
                  <c:v>2.3995849690643611E-2</c:v>
                </c:pt>
                <c:pt idx="283">
                  <c:v>3.7379410711863681E-2</c:v>
                </c:pt>
                <c:pt idx="284">
                  <c:v>1.3261576469008274E-2</c:v>
                </c:pt>
                <c:pt idx="285">
                  <c:v>4.0139752831327424E-2</c:v>
                </c:pt>
                <c:pt idx="286">
                  <c:v>1.9259352820027331E-2</c:v>
                </c:pt>
                <c:pt idx="287">
                  <c:v>2.2321588755914945E-2</c:v>
                </c:pt>
                <c:pt idx="288">
                  <c:v>2.495522901153846E-2</c:v>
                </c:pt>
                <c:pt idx="289">
                  <c:v>2.7094487530026079E-2</c:v>
                </c:pt>
                <c:pt idx="290">
                  <c:v>9.594355059744597E-3</c:v>
                </c:pt>
                <c:pt idx="291">
                  <c:v>1.2341393226239505E-2</c:v>
                </c:pt>
                <c:pt idx="292">
                  <c:v>3.3227482067933023E-2</c:v>
                </c:pt>
                <c:pt idx="293">
                  <c:v>2.6326202160379841E-2</c:v>
                </c:pt>
                <c:pt idx="294">
                  <c:v>0.10917448295489152</c:v>
                </c:pt>
                <c:pt idx="295">
                  <c:v>3.6551482160267046E-2</c:v>
                </c:pt>
                <c:pt idx="296">
                  <c:v>2.1511529989539202E-2</c:v>
                </c:pt>
                <c:pt idx="297">
                  <c:v>2.0936577922125998E-2</c:v>
                </c:pt>
                <c:pt idx="298">
                  <c:v>3.1909931497772659E-2</c:v>
                </c:pt>
                <c:pt idx="299">
                  <c:v>3.0698125020423683E-2</c:v>
                </c:pt>
                <c:pt idx="300">
                  <c:v>5.5002328297677039E-2</c:v>
                </c:pt>
                <c:pt idx="301">
                  <c:v>6.7691280832814948E-2</c:v>
                </c:pt>
                <c:pt idx="302">
                  <c:v>4.9451445409519845E-2</c:v>
                </c:pt>
                <c:pt idx="303">
                  <c:v>3.8820448304242028E-2</c:v>
                </c:pt>
                <c:pt idx="304">
                  <c:v>4.1173560526922337E-2</c:v>
                </c:pt>
                <c:pt idx="305">
                  <c:v>1.8548973384234113E-2</c:v>
                </c:pt>
                <c:pt idx="306">
                  <c:v>4.2010321488883173E-2</c:v>
                </c:pt>
                <c:pt idx="307">
                  <c:v>5.4885154626625576E-2</c:v>
                </c:pt>
                <c:pt idx="308">
                  <c:v>4.5808969585391379E-2</c:v>
                </c:pt>
                <c:pt idx="309">
                  <c:v>0.11417637443793827</c:v>
                </c:pt>
                <c:pt idx="310">
                  <c:v>4.7177785588255583E-2</c:v>
                </c:pt>
                <c:pt idx="311">
                  <c:v>8.94980401753529E-2</c:v>
                </c:pt>
                <c:pt idx="312">
                  <c:v>5.8662955228339975E-2</c:v>
                </c:pt>
                <c:pt idx="313">
                  <c:v>6.4816810677729819E-2</c:v>
                </c:pt>
                <c:pt idx="314">
                  <c:v>2.1489808857309889E-2</c:v>
                </c:pt>
                <c:pt idx="315">
                  <c:v>4.3678318529120075E-2</c:v>
                </c:pt>
                <c:pt idx="316">
                  <c:v>5.2108758881946216E-2</c:v>
                </c:pt>
                <c:pt idx="317">
                  <c:v>2.9978379131144095E-2</c:v>
                </c:pt>
                <c:pt idx="318">
                  <c:v>3.7820435571546795E-2</c:v>
                </c:pt>
                <c:pt idx="319">
                  <c:v>2.1223322456187077E-2</c:v>
                </c:pt>
                <c:pt idx="320">
                  <c:v>6.0315779130939218E-2</c:v>
                </c:pt>
                <c:pt idx="321">
                  <c:v>7.5538394224953676E-2</c:v>
                </c:pt>
                <c:pt idx="322">
                  <c:v>6.2039264729168764E-2</c:v>
                </c:pt>
                <c:pt idx="323">
                  <c:v>4.2756065371546859E-2</c:v>
                </c:pt>
                <c:pt idx="324">
                  <c:v>5.8242890325032715E-2</c:v>
                </c:pt>
                <c:pt idx="325">
                  <c:v>2.5864046468162982E-2</c:v>
                </c:pt>
                <c:pt idx="326">
                  <c:v>6.18735541159805E-2</c:v>
                </c:pt>
                <c:pt idx="327">
                  <c:v>3.9820718523639442E-2</c:v>
                </c:pt>
                <c:pt idx="328">
                  <c:v>7.5956380676530877E-2</c:v>
                </c:pt>
                <c:pt idx="329">
                  <c:v>4.9255479851999073E-2</c:v>
                </c:pt>
                <c:pt idx="330">
                  <c:v>0.16083744936725286</c:v>
                </c:pt>
                <c:pt idx="331">
                  <c:v>5.6568175703718193E-2</c:v>
                </c:pt>
                <c:pt idx="332">
                  <c:v>5.7443046852933888E-2</c:v>
                </c:pt>
                <c:pt idx="333">
                  <c:v>4.3325213629033854E-2</c:v>
                </c:pt>
                <c:pt idx="334">
                  <c:v>8.9159499806321207E-2</c:v>
                </c:pt>
                <c:pt idx="335">
                  <c:v>8.3911056326130273E-2</c:v>
                </c:pt>
                <c:pt idx="336">
                  <c:v>5.3085033367514134E-2</c:v>
                </c:pt>
                <c:pt idx="337">
                  <c:v>3.5862135929884298E-2</c:v>
                </c:pt>
                <c:pt idx="338">
                  <c:v>4.6518932167708194E-2</c:v>
                </c:pt>
                <c:pt idx="339">
                  <c:v>3.2726425670392523E-2</c:v>
                </c:pt>
                <c:pt idx="340">
                  <c:v>2.5581975095764209E-2</c:v>
                </c:pt>
                <c:pt idx="341">
                  <c:v>2.4440861993063612E-2</c:v>
                </c:pt>
                <c:pt idx="342">
                  <c:v>5.4098311206779881E-2</c:v>
                </c:pt>
                <c:pt idx="343">
                  <c:v>5.4805054187483826E-2</c:v>
                </c:pt>
                <c:pt idx="344">
                  <c:v>3.3549250092785643E-2</c:v>
                </c:pt>
                <c:pt idx="345">
                  <c:v>3.5942084228969051E-2</c:v>
                </c:pt>
                <c:pt idx="346">
                  <c:v>4.9280899313443038E-2</c:v>
                </c:pt>
                <c:pt idx="347">
                  <c:v>3.5969970880644686E-2</c:v>
                </c:pt>
                <c:pt idx="348">
                  <c:v>1.7087240739322551E-2</c:v>
                </c:pt>
                <c:pt idx="349">
                  <c:v>2.3826321100536951E-2</c:v>
                </c:pt>
                <c:pt idx="350">
                  <c:v>0.10819455299853242</c:v>
                </c:pt>
                <c:pt idx="351">
                  <c:v>0.1124270969510941</c:v>
                </c:pt>
                <c:pt idx="352">
                  <c:v>3.7621095363507218E-2</c:v>
                </c:pt>
                <c:pt idx="353">
                  <c:v>5.4601284534198546E-2</c:v>
                </c:pt>
                <c:pt idx="354">
                  <c:v>4.9731759788436136E-2</c:v>
                </c:pt>
                <c:pt idx="355">
                  <c:v>8.7987337298181201E-2</c:v>
                </c:pt>
                <c:pt idx="356">
                  <c:v>6.0360316996109775E-2</c:v>
                </c:pt>
                <c:pt idx="357">
                  <c:v>5.3614059716263096E-2</c:v>
                </c:pt>
                <c:pt idx="358">
                  <c:v>4.3824363799527699E-2</c:v>
                </c:pt>
                <c:pt idx="359">
                  <c:v>5.3335835100339679E-2</c:v>
                </c:pt>
                <c:pt idx="360">
                  <c:v>8.8840852827488437E-2</c:v>
                </c:pt>
                <c:pt idx="361">
                  <c:v>8.916894788834151E-2</c:v>
                </c:pt>
                <c:pt idx="362">
                  <c:v>5.0549507801268989E-2</c:v>
                </c:pt>
                <c:pt idx="363">
                  <c:v>5.0437434760024491E-2</c:v>
                </c:pt>
                <c:pt idx="364">
                  <c:v>5.7083226538270138E-2</c:v>
                </c:pt>
                <c:pt idx="365">
                  <c:v>4.5947828589210982E-2</c:v>
                </c:pt>
                <c:pt idx="366">
                  <c:v>2.9298263807885805E-2</c:v>
                </c:pt>
                <c:pt idx="367">
                  <c:v>0.14283705422538029</c:v>
                </c:pt>
                <c:pt idx="368">
                  <c:v>8.2978176546438132E-2</c:v>
                </c:pt>
                <c:pt idx="369">
                  <c:v>0.1543618796038968</c:v>
                </c:pt>
                <c:pt idx="370">
                  <c:v>0.14201347900441741</c:v>
                </c:pt>
                <c:pt idx="371">
                  <c:v>0.10773356405876067</c:v>
                </c:pt>
                <c:pt idx="372">
                  <c:v>0.10506139598684139</c:v>
                </c:pt>
                <c:pt idx="373">
                  <c:v>0.13995596698893253</c:v>
                </c:pt>
                <c:pt idx="374">
                  <c:v>6.3673799148368015E-2</c:v>
                </c:pt>
                <c:pt idx="375">
                  <c:v>0.14811508529963224</c:v>
                </c:pt>
                <c:pt idx="376">
                  <c:v>0.24944608964153225</c:v>
                </c:pt>
                <c:pt idx="377">
                  <c:v>0.10823053135616956</c:v>
                </c:pt>
                <c:pt idx="378">
                  <c:v>0.15967172289366305</c:v>
                </c:pt>
                <c:pt idx="379">
                  <c:v>8.4539446043478073E-2</c:v>
                </c:pt>
                <c:pt idx="380">
                  <c:v>0.14582472199399321</c:v>
                </c:pt>
                <c:pt idx="381">
                  <c:v>6.4177375006212678E-2</c:v>
                </c:pt>
                <c:pt idx="382">
                  <c:v>7.5893198524632277E-2</c:v>
                </c:pt>
                <c:pt idx="383">
                  <c:v>7.2487281638040857E-2</c:v>
                </c:pt>
                <c:pt idx="384">
                  <c:v>4.2524298116501269E-2</c:v>
                </c:pt>
                <c:pt idx="385">
                  <c:v>8.2676940824329082E-2</c:v>
                </c:pt>
                <c:pt idx="386">
                  <c:v>0.17464502304026785</c:v>
                </c:pt>
                <c:pt idx="387">
                  <c:v>0.16565037858524545</c:v>
                </c:pt>
                <c:pt idx="388">
                  <c:v>5.8124600970920204E-2</c:v>
                </c:pt>
                <c:pt idx="389">
                  <c:v>5.8457440276656891E-2</c:v>
                </c:pt>
                <c:pt idx="390">
                  <c:v>8.3644781374017763E-2</c:v>
                </c:pt>
                <c:pt idx="391">
                  <c:v>5.674106511771293E-2</c:v>
                </c:pt>
                <c:pt idx="392">
                  <c:v>0.10821603454262418</c:v>
                </c:pt>
                <c:pt idx="393">
                  <c:v>0.12770695259995946</c:v>
                </c:pt>
                <c:pt idx="394">
                  <c:v>0.19708884921123815</c:v>
                </c:pt>
                <c:pt idx="395">
                  <c:v>5.4043254148366193E-2</c:v>
                </c:pt>
                <c:pt idx="396">
                  <c:v>6.4008097711943046E-2</c:v>
                </c:pt>
                <c:pt idx="397">
                  <c:v>6.7825553840006769E-2</c:v>
                </c:pt>
                <c:pt idx="398">
                  <c:v>7.1768544920270516E-2</c:v>
                </c:pt>
                <c:pt idx="399">
                  <c:v>5.8890733179279842E-2</c:v>
                </c:pt>
                <c:pt idx="400">
                  <c:v>6.6429678370216072E-2</c:v>
                </c:pt>
                <c:pt idx="401">
                  <c:v>4.492450788256197E-2</c:v>
                </c:pt>
                <c:pt idx="402">
                  <c:v>6.7109766800877324E-2</c:v>
                </c:pt>
                <c:pt idx="403">
                  <c:v>6.0579233247105568E-2</c:v>
                </c:pt>
                <c:pt idx="404">
                  <c:v>0.21504999945840475</c:v>
                </c:pt>
                <c:pt idx="405">
                  <c:v>6.0420761437352866E-2</c:v>
                </c:pt>
                <c:pt idx="406">
                  <c:v>7.7904978965253058E-2</c:v>
                </c:pt>
                <c:pt idx="407">
                  <c:v>0.10155038943399908</c:v>
                </c:pt>
                <c:pt idx="408">
                  <c:v>4.7236073994888716E-2</c:v>
                </c:pt>
                <c:pt idx="409">
                  <c:v>3.6359217950657774E-2</c:v>
                </c:pt>
                <c:pt idx="410">
                  <c:v>5.1826018958027076E-2</c:v>
                </c:pt>
                <c:pt idx="411">
                  <c:v>5.8847216151263648E-2</c:v>
                </c:pt>
                <c:pt idx="412">
                  <c:v>6.6890270392689688E-2</c:v>
                </c:pt>
                <c:pt idx="413">
                  <c:v>6.9797301174407522E-2</c:v>
                </c:pt>
                <c:pt idx="414">
                  <c:v>3.0892363354307451E-2</c:v>
                </c:pt>
                <c:pt idx="415">
                  <c:v>0.1056430740816805</c:v>
                </c:pt>
                <c:pt idx="416">
                  <c:v>5.0703069281974544E-2</c:v>
                </c:pt>
                <c:pt idx="417">
                  <c:v>4.9338785501236604E-2</c:v>
                </c:pt>
                <c:pt idx="418">
                  <c:v>0.16192628100328688</c:v>
                </c:pt>
                <c:pt idx="419">
                  <c:v>0.19541642412727467</c:v>
                </c:pt>
                <c:pt idx="420">
                  <c:v>8.5956096746147459E-2</c:v>
                </c:pt>
                <c:pt idx="421">
                  <c:v>9.5795615760167374E-2</c:v>
                </c:pt>
                <c:pt idx="422">
                  <c:v>8.7206148649338733E-2</c:v>
                </c:pt>
                <c:pt idx="423">
                  <c:v>7.1129164705840742E-2</c:v>
                </c:pt>
                <c:pt idx="424">
                  <c:v>7.8222747956752325E-2</c:v>
                </c:pt>
                <c:pt idx="425">
                  <c:v>0.10523168856302823</c:v>
                </c:pt>
                <c:pt idx="426">
                  <c:v>6.4243815752396127E-2</c:v>
                </c:pt>
                <c:pt idx="427">
                  <c:v>9.073818666089295E-2</c:v>
                </c:pt>
                <c:pt idx="428">
                  <c:v>8.6194388741075878E-2</c:v>
                </c:pt>
                <c:pt idx="429">
                  <c:v>6.4104678087794742E-2</c:v>
                </c:pt>
                <c:pt idx="430">
                  <c:v>4.0843110140581951E-2</c:v>
                </c:pt>
                <c:pt idx="431">
                  <c:v>5.1900817442936065E-2</c:v>
                </c:pt>
                <c:pt idx="432">
                  <c:v>5.9780815136443843E-2</c:v>
                </c:pt>
                <c:pt idx="433">
                  <c:v>5.5101565294887189E-2</c:v>
                </c:pt>
                <c:pt idx="434">
                  <c:v>7.7331516850503101E-2</c:v>
                </c:pt>
                <c:pt idx="435">
                  <c:v>6.6962332080515719E-2</c:v>
                </c:pt>
                <c:pt idx="436">
                  <c:v>5.1374818814142964E-2</c:v>
                </c:pt>
                <c:pt idx="437">
                  <c:v>9.9358247774658848E-2</c:v>
                </c:pt>
                <c:pt idx="438">
                  <c:v>3.7689069669819331E-2</c:v>
                </c:pt>
                <c:pt idx="439">
                  <c:v>9.419507950188355E-2</c:v>
                </c:pt>
                <c:pt idx="440">
                  <c:v>6.3601000436492416E-2</c:v>
                </c:pt>
                <c:pt idx="441">
                  <c:v>8.2520632911416536E-2</c:v>
                </c:pt>
                <c:pt idx="442">
                  <c:v>4.7776296685069219E-2</c:v>
                </c:pt>
                <c:pt idx="443">
                  <c:v>5.5028798233434095E-2</c:v>
                </c:pt>
                <c:pt idx="444">
                  <c:v>3.1943806067003644E-2</c:v>
                </c:pt>
                <c:pt idx="445">
                  <c:v>4.6867089816412966E-2</c:v>
                </c:pt>
                <c:pt idx="446">
                  <c:v>8.1106895693843883E-2</c:v>
                </c:pt>
                <c:pt idx="447">
                  <c:v>4.8577838575974308E-2</c:v>
                </c:pt>
                <c:pt idx="448">
                  <c:v>9.5112494259935065E-2</c:v>
                </c:pt>
                <c:pt idx="449">
                  <c:v>5.0741437389141053E-2</c:v>
                </c:pt>
                <c:pt idx="450">
                  <c:v>7.1015776483345894E-2</c:v>
                </c:pt>
                <c:pt idx="451">
                  <c:v>4.484684796020888E-2</c:v>
                </c:pt>
                <c:pt idx="452">
                  <c:v>2.9880651322939267E-2</c:v>
                </c:pt>
                <c:pt idx="453">
                  <c:v>6.0835775877812859E-2</c:v>
                </c:pt>
                <c:pt idx="454">
                  <c:v>3.7982358913926539E-2</c:v>
                </c:pt>
                <c:pt idx="455">
                  <c:v>4.0564962428212503E-2</c:v>
                </c:pt>
                <c:pt idx="456">
                  <c:v>2.0145644685994224E-2</c:v>
                </c:pt>
                <c:pt idx="457">
                  <c:v>2.6213760421650134E-2</c:v>
                </c:pt>
                <c:pt idx="458">
                  <c:v>4.6789361757921366E-2</c:v>
                </c:pt>
                <c:pt idx="459">
                  <c:v>3.2212881114763725E-2</c:v>
                </c:pt>
                <c:pt idx="460">
                  <c:v>4.0279411831707579E-2</c:v>
                </c:pt>
                <c:pt idx="461">
                  <c:v>3.1229185621913569E-2</c:v>
                </c:pt>
                <c:pt idx="462">
                  <c:v>5.5232161974658744E-2</c:v>
                </c:pt>
                <c:pt idx="463">
                  <c:v>4.0635080838988813E-2</c:v>
                </c:pt>
                <c:pt idx="464">
                  <c:v>1.9389230510350464E-2</c:v>
                </c:pt>
                <c:pt idx="465">
                  <c:v>5.6232233072133875E-2</c:v>
                </c:pt>
                <c:pt idx="466">
                  <c:v>2.2677308371319427E-2</c:v>
                </c:pt>
                <c:pt idx="467">
                  <c:v>2.5322236802705289E-2</c:v>
                </c:pt>
                <c:pt idx="468">
                  <c:v>6.4348610708143017E-2</c:v>
                </c:pt>
                <c:pt idx="469">
                  <c:v>5.3418140713386686E-2</c:v>
                </c:pt>
                <c:pt idx="470">
                  <c:v>2.4775609795379294E-2</c:v>
                </c:pt>
                <c:pt idx="471">
                  <c:v>5.5523060766336618E-2</c:v>
                </c:pt>
                <c:pt idx="472">
                  <c:v>4.439422239951929E-2</c:v>
                </c:pt>
                <c:pt idx="473">
                  <c:v>0.14657185101468495</c:v>
                </c:pt>
                <c:pt idx="474">
                  <c:v>5.6878040929542406E-2</c:v>
                </c:pt>
                <c:pt idx="475">
                  <c:v>6.5350789126436437E-2</c:v>
                </c:pt>
                <c:pt idx="476">
                  <c:v>5.5871323271811546E-2</c:v>
                </c:pt>
                <c:pt idx="477">
                  <c:v>9.3681565715266313E-2</c:v>
                </c:pt>
                <c:pt idx="478">
                  <c:v>9.0472358664374752E-2</c:v>
                </c:pt>
                <c:pt idx="479">
                  <c:v>4.7463856531940074E-2</c:v>
                </c:pt>
                <c:pt idx="480">
                  <c:v>6.9313066306377236E-2</c:v>
                </c:pt>
                <c:pt idx="481">
                  <c:v>0.11084657802997699</c:v>
                </c:pt>
                <c:pt idx="482">
                  <c:v>3.9161898377601423E-2</c:v>
                </c:pt>
                <c:pt idx="483">
                  <c:v>4.2348817340588596E-2</c:v>
                </c:pt>
                <c:pt idx="484">
                  <c:v>5.2817351607953755E-2</c:v>
                </c:pt>
                <c:pt idx="485">
                  <c:v>8.8805995998504583E-2</c:v>
                </c:pt>
                <c:pt idx="486">
                  <c:v>2.3263546429452164E-2</c:v>
                </c:pt>
                <c:pt idx="487">
                  <c:v>3.0353888759355074E-2</c:v>
                </c:pt>
                <c:pt idx="488">
                  <c:v>4.1446080715404898E-2</c:v>
                </c:pt>
                <c:pt idx="489">
                  <c:v>7.242267894421861E-2</c:v>
                </c:pt>
                <c:pt idx="490">
                  <c:v>8.6733662497440411E-2</c:v>
                </c:pt>
                <c:pt idx="491">
                  <c:v>5.2447329659719655E-2</c:v>
                </c:pt>
                <c:pt idx="492">
                  <c:v>5.6732214561327821E-2</c:v>
                </c:pt>
                <c:pt idx="493">
                  <c:v>4.2497680398921434E-2</c:v>
                </c:pt>
                <c:pt idx="494">
                  <c:v>4.9447883310691276E-2</c:v>
                </c:pt>
                <c:pt idx="495">
                  <c:v>8.8809457563189254E-2</c:v>
                </c:pt>
                <c:pt idx="496">
                  <c:v>4.1776959557532356E-2</c:v>
                </c:pt>
                <c:pt idx="497">
                  <c:v>0.14665229411199077</c:v>
                </c:pt>
                <c:pt idx="498">
                  <c:v>8.6468432839523324E-2</c:v>
                </c:pt>
                <c:pt idx="499">
                  <c:v>5.080733216008082E-2</c:v>
                </c:pt>
                <c:pt idx="500">
                  <c:v>8.1091557564731076E-2</c:v>
                </c:pt>
                <c:pt idx="501">
                  <c:v>0.12840102728476555</c:v>
                </c:pt>
                <c:pt idx="502">
                  <c:v>9.739796747622953E-2</c:v>
                </c:pt>
                <c:pt idx="503">
                  <c:v>7.8528916966018159E-2</c:v>
                </c:pt>
                <c:pt idx="504">
                  <c:v>0.38094873427708498</c:v>
                </c:pt>
                <c:pt idx="505">
                  <c:v>0.20302631185252795</c:v>
                </c:pt>
                <c:pt idx="506">
                  <c:v>0.2503170896363236</c:v>
                </c:pt>
                <c:pt idx="507">
                  <c:v>9.1535567884531988E-2</c:v>
                </c:pt>
                <c:pt idx="508">
                  <c:v>0.22106260417210932</c:v>
                </c:pt>
                <c:pt idx="509">
                  <c:v>0.14983431078331355</c:v>
                </c:pt>
                <c:pt idx="510">
                  <c:v>8.6851454772772785E-2</c:v>
                </c:pt>
                <c:pt idx="511">
                  <c:v>7.2619528116925958E-2</c:v>
                </c:pt>
                <c:pt idx="512">
                  <c:v>8.1753102191481908E-2</c:v>
                </c:pt>
                <c:pt idx="513">
                  <c:v>0.11440426064946219</c:v>
                </c:pt>
                <c:pt idx="514">
                  <c:v>0.10365952144351898</c:v>
                </c:pt>
                <c:pt idx="515">
                  <c:v>8.295848034668829E-2</c:v>
                </c:pt>
                <c:pt idx="516">
                  <c:v>9.5782975050305863E-2</c:v>
                </c:pt>
                <c:pt idx="517">
                  <c:v>5.7250267211796713E-2</c:v>
                </c:pt>
                <c:pt idx="518">
                  <c:v>6.0293440018441169E-2</c:v>
                </c:pt>
                <c:pt idx="519">
                  <c:v>5.8257232232601597E-2</c:v>
                </c:pt>
                <c:pt idx="520">
                  <c:v>9.5386251040397774E-2</c:v>
                </c:pt>
                <c:pt idx="521">
                  <c:v>8.483946422329991E-2</c:v>
                </c:pt>
                <c:pt idx="522">
                  <c:v>3.1010083700647284E-2</c:v>
                </c:pt>
                <c:pt idx="523">
                  <c:v>9.6360820461854901E-2</c:v>
                </c:pt>
                <c:pt idx="524">
                  <c:v>8.9006034535209499E-2</c:v>
                </c:pt>
                <c:pt idx="525">
                  <c:v>0.15646389018314077</c:v>
                </c:pt>
                <c:pt idx="526">
                  <c:v>6.7320553950583895E-2</c:v>
                </c:pt>
                <c:pt idx="527">
                  <c:v>4.1715206200932942E-2</c:v>
                </c:pt>
                <c:pt idx="528">
                  <c:v>7.4194135120267513E-2</c:v>
                </c:pt>
                <c:pt idx="529">
                  <c:v>0.12957057101612479</c:v>
                </c:pt>
                <c:pt idx="530">
                  <c:v>5.5039123049648753E-2</c:v>
                </c:pt>
                <c:pt idx="531">
                  <c:v>4.0612262112992958E-2</c:v>
                </c:pt>
                <c:pt idx="532">
                  <c:v>5.8932259992782621E-2</c:v>
                </c:pt>
                <c:pt idx="533">
                  <c:v>5.2875095470661382E-2</c:v>
                </c:pt>
                <c:pt idx="534">
                  <c:v>8.2549977133127284E-2</c:v>
                </c:pt>
                <c:pt idx="535">
                  <c:v>4.1172204508955756E-2</c:v>
                </c:pt>
                <c:pt idx="536">
                  <c:v>7.3212999948608193E-2</c:v>
                </c:pt>
                <c:pt idx="537">
                  <c:v>0.13993272258046807</c:v>
                </c:pt>
                <c:pt idx="538">
                  <c:v>0.15163682784862775</c:v>
                </c:pt>
                <c:pt idx="539">
                  <c:v>9.2904587642268055E-2</c:v>
                </c:pt>
                <c:pt idx="540">
                  <c:v>8.8254040880553219E-2</c:v>
                </c:pt>
                <c:pt idx="541">
                  <c:v>0.1303190347265939</c:v>
                </c:pt>
                <c:pt idx="542">
                  <c:v>8.0307292607977754E-2</c:v>
                </c:pt>
                <c:pt idx="543">
                  <c:v>7.7141774897842907E-2</c:v>
                </c:pt>
                <c:pt idx="544">
                  <c:v>3.2763181551420439E-2</c:v>
                </c:pt>
                <c:pt idx="545">
                  <c:v>6.4296659888642083E-2</c:v>
                </c:pt>
                <c:pt idx="546">
                  <c:v>5.6871959329085842E-2</c:v>
                </c:pt>
                <c:pt idx="547">
                  <c:v>6.5408198661806694E-2</c:v>
                </c:pt>
                <c:pt idx="548">
                  <c:v>3.2944968299196464E-2</c:v>
                </c:pt>
                <c:pt idx="549">
                  <c:v>4.4383769979911447E-2</c:v>
                </c:pt>
                <c:pt idx="550">
                  <c:v>4.4196222666452512E-2</c:v>
                </c:pt>
                <c:pt idx="551">
                  <c:v>6.5888553753000956E-2</c:v>
                </c:pt>
                <c:pt idx="552">
                  <c:v>4.1528214657377438E-2</c:v>
                </c:pt>
                <c:pt idx="553">
                  <c:v>3.2314445274347126E-2</c:v>
                </c:pt>
                <c:pt idx="554">
                  <c:v>5.5288498316838686E-2</c:v>
                </c:pt>
                <c:pt idx="555">
                  <c:v>5.309392082961728E-2</c:v>
                </c:pt>
                <c:pt idx="556">
                  <c:v>3.2463365840340597E-2</c:v>
                </c:pt>
                <c:pt idx="557">
                  <c:v>3.6291459964495232E-2</c:v>
                </c:pt>
                <c:pt idx="558">
                  <c:v>5.6679868039270831E-2</c:v>
                </c:pt>
                <c:pt idx="559">
                  <c:v>3.1392264212537935E-2</c:v>
                </c:pt>
                <c:pt idx="560">
                  <c:v>4.1877142725625927E-2</c:v>
                </c:pt>
                <c:pt idx="561">
                  <c:v>6.2002768012187293E-2</c:v>
                </c:pt>
                <c:pt idx="562">
                  <c:v>3.4444726758547706E-2</c:v>
                </c:pt>
                <c:pt idx="563">
                  <c:v>2.1768582361728628E-2</c:v>
                </c:pt>
                <c:pt idx="564">
                  <c:v>3.3928489870798328E-2</c:v>
                </c:pt>
                <c:pt idx="565">
                  <c:v>4.3496260293094391E-2</c:v>
                </c:pt>
                <c:pt idx="566">
                  <c:v>5.4150764902804349E-2</c:v>
                </c:pt>
                <c:pt idx="567">
                  <c:v>0.10915194525270522</c:v>
                </c:pt>
                <c:pt idx="568">
                  <c:v>2.3784982247920361E-2</c:v>
                </c:pt>
                <c:pt idx="569">
                  <c:v>4.4589002325259974E-2</c:v>
                </c:pt>
                <c:pt idx="570">
                  <c:v>3.1461069260630747E-2</c:v>
                </c:pt>
                <c:pt idx="571">
                  <c:v>3.9667156685909921E-2</c:v>
                </c:pt>
                <c:pt idx="572">
                  <c:v>0.14654047154759042</c:v>
                </c:pt>
                <c:pt idx="573">
                  <c:v>7.5208922816420332E-2</c:v>
                </c:pt>
                <c:pt idx="574">
                  <c:v>4.8243816297976583E-2</c:v>
                </c:pt>
                <c:pt idx="575">
                  <c:v>3.0564339911248961E-2</c:v>
                </c:pt>
                <c:pt idx="576">
                  <c:v>9.7038667487065799E-2</c:v>
                </c:pt>
                <c:pt idx="577">
                  <c:v>2.7605748552361975E-2</c:v>
                </c:pt>
                <c:pt idx="578">
                  <c:v>7.1077245907064546E-2</c:v>
                </c:pt>
                <c:pt idx="579">
                  <c:v>4.1497934971733486E-2</c:v>
                </c:pt>
                <c:pt idx="580">
                  <c:v>4.8498051538095277E-2</c:v>
                </c:pt>
                <c:pt idx="581">
                  <c:v>6.1781751030019594E-2</c:v>
                </c:pt>
                <c:pt idx="582">
                  <c:v>0.10208780251591421</c:v>
                </c:pt>
                <c:pt idx="583">
                  <c:v>7.6009766336420759E-2</c:v>
                </c:pt>
                <c:pt idx="584">
                  <c:v>4.627873581415809E-2</c:v>
                </c:pt>
                <c:pt idx="585">
                  <c:v>4.4526462403430722E-2</c:v>
                </c:pt>
                <c:pt idx="586">
                  <c:v>8.2980613654341173E-2</c:v>
                </c:pt>
                <c:pt idx="587">
                  <c:v>4.1721469477455031E-2</c:v>
                </c:pt>
                <c:pt idx="588">
                  <c:v>2.895188994457909E-2</c:v>
                </c:pt>
                <c:pt idx="589">
                  <c:v>5.2739388180618851E-2</c:v>
                </c:pt>
                <c:pt idx="590">
                  <c:v>7.999914938048347E-2</c:v>
                </c:pt>
                <c:pt idx="591">
                  <c:v>4.1871415843402593E-2</c:v>
                </c:pt>
                <c:pt idx="592">
                  <c:v>3.7516194101308686E-2</c:v>
                </c:pt>
                <c:pt idx="593">
                  <c:v>5.03338954275665E-2</c:v>
                </c:pt>
                <c:pt idx="594">
                  <c:v>5.5195484806416228E-2</c:v>
                </c:pt>
                <c:pt idx="595">
                  <c:v>3.4953709483597661E-2</c:v>
                </c:pt>
                <c:pt idx="596">
                  <c:v>6.6613504342425633E-2</c:v>
                </c:pt>
                <c:pt idx="597">
                  <c:v>5.6163705559796995E-2</c:v>
                </c:pt>
                <c:pt idx="598">
                  <c:v>2.7728043212081666E-2</c:v>
                </c:pt>
                <c:pt idx="599">
                  <c:v>2.5297156592340553E-2</c:v>
                </c:pt>
                <c:pt idx="600">
                  <c:v>2.7493451218092657E-2</c:v>
                </c:pt>
                <c:pt idx="601">
                  <c:v>4.3868221276260888E-2</c:v>
                </c:pt>
                <c:pt idx="602">
                  <c:v>4.2219502932797637E-2</c:v>
                </c:pt>
                <c:pt idx="603">
                  <c:v>6.1462774296998202E-2</c:v>
                </c:pt>
                <c:pt idx="604">
                  <c:v>5.8581454626406737E-2</c:v>
                </c:pt>
                <c:pt idx="605">
                  <c:v>1.5927914024273404E-2</c:v>
                </c:pt>
                <c:pt idx="606">
                  <c:v>3.2244395397748482E-2</c:v>
                </c:pt>
                <c:pt idx="607">
                  <c:v>3.9370586302372113E-2</c:v>
                </c:pt>
                <c:pt idx="608">
                  <c:v>2.8897256076515276E-2</c:v>
                </c:pt>
                <c:pt idx="609">
                  <c:v>5.1150288767222385E-2</c:v>
                </c:pt>
                <c:pt idx="610">
                  <c:v>3.2888349835980657E-2</c:v>
                </c:pt>
                <c:pt idx="611">
                  <c:v>5.1897693967754233E-2</c:v>
                </c:pt>
                <c:pt idx="612">
                  <c:v>2.039371305370441E-2</c:v>
                </c:pt>
                <c:pt idx="613">
                  <c:v>4.7380252181090432E-2</c:v>
                </c:pt>
                <c:pt idx="614">
                  <c:v>3.3730214505730993E-2</c:v>
                </c:pt>
                <c:pt idx="615">
                  <c:v>0.2084065544094067</c:v>
                </c:pt>
                <c:pt idx="616">
                  <c:v>6.21431166904165E-2</c:v>
                </c:pt>
                <c:pt idx="617">
                  <c:v>3.4520511360554451E-2</c:v>
                </c:pt>
                <c:pt idx="618">
                  <c:v>6.2946601518414358E-2</c:v>
                </c:pt>
                <c:pt idx="619">
                  <c:v>2.4585491803424064E-2</c:v>
                </c:pt>
                <c:pt idx="620">
                  <c:v>3.6238743399837459E-2</c:v>
                </c:pt>
                <c:pt idx="621">
                  <c:v>6.5932413961707237E-2</c:v>
                </c:pt>
                <c:pt idx="622">
                  <c:v>5.21150475243084E-2</c:v>
                </c:pt>
                <c:pt idx="623">
                  <c:v>3.4788940839269422E-2</c:v>
                </c:pt>
                <c:pt idx="624">
                  <c:v>3.0144700377038314E-2</c:v>
                </c:pt>
                <c:pt idx="625">
                  <c:v>2.6802254718448992E-2</c:v>
                </c:pt>
                <c:pt idx="626">
                  <c:v>3.5096044980176044E-2</c:v>
                </c:pt>
                <c:pt idx="627">
                  <c:v>2.9380043511741727E-2</c:v>
                </c:pt>
                <c:pt idx="628">
                  <c:v>0.10963513440651318</c:v>
                </c:pt>
                <c:pt idx="629">
                  <c:v>9.166336098835659E-2</c:v>
                </c:pt>
                <c:pt idx="630">
                  <c:v>7.8819214000670046E-2</c:v>
                </c:pt>
                <c:pt idx="631">
                  <c:v>4.1420780604188634E-2</c:v>
                </c:pt>
                <c:pt idx="632">
                  <c:v>0.10032392186528027</c:v>
                </c:pt>
                <c:pt idx="633">
                  <c:v>3.0128526773163244E-2</c:v>
                </c:pt>
                <c:pt idx="634">
                  <c:v>7.2692220091596704E-2</c:v>
                </c:pt>
                <c:pt idx="635">
                  <c:v>4.675340009731177E-2</c:v>
                </c:pt>
                <c:pt idx="636">
                  <c:v>4.4554762173270923E-2</c:v>
                </c:pt>
                <c:pt idx="637">
                  <c:v>4.0651461607233097E-2</c:v>
                </c:pt>
                <c:pt idx="638">
                  <c:v>6.1870882308065367E-2</c:v>
                </c:pt>
                <c:pt idx="639">
                  <c:v>0.11632014965517845</c:v>
                </c:pt>
                <c:pt idx="640">
                  <c:v>1.6434346279218026E-2</c:v>
                </c:pt>
                <c:pt idx="641">
                  <c:v>4.1206516912869917E-2</c:v>
                </c:pt>
                <c:pt idx="642">
                  <c:v>5.1500742337264649E-2</c:v>
                </c:pt>
                <c:pt idx="643">
                  <c:v>5.5401900931771442E-2</c:v>
                </c:pt>
                <c:pt idx="644">
                  <c:v>0.1019517884060166</c:v>
                </c:pt>
                <c:pt idx="645">
                  <c:v>3.356180389782204E-2</c:v>
                </c:pt>
                <c:pt idx="646">
                  <c:v>4.1910430387360753E-2</c:v>
                </c:pt>
                <c:pt idx="647">
                  <c:v>2.9479766214038694E-2</c:v>
                </c:pt>
                <c:pt idx="648">
                  <c:v>3.583038779092429E-2</c:v>
                </c:pt>
                <c:pt idx="649">
                  <c:v>5.8236967522428351E-2</c:v>
                </c:pt>
                <c:pt idx="650">
                  <c:v>5.8498582788874876E-2</c:v>
                </c:pt>
                <c:pt idx="651">
                  <c:v>6.123117518010579E-2</c:v>
                </c:pt>
                <c:pt idx="652">
                  <c:v>2.5666712712707485E-2</c:v>
                </c:pt>
                <c:pt idx="653">
                  <c:v>9.9587397895688712E-2</c:v>
                </c:pt>
                <c:pt idx="654">
                  <c:v>3.5240840825838671E-2</c:v>
                </c:pt>
                <c:pt idx="655">
                  <c:v>3.7065919048673734E-2</c:v>
                </c:pt>
                <c:pt idx="656">
                  <c:v>3.7383992659180798E-2</c:v>
                </c:pt>
                <c:pt idx="657">
                  <c:v>4.3623779022670561E-2</c:v>
                </c:pt>
                <c:pt idx="658">
                  <c:v>5.1694454688488323E-2</c:v>
                </c:pt>
                <c:pt idx="659">
                  <c:v>7.3034131573790129E-2</c:v>
                </c:pt>
                <c:pt idx="660">
                  <c:v>5.817155929775697E-2</c:v>
                </c:pt>
                <c:pt idx="661">
                  <c:v>2.6507240168585078E-2</c:v>
                </c:pt>
                <c:pt idx="662">
                  <c:v>2.9451592545258976E-2</c:v>
                </c:pt>
                <c:pt idx="663">
                  <c:v>4.888145040232561E-2</c:v>
                </c:pt>
                <c:pt idx="664">
                  <c:v>5.3527425910699478E-2</c:v>
                </c:pt>
                <c:pt idx="665">
                  <c:v>5.3947728404588391E-2</c:v>
                </c:pt>
                <c:pt idx="666">
                  <c:v>6.3535504758930328E-2</c:v>
                </c:pt>
                <c:pt idx="667">
                  <c:v>4.3166814463960312E-2</c:v>
                </c:pt>
                <c:pt idx="668">
                  <c:v>2.243343737765624E-2</c:v>
                </c:pt>
                <c:pt idx="669">
                  <c:v>3.7321426670196223E-2</c:v>
                </c:pt>
                <c:pt idx="670">
                  <c:v>4.5138916031260967E-2</c:v>
                </c:pt>
                <c:pt idx="671">
                  <c:v>5.584780297096259E-2</c:v>
                </c:pt>
                <c:pt idx="672">
                  <c:v>2.9081413638281317E-2</c:v>
                </c:pt>
                <c:pt idx="673">
                  <c:v>3.8003828278379226E-2</c:v>
                </c:pt>
                <c:pt idx="674">
                  <c:v>2.8138140010509627E-2</c:v>
                </c:pt>
                <c:pt idx="675">
                  <c:v>2.401184021025804E-2</c:v>
                </c:pt>
                <c:pt idx="676">
                  <c:v>3.0115122316796139E-2</c:v>
                </c:pt>
                <c:pt idx="677">
                  <c:v>6.9403626595445855E-2</c:v>
                </c:pt>
                <c:pt idx="678">
                  <c:v>3.1909593198498509E-2</c:v>
                </c:pt>
                <c:pt idx="679">
                  <c:v>8.5598548732345625E-2</c:v>
                </c:pt>
                <c:pt idx="680">
                  <c:v>2.1504637643903646E-2</c:v>
                </c:pt>
                <c:pt idx="681">
                  <c:v>4.7185082907901243E-2</c:v>
                </c:pt>
                <c:pt idx="682">
                  <c:v>2.2662676531466142E-2</c:v>
                </c:pt>
                <c:pt idx="683">
                  <c:v>2.565901619678268E-2</c:v>
                </c:pt>
                <c:pt idx="684">
                  <c:v>4.2864805640309811E-2</c:v>
                </c:pt>
                <c:pt idx="685">
                  <c:v>7.9885177763568738E-2</c:v>
                </c:pt>
                <c:pt idx="686">
                  <c:v>3.3623185843595582E-2</c:v>
                </c:pt>
                <c:pt idx="687">
                  <c:v>7.6413016581441839E-2</c:v>
                </c:pt>
                <c:pt idx="688">
                  <c:v>4.737045391015493E-2</c:v>
                </c:pt>
                <c:pt idx="689">
                  <c:v>4.0513844054463011E-2</c:v>
                </c:pt>
                <c:pt idx="690">
                  <c:v>2.2206021377514373E-2</c:v>
                </c:pt>
                <c:pt idx="691">
                  <c:v>6.0551277371465595E-2</c:v>
                </c:pt>
                <c:pt idx="692">
                  <c:v>3.6820566329741622E-2</c:v>
                </c:pt>
                <c:pt idx="693">
                  <c:v>3.0792259329269989E-2</c:v>
                </c:pt>
                <c:pt idx="694">
                  <c:v>4.072423387158608E-2</c:v>
                </c:pt>
                <c:pt idx="695">
                  <c:v>0.10174798862407197</c:v>
                </c:pt>
                <c:pt idx="696">
                  <c:v>3.0702597261552445E-2</c:v>
                </c:pt>
                <c:pt idx="697">
                  <c:v>6.871720891330324E-2</c:v>
                </c:pt>
                <c:pt idx="698">
                  <c:v>3.4856631507202085E-2</c:v>
                </c:pt>
                <c:pt idx="699">
                  <c:v>5.2368712310386423E-2</c:v>
                </c:pt>
                <c:pt idx="700">
                  <c:v>4.2651502680672637E-2</c:v>
                </c:pt>
                <c:pt idx="701">
                  <c:v>2.5854936191523237E-2</c:v>
                </c:pt>
                <c:pt idx="702">
                  <c:v>8.9142964452102458E-2</c:v>
                </c:pt>
                <c:pt idx="703">
                  <c:v>0.20482715564996656</c:v>
                </c:pt>
                <c:pt idx="704">
                  <c:v>3.8790609979981738E-2</c:v>
                </c:pt>
                <c:pt idx="705">
                  <c:v>7.7093744522988894E-2</c:v>
                </c:pt>
                <c:pt idx="706">
                  <c:v>3.4555112635626495E-2</c:v>
                </c:pt>
                <c:pt idx="707">
                  <c:v>4.7691986725725499E-2</c:v>
                </c:pt>
                <c:pt idx="708">
                  <c:v>7.0947426723938722E-2</c:v>
                </c:pt>
                <c:pt idx="709">
                  <c:v>6.0420285726327405E-2</c:v>
                </c:pt>
                <c:pt idx="710">
                  <c:v>5.2398174679032739E-2</c:v>
                </c:pt>
                <c:pt idx="711">
                  <c:v>3.9559316901943475E-2</c:v>
                </c:pt>
                <c:pt idx="712">
                  <c:v>9.1772260645651915E-2</c:v>
                </c:pt>
                <c:pt idx="713">
                  <c:v>4.6705768179958307E-2</c:v>
                </c:pt>
                <c:pt idx="714">
                  <c:v>5.9976461031199468E-2</c:v>
                </c:pt>
                <c:pt idx="715">
                  <c:v>3.6506687511321578E-2</c:v>
                </c:pt>
                <c:pt idx="716">
                  <c:v>4.8784772843929236E-2</c:v>
                </c:pt>
                <c:pt idx="717">
                  <c:v>3.5854625637764093E-2</c:v>
                </c:pt>
                <c:pt idx="718">
                  <c:v>3.3251350359725818E-2</c:v>
                </c:pt>
                <c:pt idx="719">
                  <c:v>3.705015179929716E-2</c:v>
                </c:pt>
                <c:pt idx="720">
                  <c:v>5.588059402081802E-2</c:v>
                </c:pt>
                <c:pt idx="721">
                  <c:v>2.2175273242820426E-2</c:v>
                </c:pt>
                <c:pt idx="722">
                  <c:v>6.7738769653705067E-2</c:v>
                </c:pt>
                <c:pt idx="723">
                  <c:v>2.548854114491772E-2</c:v>
                </c:pt>
                <c:pt idx="724">
                  <c:v>1.6670231483175924E-2</c:v>
                </c:pt>
                <c:pt idx="725">
                  <c:v>3.3583868221475521E-2</c:v>
                </c:pt>
                <c:pt idx="726">
                  <c:v>2.9561449207832435E-2</c:v>
                </c:pt>
                <c:pt idx="727">
                  <c:v>6.8680724735693088E-2</c:v>
                </c:pt>
                <c:pt idx="728">
                  <c:v>3.9750435199003231E-2</c:v>
                </c:pt>
                <c:pt idx="729">
                  <c:v>3.9037727432595259E-2</c:v>
                </c:pt>
                <c:pt idx="730">
                  <c:v>6.1108647270252225E-2</c:v>
                </c:pt>
                <c:pt idx="731">
                  <c:v>3.5544823601361575E-2</c:v>
                </c:pt>
                <c:pt idx="732">
                  <c:v>2.4974047622489115E-2</c:v>
                </c:pt>
                <c:pt idx="733">
                  <c:v>3.9632646228529689E-2</c:v>
                </c:pt>
                <c:pt idx="734">
                  <c:v>3.9141288387879225E-2</c:v>
                </c:pt>
                <c:pt idx="735">
                  <c:v>0.10566945328151922</c:v>
                </c:pt>
                <c:pt idx="736">
                  <c:v>2.6697127248371366E-2</c:v>
                </c:pt>
                <c:pt idx="737">
                  <c:v>5.1632789924843214E-2</c:v>
                </c:pt>
                <c:pt idx="738">
                  <c:v>4.0752738706414382E-2</c:v>
                </c:pt>
                <c:pt idx="739">
                  <c:v>3.172216003909667E-2</c:v>
                </c:pt>
                <c:pt idx="740">
                  <c:v>6.1223039551028258E-2</c:v>
                </c:pt>
                <c:pt idx="741">
                  <c:v>4.275392018439117E-2</c:v>
                </c:pt>
                <c:pt idx="742">
                  <c:v>3.9980500606167757E-2</c:v>
                </c:pt>
                <c:pt idx="743">
                  <c:v>4.6196230263046534E-2</c:v>
                </c:pt>
                <c:pt idx="744">
                  <c:v>3.7781797395075811E-2</c:v>
                </c:pt>
                <c:pt idx="745">
                  <c:v>2.5460378125867322E-2</c:v>
                </c:pt>
                <c:pt idx="746">
                  <c:v>1.9062600924044659E-2</c:v>
                </c:pt>
                <c:pt idx="747">
                  <c:v>3.6963753906262831E-2</c:v>
                </c:pt>
                <c:pt idx="748">
                  <c:v>3.0312304081234753E-2</c:v>
                </c:pt>
                <c:pt idx="749">
                  <c:v>3.0781401715439527E-2</c:v>
                </c:pt>
                <c:pt idx="750">
                  <c:v>6.9257906719475182E-2</c:v>
                </c:pt>
                <c:pt idx="751">
                  <c:v>0.14896922097015608</c:v>
                </c:pt>
                <c:pt idx="752">
                  <c:v>6.9689733351614214E-2</c:v>
                </c:pt>
                <c:pt idx="753">
                  <c:v>4.9572835586012554E-2</c:v>
                </c:pt>
                <c:pt idx="754">
                  <c:v>0.12364168499410644</c:v>
                </c:pt>
                <c:pt idx="755">
                  <c:v>4.802236954988115E-2</c:v>
                </c:pt>
                <c:pt idx="756">
                  <c:v>7.1205792478530539E-2</c:v>
                </c:pt>
                <c:pt idx="757">
                  <c:v>4.7349931806217382E-2</c:v>
                </c:pt>
                <c:pt idx="758">
                  <c:v>4.8688687949235865E-2</c:v>
                </c:pt>
                <c:pt idx="759">
                  <c:v>3.23471257933301E-2</c:v>
                </c:pt>
                <c:pt idx="760">
                  <c:v>2.3401600974910508E-2</c:v>
                </c:pt>
                <c:pt idx="761">
                  <c:v>5.3884421519524439E-2</c:v>
                </c:pt>
                <c:pt idx="762">
                  <c:v>2.9055972192886914E-2</c:v>
                </c:pt>
                <c:pt idx="763">
                  <c:v>5.7336067083373798E-2</c:v>
                </c:pt>
                <c:pt idx="764">
                  <c:v>2.1500193183074501E-2</c:v>
                </c:pt>
                <c:pt idx="765">
                  <c:v>0.12438463027754953</c:v>
                </c:pt>
                <c:pt idx="766">
                  <c:v>2.0201481734552607E-2</c:v>
                </c:pt>
                <c:pt idx="767">
                  <c:v>3.0079866227007201E-2</c:v>
                </c:pt>
                <c:pt idx="768">
                  <c:v>6.6938025396698686E-2</c:v>
                </c:pt>
                <c:pt idx="769">
                  <c:v>6.303411251045854E-2</c:v>
                </c:pt>
                <c:pt idx="770">
                  <c:v>3.6800758813673173E-2</c:v>
                </c:pt>
                <c:pt idx="771">
                  <c:v>5.5326081462455212E-2</c:v>
                </c:pt>
                <c:pt idx="772">
                  <c:v>4.3472305751432794E-2</c:v>
                </c:pt>
                <c:pt idx="773">
                  <c:v>2.8030798540306989E-2</c:v>
                </c:pt>
                <c:pt idx="774">
                  <c:v>1.9629893397487885E-2</c:v>
                </c:pt>
                <c:pt idx="775">
                  <c:v>2.6612398787750902E-2</c:v>
                </c:pt>
                <c:pt idx="776">
                  <c:v>5.2285428775469045E-2</c:v>
                </c:pt>
                <c:pt idx="777">
                  <c:v>2.6640015184407728E-2</c:v>
                </c:pt>
                <c:pt idx="778">
                  <c:v>9.6669833289023233E-2</c:v>
                </c:pt>
                <c:pt idx="779">
                  <c:v>3.2671723849431178E-2</c:v>
                </c:pt>
                <c:pt idx="780">
                  <c:v>1.9550132812739873E-2</c:v>
                </c:pt>
                <c:pt idx="781">
                  <c:v>5.3129183820397996E-2</c:v>
                </c:pt>
                <c:pt idx="782">
                  <c:v>6.7177302164167951E-2</c:v>
                </c:pt>
                <c:pt idx="783">
                  <c:v>5.1941727857642395E-2</c:v>
                </c:pt>
                <c:pt idx="784">
                  <c:v>5.581272692303707E-2</c:v>
                </c:pt>
                <c:pt idx="785">
                  <c:v>0.13729890421548863</c:v>
                </c:pt>
                <c:pt idx="786">
                  <c:v>4.1056315277320454E-2</c:v>
                </c:pt>
                <c:pt idx="787">
                  <c:v>3.5331865726185185E-2</c:v>
                </c:pt>
                <c:pt idx="788">
                  <c:v>7.1199159546582402E-2</c:v>
                </c:pt>
                <c:pt idx="789">
                  <c:v>0.16536132174649554</c:v>
                </c:pt>
                <c:pt idx="790">
                  <c:v>4.3173549899539143E-2</c:v>
                </c:pt>
                <c:pt idx="791">
                  <c:v>4.1156749885682409E-2</c:v>
                </c:pt>
                <c:pt idx="792">
                  <c:v>5.1906598990555386E-2</c:v>
                </c:pt>
                <c:pt idx="793">
                  <c:v>9.7222223097774174E-2</c:v>
                </c:pt>
                <c:pt idx="794">
                  <c:v>2.1321167619919201E-2</c:v>
                </c:pt>
                <c:pt idx="795">
                  <c:v>3.8837642910438452E-2</c:v>
                </c:pt>
                <c:pt idx="796">
                  <c:v>5.9913411078008405E-2</c:v>
                </c:pt>
                <c:pt idx="797">
                  <c:v>3.4521584979465558E-2</c:v>
                </c:pt>
                <c:pt idx="798">
                  <c:v>9.8981493145470445E-2</c:v>
                </c:pt>
                <c:pt idx="799">
                  <c:v>8.3367392448625344E-2</c:v>
                </c:pt>
                <c:pt idx="800">
                  <c:v>4.771614701487592E-2</c:v>
                </c:pt>
                <c:pt idx="801">
                  <c:v>1.5455452862719099E-2</c:v>
                </c:pt>
                <c:pt idx="802">
                  <c:v>4.1161105267254028E-2</c:v>
                </c:pt>
                <c:pt idx="803">
                  <c:v>5.899037585314848E-2</c:v>
                </c:pt>
                <c:pt idx="804">
                  <c:v>4.1182812568706373E-2</c:v>
                </c:pt>
                <c:pt idx="805">
                  <c:v>6.6058970256563709E-2</c:v>
                </c:pt>
                <c:pt idx="806">
                  <c:v>1.7408292359110566E-2</c:v>
                </c:pt>
                <c:pt idx="807">
                  <c:v>4.9081851325062598E-2</c:v>
                </c:pt>
                <c:pt idx="808">
                  <c:v>1.8542188511946556E-2</c:v>
                </c:pt>
                <c:pt idx="809">
                  <c:v>3.1709907676286786E-2</c:v>
                </c:pt>
                <c:pt idx="810">
                  <c:v>2.3782726277727262E-2</c:v>
                </c:pt>
                <c:pt idx="811">
                  <c:v>5.4637764892190965E-2</c:v>
                </c:pt>
                <c:pt idx="812">
                  <c:v>2.6690255243379646E-2</c:v>
                </c:pt>
                <c:pt idx="813">
                  <c:v>3.4404890595987503E-2</c:v>
                </c:pt>
                <c:pt idx="814">
                  <c:v>2.9211478948223624E-2</c:v>
                </c:pt>
                <c:pt idx="815">
                  <c:v>1.3744445402900318E-2</c:v>
                </c:pt>
                <c:pt idx="816">
                  <c:v>5.4107010675846778E-2</c:v>
                </c:pt>
                <c:pt idx="817">
                  <c:v>3.0377618250475802E-2</c:v>
                </c:pt>
                <c:pt idx="818">
                  <c:v>2.0337922180221568E-2</c:v>
                </c:pt>
                <c:pt idx="819">
                  <c:v>2.1165215004778748E-2</c:v>
                </c:pt>
                <c:pt idx="820">
                  <c:v>4.8027041298870365E-2</c:v>
                </c:pt>
                <c:pt idx="821">
                  <c:v>5.0289494337031115E-2</c:v>
                </c:pt>
                <c:pt idx="822">
                  <c:v>2.7467585181997212E-2</c:v>
                </c:pt>
                <c:pt idx="823">
                  <c:v>3.8980999428100516E-2</c:v>
                </c:pt>
                <c:pt idx="824">
                  <c:v>3.6557088852081199E-2</c:v>
                </c:pt>
                <c:pt idx="825">
                  <c:v>3.4454302134366843E-2</c:v>
                </c:pt>
                <c:pt idx="826">
                  <c:v>5.427747652464876E-2</c:v>
                </c:pt>
                <c:pt idx="827">
                  <c:v>2.430028632565695E-2</c:v>
                </c:pt>
                <c:pt idx="828">
                  <c:v>4.2881122076411149E-2</c:v>
                </c:pt>
                <c:pt idx="829">
                  <c:v>1.458207288501745E-2</c:v>
                </c:pt>
                <c:pt idx="830">
                  <c:v>3.322691667150357E-2</c:v>
                </c:pt>
                <c:pt idx="831">
                  <c:v>7.7234486355638676E-2</c:v>
                </c:pt>
                <c:pt idx="832">
                  <c:v>3.3274331137010726E-2</c:v>
                </c:pt>
                <c:pt idx="833">
                  <c:v>4.4658313403212357E-2</c:v>
                </c:pt>
                <c:pt idx="834">
                  <c:v>4.5893609900890864E-2</c:v>
                </c:pt>
                <c:pt idx="835">
                  <c:v>1.9037357087422713E-2</c:v>
                </c:pt>
                <c:pt idx="836">
                  <c:v>1.6016629030819463E-2</c:v>
                </c:pt>
                <c:pt idx="837">
                  <c:v>2.392664801003197E-2</c:v>
                </c:pt>
                <c:pt idx="838">
                  <c:v>5.938306563200868E-2</c:v>
                </c:pt>
                <c:pt idx="839">
                  <c:v>2.5248721198637414E-2</c:v>
                </c:pt>
                <c:pt idx="840">
                  <c:v>2.8704340677988549E-2</c:v>
                </c:pt>
                <c:pt idx="841">
                  <c:v>7.4831076404642705E-2</c:v>
                </c:pt>
                <c:pt idx="842">
                  <c:v>3.7518060379697626E-2</c:v>
                </c:pt>
                <c:pt idx="843">
                  <c:v>1.4749346653881723E-2</c:v>
                </c:pt>
                <c:pt idx="844">
                  <c:v>1.8020823606929248E-2</c:v>
                </c:pt>
                <c:pt idx="845">
                  <c:v>6.1725505784688384E-2</c:v>
                </c:pt>
                <c:pt idx="846">
                  <c:v>7.7737077512490593E-2</c:v>
                </c:pt>
                <c:pt idx="847">
                  <c:v>3.5146694258781253E-2</c:v>
                </c:pt>
                <c:pt idx="848">
                  <c:v>3.5219100036629536E-2</c:v>
                </c:pt>
                <c:pt idx="849">
                  <c:v>4.4833822481730401E-2</c:v>
                </c:pt>
                <c:pt idx="850">
                  <c:v>2.9590337264645994E-2</c:v>
                </c:pt>
                <c:pt idx="851">
                  <c:v>2.7769682703570275E-2</c:v>
                </c:pt>
                <c:pt idx="852">
                  <c:v>2.2223884038004904E-2</c:v>
                </c:pt>
                <c:pt idx="853">
                  <c:v>2.9271180293672483E-2</c:v>
                </c:pt>
                <c:pt idx="854">
                  <c:v>5.9655999038860097E-2</c:v>
                </c:pt>
                <c:pt idx="855">
                  <c:v>0.11291543594925102</c:v>
                </c:pt>
                <c:pt idx="856">
                  <c:v>3.3279299789027661E-2</c:v>
                </c:pt>
                <c:pt idx="857">
                  <c:v>3.627888897039111E-2</c:v>
                </c:pt>
                <c:pt idx="858">
                  <c:v>4.9308043883327102E-2</c:v>
                </c:pt>
                <c:pt idx="859">
                  <c:v>0.13354293086368152</c:v>
                </c:pt>
                <c:pt idx="860">
                  <c:v>9.1149550518862199E-2</c:v>
                </c:pt>
                <c:pt idx="861">
                  <c:v>0.13195359111297855</c:v>
                </c:pt>
                <c:pt idx="862">
                  <c:v>0.12383510174128887</c:v>
                </c:pt>
                <c:pt idx="863">
                  <c:v>7.6615593019054185E-2</c:v>
                </c:pt>
                <c:pt idx="864">
                  <c:v>5.2899382591778732E-2</c:v>
                </c:pt>
                <c:pt idx="865">
                  <c:v>6.3642591436675611E-2</c:v>
                </c:pt>
                <c:pt idx="866">
                  <c:v>7.0250360482743801E-2</c:v>
                </c:pt>
                <c:pt idx="867">
                  <c:v>4.0597084846205389E-2</c:v>
                </c:pt>
                <c:pt idx="868">
                  <c:v>6.6476948000321334E-2</c:v>
                </c:pt>
                <c:pt idx="869">
                  <c:v>6.2705871033537086E-2</c:v>
                </c:pt>
                <c:pt idx="870">
                  <c:v>6.7338416512973565E-2</c:v>
                </c:pt>
                <c:pt idx="871">
                  <c:v>2.0733628951533412E-2</c:v>
                </c:pt>
                <c:pt idx="872">
                  <c:v>4.0349794187637844E-2</c:v>
                </c:pt>
                <c:pt idx="873">
                  <c:v>5.9989671582673987E-2</c:v>
                </c:pt>
                <c:pt idx="874">
                  <c:v>3.6330265663835792E-2</c:v>
                </c:pt>
                <c:pt idx="875">
                  <c:v>2.7869940405975013E-2</c:v>
                </c:pt>
                <c:pt idx="876">
                  <c:v>6.1306857080268395E-2</c:v>
                </c:pt>
                <c:pt idx="877">
                  <c:v>3.7702108543759216E-2</c:v>
                </c:pt>
                <c:pt idx="878">
                  <c:v>2.1083991964734539E-2</c:v>
                </c:pt>
                <c:pt idx="879">
                  <c:v>2.338766049604013E-2</c:v>
                </c:pt>
                <c:pt idx="880">
                  <c:v>8.7423941246351777E-2</c:v>
                </c:pt>
                <c:pt idx="881">
                  <c:v>3.3806038946109451E-2</c:v>
                </c:pt>
                <c:pt idx="882">
                  <c:v>8.3232882754097126E-2</c:v>
                </c:pt>
                <c:pt idx="883">
                  <c:v>3.3281305068466605E-2</c:v>
                </c:pt>
                <c:pt idx="884">
                  <c:v>4.411623170839496E-2</c:v>
                </c:pt>
                <c:pt idx="885">
                  <c:v>1.5355486245794081E-2</c:v>
                </c:pt>
                <c:pt idx="886">
                  <c:v>1.92777716748469E-2</c:v>
                </c:pt>
                <c:pt idx="887">
                  <c:v>6.0285872611935298E-2</c:v>
                </c:pt>
                <c:pt idx="888">
                  <c:v>7.7897504367250514E-2</c:v>
                </c:pt>
                <c:pt idx="889">
                  <c:v>4.5353944600375895E-2</c:v>
                </c:pt>
                <c:pt idx="890">
                  <c:v>2.1943036111144343E-2</c:v>
                </c:pt>
                <c:pt idx="891">
                  <c:v>4.8856006853215117E-2</c:v>
                </c:pt>
                <c:pt idx="892">
                  <c:v>4.4552670389989446E-2</c:v>
                </c:pt>
                <c:pt idx="893">
                  <c:v>6.7965917892218286E-2</c:v>
                </c:pt>
                <c:pt idx="894">
                  <c:v>0.21714726665476425</c:v>
                </c:pt>
                <c:pt idx="895">
                  <c:v>0.10125821218631725</c:v>
                </c:pt>
                <c:pt idx="896">
                  <c:v>0.12466847027480799</c:v>
                </c:pt>
                <c:pt idx="897">
                  <c:v>0.13289394762256568</c:v>
                </c:pt>
                <c:pt idx="898">
                  <c:v>5.0568963948157242E-2</c:v>
                </c:pt>
                <c:pt idx="899">
                  <c:v>0.17200179512938285</c:v>
                </c:pt>
                <c:pt idx="900">
                  <c:v>0.14891669503115179</c:v>
                </c:pt>
                <c:pt idx="901">
                  <c:v>6.1344242858295761E-2</c:v>
                </c:pt>
                <c:pt idx="902">
                  <c:v>6.104922774528676E-2</c:v>
                </c:pt>
                <c:pt idx="903">
                  <c:v>5.1103034712965734E-2</c:v>
                </c:pt>
                <c:pt idx="904">
                  <c:v>5.9290527029654427E-2</c:v>
                </c:pt>
                <c:pt idx="905">
                  <c:v>3.3554658067506127E-2</c:v>
                </c:pt>
                <c:pt idx="906">
                  <c:v>2.8040777369857661E-2</c:v>
                </c:pt>
                <c:pt idx="907">
                  <c:v>3.9776395197824055E-2</c:v>
                </c:pt>
                <c:pt idx="908">
                  <c:v>4.1101937662611832E-2</c:v>
                </c:pt>
                <c:pt idx="909">
                  <c:v>4.7459812414098801E-2</c:v>
                </c:pt>
                <c:pt idx="910">
                  <c:v>2.4191742078760958E-2</c:v>
                </c:pt>
                <c:pt idx="911">
                  <c:v>7.7143404554760542E-2</c:v>
                </c:pt>
                <c:pt idx="912">
                  <c:v>8.1135071025846495E-2</c:v>
                </c:pt>
                <c:pt idx="913">
                  <c:v>2.0467604605393097E-2</c:v>
                </c:pt>
                <c:pt idx="914">
                  <c:v>3.1299654730712501E-2</c:v>
                </c:pt>
                <c:pt idx="915">
                  <c:v>6.4199046244096669E-2</c:v>
                </c:pt>
                <c:pt idx="916">
                  <c:v>6.8882396262838874E-2</c:v>
                </c:pt>
                <c:pt idx="917">
                  <c:v>3.9325225944630615E-2</c:v>
                </c:pt>
                <c:pt idx="918">
                  <c:v>7.5022835476470595E-2</c:v>
                </c:pt>
                <c:pt idx="919">
                  <c:v>5.0911253778855192E-2</c:v>
                </c:pt>
                <c:pt idx="920">
                  <c:v>2.4592041426666045E-2</c:v>
                </c:pt>
                <c:pt idx="921">
                  <c:v>4.291428405019615E-2</c:v>
                </c:pt>
                <c:pt idx="922">
                  <c:v>4.6099294047353467E-2</c:v>
                </c:pt>
                <c:pt idx="923">
                  <c:v>3.780438972580269E-2</c:v>
                </c:pt>
                <c:pt idx="924">
                  <c:v>6.4312467623580449E-2</c:v>
                </c:pt>
                <c:pt idx="925">
                  <c:v>5.5383904256663508E-2</c:v>
                </c:pt>
                <c:pt idx="926">
                  <c:v>3.6983422314679881E-2</c:v>
                </c:pt>
                <c:pt idx="927">
                  <c:v>4.8380447452334163E-2</c:v>
                </c:pt>
                <c:pt idx="928">
                  <c:v>4.0274006825783193E-2</c:v>
                </c:pt>
                <c:pt idx="929">
                  <c:v>9.1466086741485597E-2</c:v>
                </c:pt>
                <c:pt idx="930">
                  <c:v>9.5965842392520706E-2</c:v>
                </c:pt>
                <c:pt idx="931">
                  <c:v>5.533759189677423E-2</c:v>
                </c:pt>
                <c:pt idx="932">
                  <c:v>4.6232764067421162E-2</c:v>
                </c:pt>
                <c:pt idx="933">
                  <c:v>4.9655826741958231E-2</c:v>
                </c:pt>
                <c:pt idx="934">
                  <c:v>4.4115702007723856E-2</c:v>
                </c:pt>
                <c:pt idx="935">
                  <c:v>3.1151509636172303E-2</c:v>
                </c:pt>
                <c:pt idx="936">
                  <c:v>6.0002744316574486E-2</c:v>
                </c:pt>
                <c:pt idx="937">
                  <c:v>2.7976427678047644E-2</c:v>
                </c:pt>
                <c:pt idx="938">
                  <c:v>9.006157190260633E-2</c:v>
                </c:pt>
                <c:pt idx="939">
                  <c:v>6.2763572593409034E-2</c:v>
                </c:pt>
                <c:pt idx="940">
                  <c:v>3.6081012107376687E-2</c:v>
                </c:pt>
                <c:pt idx="941">
                  <c:v>4.4103872199859895E-2</c:v>
                </c:pt>
                <c:pt idx="942">
                  <c:v>3.9076548432460667E-2</c:v>
                </c:pt>
                <c:pt idx="943">
                  <c:v>2.6718841976032248E-2</c:v>
                </c:pt>
                <c:pt idx="944">
                  <c:v>3.2638334606777342E-2</c:v>
                </c:pt>
                <c:pt idx="945">
                  <c:v>3.7202244483887981E-2</c:v>
                </c:pt>
                <c:pt idx="946">
                  <c:v>3.3430810115338661E-2</c:v>
                </c:pt>
                <c:pt idx="947">
                  <c:v>3.7028216206158149E-2</c:v>
                </c:pt>
                <c:pt idx="948">
                  <c:v>1.6947077085671669E-2</c:v>
                </c:pt>
                <c:pt idx="949">
                  <c:v>2.2160179688009762E-2</c:v>
                </c:pt>
                <c:pt idx="950">
                  <c:v>4.5324368108495605E-2</c:v>
                </c:pt>
                <c:pt idx="951">
                  <c:v>4.3060944003910251E-2</c:v>
                </c:pt>
                <c:pt idx="952">
                  <c:v>6.2248698515062095E-2</c:v>
                </c:pt>
                <c:pt idx="953">
                  <c:v>4.0432890406621791E-2</c:v>
                </c:pt>
                <c:pt idx="954">
                  <c:v>3.2685927571811879E-2</c:v>
                </c:pt>
                <c:pt idx="955">
                  <c:v>2.2423628348149149E-2</c:v>
                </c:pt>
                <c:pt idx="956">
                  <c:v>3.299422189062251E-2</c:v>
                </c:pt>
                <c:pt idx="957">
                  <c:v>5.5925921000042456E-2</c:v>
                </c:pt>
                <c:pt idx="958">
                  <c:v>2.2317128346644122E-2</c:v>
                </c:pt>
                <c:pt idx="959">
                  <c:v>5.1847495426092127E-2</c:v>
                </c:pt>
                <c:pt idx="960">
                  <c:v>1.8804840168665349E-2</c:v>
                </c:pt>
                <c:pt idx="961">
                  <c:v>0.11282467435400778</c:v>
                </c:pt>
                <c:pt idx="962">
                  <c:v>2.4339409339446005E-2</c:v>
                </c:pt>
                <c:pt idx="963">
                  <c:v>2.7748792950922141E-2</c:v>
                </c:pt>
                <c:pt idx="964">
                  <c:v>2.7715811668192591E-2</c:v>
                </c:pt>
                <c:pt idx="965">
                  <c:v>3.2750005427407913E-2</c:v>
                </c:pt>
                <c:pt idx="966">
                  <c:v>3.0901642725855272E-2</c:v>
                </c:pt>
                <c:pt idx="967">
                  <c:v>2.0737804939412907E-2</c:v>
                </c:pt>
                <c:pt idx="968">
                  <c:v>8.3984941874104768E-2</c:v>
                </c:pt>
                <c:pt idx="969">
                  <c:v>2.3198777621731059E-2</c:v>
                </c:pt>
                <c:pt idx="970">
                  <c:v>2.6859219411802915E-2</c:v>
                </c:pt>
                <c:pt idx="971">
                  <c:v>4.2023409437849324E-2</c:v>
                </c:pt>
                <c:pt idx="972">
                  <c:v>4.9114697061411361E-2</c:v>
                </c:pt>
                <c:pt idx="973">
                  <c:v>3.2522362037462837E-2</c:v>
                </c:pt>
                <c:pt idx="974">
                  <c:v>2.8866088771010823E-2</c:v>
                </c:pt>
                <c:pt idx="975">
                  <c:v>3.1439876858040838E-2</c:v>
                </c:pt>
                <c:pt idx="976">
                  <c:v>1.8718224683783591E-2</c:v>
                </c:pt>
                <c:pt idx="977">
                  <c:v>1.9298891259571516E-2</c:v>
                </c:pt>
                <c:pt idx="978">
                  <c:v>1.9349025766052685E-2</c:v>
                </c:pt>
                <c:pt idx="979">
                  <c:v>7.5193653414414197E-2</c:v>
                </c:pt>
                <c:pt idx="980">
                  <c:v>4.670617571280733E-2</c:v>
                </c:pt>
                <c:pt idx="981">
                  <c:v>1.8192474887739563E-2</c:v>
                </c:pt>
                <c:pt idx="982">
                  <c:v>0.10729029102001597</c:v>
                </c:pt>
                <c:pt idx="983">
                  <c:v>2.8382133306863233E-2</c:v>
                </c:pt>
                <c:pt idx="984">
                  <c:v>2.0021554783618667E-2</c:v>
                </c:pt>
                <c:pt idx="985">
                  <c:v>4.0247843795838234E-2</c:v>
                </c:pt>
                <c:pt idx="986">
                  <c:v>0.13311626602803273</c:v>
                </c:pt>
                <c:pt idx="987">
                  <c:v>3.7374451464801783E-2</c:v>
                </c:pt>
                <c:pt idx="988">
                  <c:v>3.2359640468149653E-2</c:v>
                </c:pt>
                <c:pt idx="989">
                  <c:v>2.6879791622108185E-2</c:v>
                </c:pt>
                <c:pt idx="990">
                  <c:v>2.0480286564650063E-2</c:v>
                </c:pt>
                <c:pt idx="991">
                  <c:v>3.8575562063980273E-2</c:v>
                </c:pt>
                <c:pt idx="992">
                  <c:v>6.6948327511337835E-2</c:v>
                </c:pt>
                <c:pt idx="993">
                  <c:v>4.3899035399373787E-2</c:v>
                </c:pt>
                <c:pt idx="994">
                  <c:v>8.0763629092778677E-2</c:v>
                </c:pt>
                <c:pt idx="995">
                  <c:v>6.0902907039363186E-2</c:v>
                </c:pt>
                <c:pt idx="996">
                  <c:v>4.8356931833882122E-2</c:v>
                </c:pt>
                <c:pt idx="997">
                  <c:v>2.4602543630541485E-2</c:v>
                </c:pt>
                <c:pt idx="998">
                  <c:v>2.4239776669028323E-2</c:v>
                </c:pt>
                <c:pt idx="999">
                  <c:v>3.0852591105431593E-2</c:v>
                </c:pt>
                <c:pt idx="1000">
                  <c:v>7.9700484235048608E-2</c:v>
                </c:pt>
                <c:pt idx="1001">
                  <c:v>6.4941416608278457E-2</c:v>
                </c:pt>
                <c:pt idx="1002">
                  <c:v>3.6740214182810371E-2</c:v>
                </c:pt>
                <c:pt idx="1003">
                  <c:v>4.5668336567515455E-2</c:v>
                </c:pt>
                <c:pt idx="1004">
                  <c:v>1.2943310935233265E-2</c:v>
                </c:pt>
                <c:pt idx="1005">
                  <c:v>2.3695152303625067E-2</c:v>
                </c:pt>
                <c:pt idx="1006">
                  <c:v>3.3354681465756597E-2</c:v>
                </c:pt>
                <c:pt idx="1007">
                  <c:v>4.4224887264970425E-2</c:v>
                </c:pt>
                <c:pt idx="1008">
                  <c:v>2.9543138247991374E-2</c:v>
                </c:pt>
                <c:pt idx="1009">
                  <c:v>2.6619346475284189E-2</c:v>
                </c:pt>
                <c:pt idx="1010">
                  <c:v>3.4297204510446377E-2</c:v>
                </c:pt>
                <c:pt idx="1011">
                  <c:v>1.7252491637462342E-2</c:v>
                </c:pt>
                <c:pt idx="1012">
                  <c:v>1.0831927694421539E-2</c:v>
                </c:pt>
                <c:pt idx="1013">
                  <c:v>2.174364934198314E-2</c:v>
                </c:pt>
                <c:pt idx="1014">
                  <c:v>1.9397801837556461E-2</c:v>
                </c:pt>
                <c:pt idx="1015">
                  <c:v>9.5663449216143448E-3</c:v>
                </c:pt>
                <c:pt idx="1016">
                  <c:v>6.3639271492264227E-2</c:v>
                </c:pt>
                <c:pt idx="1017">
                  <c:v>4.1594885501770928E-2</c:v>
                </c:pt>
                <c:pt idx="1018">
                  <c:v>1.0159507273187041E-2</c:v>
                </c:pt>
                <c:pt idx="1019">
                  <c:v>1.7388489930175499E-2</c:v>
                </c:pt>
                <c:pt idx="1020">
                  <c:v>2.5375818991788313E-2</c:v>
                </c:pt>
                <c:pt idx="1021">
                  <c:v>2.9750430101263881E-2</c:v>
                </c:pt>
                <c:pt idx="1022">
                  <c:v>1.160574913418122E-2</c:v>
                </c:pt>
                <c:pt idx="1023">
                  <c:v>2.0329074061433916E-2</c:v>
                </c:pt>
                <c:pt idx="1024">
                  <c:v>2.6031749805374371E-2</c:v>
                </c:pt>
                <c:pt idx="1025">
                  <c:v>6.7333253746326704E-3</c:v>
                </c:pt>
                <c:pt idx="1026">
                  <c:v>2.9164356748208053E-2</c:v>
                </c:pt>
                <c:pt idx="1027">
                  <c:v>2.0179524886180689E-2</c:v>
                </c:pt>
                <c:pt idx="1028">
                  <c:v>5.9000408226158596E-2</c:v>
                </c:pt>
                <c:pt idx="1029">
                  <c:v>4.3713439038722601E-2</c:v>
                </c:pt>
                <c:pt idx="1030">
                  <c:v>3.0173139061100862E-2</c:v>
                </c:pt>
                <c:pt idx="1031">
                  <c:v>3.2874036097509496E-2</c:v>
                </c:pt>
                <c:pt idx="1032">
                  <c:v>2.1378217154288004E-2</c:v>
                </c:pt>
                <c:pt idx="1033">
                  <c:v>1.8992760766660011E-2</c:v>
                </c:pt>
                <c:pt idx="1034">
                  <c:v>2.54680575632793E-2</c:v>
                </c:pt>
                <c:pt idx="1035">
                  <c:v>1.356176654175334E-2</c:v>
                </c:pt>
                <c:pt idx="1036">
                  <c:v>3.2786480361059578E-2</c:v>
                </c:pt>
                <c:pt idx="1037">
                  <c:v>1.5634012200905101E-2</c:v>
                </c:pt>
                <c:pt idx="1038">
                  <c:v>5.0625615601538776E-2</c:v>
                </c:pt>
                <c:pt idx="1039">
                  <c:v>1.7317182852248258E-2</c:v>
                </c:pt>
                <c:pt idx="1040">
                  <c:v>2.0940710146594155E-2</c:v>
                </c:pt>
                <c:pt idx="1041">
                  <c:v>2.9128119464498781E-2</c:v>
                </c:pt>
                <c:pt idx="1042">
                  <c:v>0.17099016193879502</c:v>
                </c:pt>
                <c:pt idx="1043">
                  <c:v>0.18617528799977801</c:v>
                </c:pt>
                <c:pt idx="1044">
                  <c:v>0.14573477897847376</c:v>
                </c:pt>
                <c:pt idx="1045">
                  <c:v>7.4228058278069886E-2</c:v>
                </c:pt>
                <c:pt idx="1046">
                  <c:v>2.5759888297412381E-2</c:v>
                </c:pt>
                <c:pt idx="1047">
                  <c:v>4.0610178160699784E-2</c:v>
                </c:pt>
                <c:pt idx="1048">
                  <c:v>8.294156324606039E-2</c:v>
                </c:pt>
                <c:pt idx="1049">
                  <c:v>3.2107208442037072E-2</c:v>
                </c:pt>
                <c:pt idx="1050">
                  <c:v>3.4964617103564244E-2</c:v>
                </c:pt>
                <c:pt idx="1051">
                  <c:v>1.7053175777752339E-2</c:v>
                </c:pt>
                <c:pt idx="1052">
                  <c:v>2.3722145998909427E-2</c:v>
                </c:pt>
                <c:pt idx="1053">
                  <c:v>1.4602994707505701E-2</c:v>
                </c:pt>
                <c:pt idx="1054">
                  <c:v>3.065730095585284E-2</c:v>
                </c:pt>
                <c:pt idx="1055">
                  <c:v>4.4126776050338323E-2</c:v>
                </c:pt>
                <c:pt idx="1056">
                  <c:v>3.7944388118566375E-2</c:v>
                </c:pt>
                <c:pt idx="1057">
                  <c:v>2.99947735167716E-2</c:v>
                </c:pt>
                <c:pt idx="1058">
                  <c:v>1.8510583720092511E-2</c:v>
                </c:pt>
                <c:pt idx="1059">
                  <c:v>1.4507005838814813E-2</c:v>
                </c:pt>
                <c:pt idx="1060">
                  <c:v>1.6341444544201833E-2</c:v>
                </c:pt>
                <c:pt idx="1061">
                  <c:v>1.0624150755121242E-2</c:v>
                </c:pt>
                <c:pt idx="1062">
                  <c:v>2.7278261899985168E-2</c:v>
                </c:pt>
                <c:pt idx="1063">
                  <c:v>2.5555297229528984E-2</c:v>
                </c:pt>
                <c:pt idx="1064">
                  <c:v>4.7093171221886942E-2</c:v>
                </c:pt>
                <c:pt idx="1065">
                  <c:v>1.9614514242528802E-2</c:v>
                </c:pt>
                <c:pt idx="1066">
                  <c:v>1.3410677538251425E-2</c:v>
                </c:pt>
                <c:pt idx="1067">
                  <c:v>1.4617114340166326E-2</c:v>
                </c:pt>
                <c:pt idx="1068">
                  <c:v>1.559580485095613E-2</c:v>
                </c:pt>
                <c:pt idx="1069">
                  <c:v>3.0074203898885044E-2</c:v>
                </c:pt>
                <c:pt idx="1070">
                  <c:v>1.0427534457219556E-2</c:v>
                </c:pt>
                <c:pt idx="1071">
                  <c:v>2.089959487153048E-2</c:v>
                </c:pt>
                <c:pt idx="1072">
                  <c:v>2.9719064932044237E-2</c:v>
                </c:pt>
                <c:pt idx="1073">
                  <c:v>1.1160622145568677E-2</c:v>
                </c:pt>
                <c:pt idx="1074">
                  <c:v>6.469817057544347E-3</c:v>
                </c:pt>
                <c:pt idx="1075">
                  <c:v>1.0134562149045623E-2</c:v>
                </c:pt>
                <c:pt idx="1076">
                  <c:v>2.005308424496044E-2</c:v>
                </c:pt>
                <c:pt idx="1077">
                  <c:v>4.8853361615838642E-2</c:v>
                </c:pt>
                <c:pt idx="1078">
                  <c:v>3.4954769600073154E-2</c:v>
                </c:pt>
                <c:pt idx="1079">
                  <c:v>3.103077174269453E-2</c:v>
                </c:pt>
                <c:pt idx="1080">
                  <c:v>5.9569407036044852E-2</c:v>
                </c:pt>
                <c:pt idx="1081">
                  <c:v>1.1563899830970614E-2</c:v>
                </c:pt>
                <c:pt idx="1082">
                  <c:v>8.5678440949115142E-3</c:v>
                </c:pt>
                <c:pt idx="1083">
                  <c:v>2.65689620333458E-2</c:v>
                </c:pt>
                <c:pt idx="1084">
                  <c:v>3.5708258942799942E-2</c:v>
                </c:pt>
                <c:pt idx="1085">
                  <c:v>1.0787595271010586E-2</c:v>
                </c:pt>
                <c:pt idx="1086">
                  <c:v>1.7333235988486573E-2</c:v>
                </c:pt>
                <c:pt idx="1087">
                  <c:v>7.7998973624782142E-3</c:v>
                </c:pt>
                <c:pt idx="1088">
                  <c:v>4.4108147731654057E-3</c:v>
                </c:pt>
                <c:pt idx="1089">
                  <c:v>6.5733807319319215E-3</c:v>
                </c:pt>
                <c:pt idx="1090">
                  <c:v>6.355917986440307E-3</c:v>
                </c:pt>
                <c:pt idx="1091">
                  <c:v>1.9936528593608616E-2</c:v>
                </c:pt>
                <c:pt idx="1092">
                  <c:v>1.6571995222273372E-2</c:v>
                </c:pt>
                <c:pt idx="1093">
                  <c:v>9.2027497122892932E-3</c:v>
                </c:pt>
                <c:pt idx="1094">
                  <c:v>1.5892458872188708E-2</c:v>
                </c:pt>
                <c:pt idx="1095">
                  <c:v>8.3066814544543455E-3</c:v>
                </c:pt>
                <c:pt idx="1096">
                  <c:v>6.8923370602256284E-3</c:v>
                </c:pt>
                <c:pt idx="1097">
                  <c:v>1.1982698595622177E-2</c:v>
                </c:pt>
                <c:pt idx="1098">
                  <c:v>8.8354190903541241E-3</c:v>
                </c:pt>
                <c:pt idx="1099">
                  <c:v>1.8906173732696097E-2</c:v>
                </c:pt>
                <c:pt idx="1100">
                  <c:v>5.700443980313219E-3</c:v>
                </c:pt>
                <c:pt idx="1101">
                  <c:v>1.7814741822185454E-2</c:v>
                </c:pt>
                <c:pt idx="1102">
                  <c:v>3.8235182625816488E-3</c:v>
                </c:pt>
                <c:pt idx="1103">
                  <c:v>8.9482651007939396E-3</c:v>
                </c:pt>
                <c:pt idx="1104">
                  <c:v>1.6145292277526702E-2</c:v>
                </c:pt>
                <c:pt idx="1105">
                  <c:v>1.9146673370277423E-2</c:v>
                </c:pt>
                <c:pt idx="1106">
                  <c:v>3.4943306623983705E-2</c:v>
                </c:pt>
                <c:pt idx="1107">
                  <c:v>6.1600266135286574E-2</c:v>
                </c:pt>
                <c:pt idx="1108">
                  <c:v>6.6372882883104944E-2</c:v>
                </c:pt>
                <c:pt idx="1109">
                  <c:v>6.1621923884410679E-2</c:v>
                </c:pt>
                <c:pt idx="1110">
                  <c:v>2.0290430779345225E-2</c:v>
                </c:pt>
                <c:pt idx="1111">
                  <c:v>3.2914744525045947E-2</c:v>
                </c:pt>
                <c:pt idx="1112">
                  <c:v>2.3101706940844124E-2</c:v>
                </c:pt>
                <c:pt idx="1113">
                  <c:v>4.8852153811172583E-2</c:v>
                </c:pt>
                <c:pt idx="1114">
                  <c:v>2.3724999847693828E-2</c:v>
                </c:pt>
                <c:pt idx="1115">
                  <c:v>8.4484170966597327E-2</c:v>
                </c:pt>
                <c:pt idx="1116">
                  <c:v>3.544463832175615E-2</c:v>
                </c:pt>
                <c:pt idx="1117">
                  <c:v>3.0555998809870033E-2</c:v>
                </c:pt>
                <c:pt idx="1118">
                  <c:v>2.0808891112298777E-2</c:v>
                </c:pt>
                <c:pt idx="1119">
                  <c:v>2.5768078151400697E-2</c:v>
                </c:pt>
                <c:pt idx="1120">
                  <c:v>6.0430074491791164E-2</c:v>
                </c:pt>
                <c:pt idx="1121">
                  <c:v>1.5353307216732448E-2</c:v>
                </c:pt>
                <c:pt idx="1122">
                  <c:v>3.4389063780600582E-2</c:v>
                </c:pt>
                <c:pt idx="1123">
                  <c:v>1.2408049892016937E-2</c:v>
                </c:pt>
                <c:pt idx="1124">
                  <c:v>4.1171138903456583E-2</c:v>
                </c:pt>
                <c:pt idx="1125">
                  <c:v>4.9118454683124257E-2</c:v>
                </c:pt>
                <c:pt idx="1126">
                  <c:v>2.1039633887639964E-2</c:v>
                </c:pt>
                <c:pt idx="1127">
                  <c:v>4.1240861288963204E-2</c:v>
                </c:pt>
                <c:pt idx="1128">
                  <c:v>3.4867968519828318E-2</c:v>
                </c:pt>
                <c:pt idx="1129">
                  <c:v>1.7759193999841383E-2</c:v>
                </c:pt>
                <c:pt idx="1130">
                  <c:v>1.2146918961589925E-2</c:v>
                </c:pt>
                <c:pt idx="1131">
                  <c:v>2.5751716327787832E-2</c:v>
                </c:pt>
                <c:pt idx="1132">
                  <c:v>2.0927563887935596E-2</c:v>
                </c:pt>
                <c:pt idx="1133">
                  <c:v>2.4882674619662648E-2</c:v>
                </c:pt>
                <c:pt idx="1134">
                  <c:v>2.880288975676204E-2</c:v>
                </c:pt>
                <c:pt idx="1135">
                  <c:v>5.6512883793166768E-2</c:v>
                </c:pt>
                <c:pt idx="1136">
                  <c:v>2.0691611474462412E-2</c:v>
                </c:pt>
                <c:pt idx="1137">
                  <c:v>1.2963362142768942E-2</c:v>
                </c:pt>
                <c:pt idx="1138">
                  <c:v>1.8934066454689313E-2</c:v>
                </c:pt>
                <c:pt idx="1139">
                  <c:v>2.0940172384771083E-2</c:v>
                </c:pt>
                <c:pt idx="1140">
                  <c:v>3.0148703653702258E-2</c:v>
                </c:pt>
                <c:pt idx="1141">
                  <c:v>0.10274714374126104</c:v>
                </c:pt>
                <c:pt idx="1142">
                  <c:v>7.0397122176786509E-2</c:v>
                </c:pt>
                <c:pt idx="1143">
                  <c:v>6.1106308757826744E-2</c:v>
                </c:pt>
                <c:pt idx="1144">
                  <c:v>1.4598418795848334E-2</c:v>
                </c:pt>
                <c:pt idx="1145">
                  <c:v>3.2569578040010816E-2</c:v>
                </c:pt>
                <c:pt idx="1146">
                  <c:v>4.7862976839308624E-2</c:v>
                </c:pt>
                <c:pt idx="1147">
                  <c:v>3.8226558651722087E-2</c:v>
                </c:pt>
                <c:pt idx="1148">
                  <c:v>3.6208790053167794E-2</c:v>
                </c:pt>
                <c:pt idx="1149">
                  <c:v>3.836192092278301E-2</c:v>
                </c:pt>
                <c:pt idx="1150">
                  <c:v>4.9898729829738198E-2</c:v>
                </c:pt>
                <c:pt idx="1151">
                  <c:v>1.6300743189556766E-2</c:v>
                </c:pt>
                <c:pt idx="1152">
                  <c:v>2.5528970520425798E-2</c:v>
                </c:pt>
                <c:pt idx="1153">
                  <c:v>3.0286793855822669E-2</c:v>
                </c:pt>
                <c:pt idx="1154">
                  <c:v>2.2265969714705625E-2</c:v>
                </c:pt>
                <c:pt idx="1155">
                  <c:v>3.5650378588474529E-2</c:v>
                </c:pt>
                <c:pt idx="1156">
                  <c:v>2.1701861195960959E-2</c:v>
                </c:pt>
                <c:pt idx="1157">
                  <c:v>5.7494943471163351E-2</c:v>
                </c:pt>
                <c:pt idx="1158">
                  <c:v>9.4121895830960867E-3</c:v>
                </c:pt>
                <c:pt idx="1159">
                  <c:v>1.545435746338697E-2</c:v>
                </c:pt>
                <c:pt idx="1160">
                  <c:v>1.1251660624722604E-2</c:v>
                </c:pt>
                <c:pt idx="1161">
                  <c:v>2.3314171593821875E-2</c:v>
                </c:pt>
                <c:pt idx="1162">
                  <c:v>2.847581704554103E-2</c:v>
                </c:pt>
                <c:pt idx="1163">
                  <c:v>7.8461592815423531E-2</c:v>
                </c:pt>
                <c:pt idx="1164">
                  <c:v>3.9452071064941086E-2</c:v>
                </c:pt>
                <c:pt idx="1165">
                  <c:v>4.1767087086078458E-2</c:v>
                </c:pt>
                <c:pt idx="1166">
                  <c:v>8.2030726139014076E-2</c:v>
                </c:pt>
                <c:pt idx="1167">
                  <c:v>0.11519876860906275</c:v>
                </c:pt>
                <c:pt idx="1168">
                  <c:v>9.3733937606255147E-2</c:v>
                </c:pt>
                <c:pt idx="1169">
                  <c:v>4.4083303833154286E-2</c:v>
                </c:pt>
                <c:pt idx="1170">
                  <c:v>3.8239828977997714E-2</c:v>
                </c:pt>
                <c:pt idx="1171">
                  <c:v>0.11288528900991124</c:v>
                </c:pt>
                <c:pt idx="1172">
                  <c:v>3.0407230328168611E-2</c:v>
                </c:pt>
                <c:pt idx="1173">
                  <c:v>5.5159297349098857E-2</c:v>
                </c:pt>
                <c:pt idx="1174">
                  <c:v>4.6509200670473927E-2</c:v>
                </c:pt>
                <c:pt idx="1175">
                  <c:v>3.8595155299423478E-2</c:v>
                </c:pt>
                <c:pt idx="1176">
                  <c:v>7.4422163846730172E-2</c:v>
                </c:pt>
                <c:pt idx="1177">
                  <c:v>5.3858473983299016E-2</c:v>
                </c:pt>
                <c:pt idx="1178">
                  <c:v>4.5953831657415734E-2</c:v>
                </c:pt>
                <c:pt idx="1179">
                  <c:v>2.0737692564905652E-2</c:v>
                </c:pt>
                <c:pt idx="1180">
                  <c:v>2.5821023838668911E-2</c:v>
                </c:pt>
                <c:pt idx="1181">
                  <c:v>4.937119322191208E-2</c:v>
                </c:pt>
                <c:pt idx="1182">
                  <c:v>2.8834334246300664E-2</c:v>
                </c:pt>
                <c:pt idx="1183">
                  <c:v>4.8923521637187717E-2</c:v>
                </c:pt>
                <c:pt idx="1184">
                  <c:v>4.9744202899698831E-2</c:v>
                </c:pt>
                <c:pt idx="1185">
                  <c:v>3.4377532465206251E-2</c:v>
                </c:pt>
                <c:pt idx="1186">
                  <c:v>1.7105002070905817E-2</c:v>
                </c:pt>
                <c:pt idx="1187">
                  <c:v>2.2844705624668338E-2</c:v>
                </c:pt>
                <c:pt idx="1188">
                  <c:v>3.7282131446248812E-2</c:v>
                </c:pt>
                <c:pt idx="1189">
                  <c:v>2.5640493383306984E-2</c:v>
                </c:pt>
                <c:pt idx="1190">
                  <c:v>2.8236383439582902E-2</c:v>
                </c:pt>
                <c:pt idx="1191">
                  <c:v>1.4775754837645261E-2</c:v>
                </c:pt>
                <c:pt idx="1192">
                  <c:v>1.0174014775008455E-2</c:v>
                </c:pt>
                <c:pt idx="1193">
                  <c:v>1.0214687164373792E-2</c:v>
                </c:pt>
                <c:pt idx="1194">
                  <c:v>2.376298313014491E-2</c:v>
                </c:pt>
                <c:pt idx="1195">
                  <c:v>5.4301823055757925E-2</c:v>
                </c:pt>
                <c:pt idx="1196">
                  <c:v>2.8654363975072927E-2</c:v>
                </c:pt>
                <c:pt idx="1197">
                  <c:v>2.2361559125619435E-2</c:v>
                </c:pt>
                <c:pt idx="1198">
                  <c:v>2.1567760019303828E-2</c:v>
                </c:pt>
                <c:pt idx="1199">
                  <c:v>3.077438676338895E-2</c:v>
                </c:pt>
                <c:pt idx="1200">
                  <c:v>8.8836336121882464E-3</c:v>
                </c:pt>
                <c:pt idx="1201">
                  <c:v>1.1898155439293179E-2</c:v>
                </c:pt>
                <c:pt idx="1202">
                  <c:v>3.4379951521785523E-2</c:v>
                </c:pt>
                <c:pt idx="1203">
                  <c:v>4.2275319042695658E-2</c:v>
                </c:pt>
                <c:pt idx="1204">
                  <c:v>5.9263300074070768E-2</c:v>
                </c:pt>
                <c:pt idx="1205">
                  <c:v>3.5813437375423751E-2</c:v>
                </c:pt>
                <c:pt idx="1206">
                  <c:v>4.155485833529271E-2</c:v>
                </c:pt>
                <c:pt idx="1207">
                  <c:v>2.487300044228169E-2</c:v>
                </c:pt>
                <c:pt idx="1208">
                  <c:v>1.5279467244181388E-2</c:v>
                </c:pt>
                <c:pt idx="1209">
                  <c:v>3.1164966926973792E-2</c:v>
                </c:pt>
                <c:pt idx="1210">
                  <c:v>4.1418592770485985E-2</c:v>
                </c:pt>
                <c:pt idx="1211">
                  <c:v>9.2607400293229114E-2</c:v>
                </c:pt>
                <c:pt idx="1212">
                  <c:v>5.1960647249008618E-2</c:v>
                </c:pt>
                <c:pt idx="1213">
                  <c:v>2.0853273738076883E-2</c:v>
                </c:pt>
                <c:pt idx="1214">
                  <c:v>1.1069355015501881E-2</c:v>
                </c:pt>
                <c:pt idx="1215">
                  <c:v>2.7099050897413379E-2</c:v>
                </c:pt>
                <c:pt idx="1216">
                  <c:v>5.9204809512699574E-2</c:v>
                </c:pt>
                <c:pt idx="1217">
                  <c:v>3.2026522293933546E-2</c:v>
                </c:pt>
                <c:pt idx="1218">
                  <c:v>3.0155215363979027E-2</c:v>
                </c:pt>
                <c:pt idx="1219">
                  <c:v>2.1590504819125611E-2</c:v>
                </c:pt>
                <c:pt idx="1220">
                  <c:v>2.7855645761063474E-2</c:v>
                </c:pt>
                <c:pt idx="1221">
                  <c:v>4.681593435371334E-2</c:v>
                </c:pt>
                <c:pt idx="1222">
                  <c:v>2.2524307343973371E-2</c:v>
                </c:pt>
                <c:pt idx="1223">
                  <c:v>4.818834939721528E-2</c:v>
                </c:pt>
                <c:pt idx="1224">
                  <c:v>1.5233009932157593E-2</c:v>
                </c:pt>
                <c:pt idx="1225">
                  <c:v>4.9144022399289167E-2</c:v>
                </c:pt>
                <c:pt idx="1226">
                  <c:v>3.1036674000047171E-2</c:v>
                </c:pt>
                <c:pt idx="1227">
                  <c:v>4.1820074622150205E-2</c:v>
                </c:pt>
                <c:pt idx="1228">
                  <c:v>1.1083546929735011E-2</c:v>
                </c:pt>
                <c:pt idx="1229">
                  <c:v>1.7250408318641774E-2</c:v>
                </c:pt>
                <c:pt idx="1230">
                  <c:v>3.2109954579297995E-2</c:v>
                </c:pt>
                <c:pt idx="1231">
                  <c:v>1.4790968565798535E-2</c:v>
                </c:pt>
                <c:pt idx="1232">
                  <c:v>3.2309649842491961E-2</c:v>
                </c:pt>
                <c:pt idx="1233">
                  <c:v>3.6526075463990226E-2</c:v>
                </c:pt>
                <c:pt idx="1234">
                  <c:v>1.4172899788481574E-2</c:v>
                </c:pt>
                <c:pt idx="1235">
                  <c:v>1.1577989297143265E-2</c:v>
                </c:pt>
                <c:pt idx="1236">
                  <c:v>2.0635025295513865E-2</c:v>
                </c:pt>
                <c:pt idx="1237">
                  <c:v>1.8350997717565765E-2</c:v>
                </c:pt>
                <c:pt idx="1238">
                  <c:v>2.2777925480841787E-2</c:v>
                </c:pt>
                <c:pt idx="1239">
                  <c:v>4.2444649442962001E-2</c:v>
                </c:pt>
                <c:pt idx="1240">
                  <c:v>2.2403733236582291E-2</c:v>
                </c:pt>
                <c:pt idx="1241">
                  <c:v>2.1257504803301908E-2</c:v>
                </c:pt>
                <c:pt idx="1242">
                  <c:v>8.660037745415794E-3</c:v>
                </c:pt>
                <c:pt idx="1243">
                  <c:v>5.0887557177764497E-2</c:v>
                </c:pt>
                <c:pt idx="1244">
                  <c:v>3.1294301594549045E-2</c:v>
                </c:pt>
                <c:pt idx="1245">
                  <c:v>1.5309199537942186E-2</c:v>
                </c:pt>
                <c:pt idx="1246">
                  <c:v>3.3997562464179731E-2</c:v>
                </c:pt>
                <c:pt idx="1247">
                  <c:v>2.4101733216471022E-2</c:v>
                </c:pt>
                <c:pt idx="1248">
                  <c:v>2.5141349401592405E-2</c:v>
                </c:pt>
                <c:pt idx="1249">
                  <c:v>1.3300669708197876E-2</c:v>
                </c:pt>
                <c:pt idx="1250">
                  <c:v>1.5046425857627277E-2</c:v>
                </c:pt>
                <c:pt idx="1251">
                  <c:v>6.5849643601948671E-2</c:v>
                </c:pt>
                <c:pt idx="1252">
                  <c:v>7.2306846230561606E-2</c:v>
                </c:pt>
                <c:pt idx="1253">
                  <c:v>4.4980664480829269E-2</c:v>
                </c:pt>
                <c:pt idx="1254">
                  <c:v>2.0110813207019351E-2</c:v>
                </c:pt>
                <c:pt idx="1255">
                  <c:v>1.6727626889250891E-2</c:v>
                </c:pt>
                <c:pt idx="1256">
                  <c:v>3.9565101241923362E-2</c:v>
                </c:pt>
                <c:pt idx="1257">
                  <c:v>1.835329379796935E-2</c:v>
                </c:pt>
                <c:pt idx="1258">
                  <c:v>1.6313790893096813E-2</c:v>
                </c:pt>
                <c:pt idx="1259">
                  <c:v>2.0964253161097623E-2</c:v>
                </c:pt>
                <c:pt idx="1260">
                  <c:v>4.6927140317973848E-2</c:v>
                </c:pt>
                <c:pt idx="1261">
                  <c:v>3.3470717744778611E-2</c:v>
                </c:pt>
                <c:pt idx="1262">
                  <c:v>4.3400898972687285E-2</c:v>
                </c:pt>
                <c:pt idx="1263">
                  <c:v>2.1608025238057271E-2</c:v>
                </c:pt>
                <c:pt idx="1264">
                  <c:v>1.1816884420050133E-2</c:v>
                </c:pt>
                <c:pt idx="1265">
                  <c:v>2.4326580718774693E-2</c:v>
                </c:pt>
                <c:pt idx="1266">
                  <c:v>6.3818969043868634E-2</c:v>
                </c:pt>
                <c:pt idx="1267">
                  <c:v>8.4822079394442973E-2</c:v>
                </c:pt>
                <c:pt idx="1268">
                  <c:v>2.7022645868972406E-2</c:v>
                </c:pt>
                <c:pt idx="1269">
                  <c:v>5.1553750616753824E-2</c:v>
                </c:pt>
                <c:pt idx="1270">
                  <c:v>1.5603686614662049E-2</c:v>
                </c:pt>
                <c:pt idx="1271">
                  <c:v>2.4033988711778198E-2</c:v>
                </c:pt>
                <c:pt idx="1272">
                  <c:v>2.0879941833924276E-2</c:v>
                </c:pt>
                <c:pt idx="1273">
                  <c:v>2.4116989141484746E-2</c:v>
                </c:pt>
                <c:pt idx="1274">
                  <c:v>2.3334771466809512E-2</c:v>
                </c:pt>
                <c:pt idx="1275">
                  <c:v>2.319013852242735E-2</c:v>
                </c:pt>
                <c:pt idx="1276">
                  <c:v>4.48378922290249E-2</c:v>
                </c:pt>
                <c:pt idx="1277">
                  <c:v>9.7823858381036466E-3</c:v>
                </c:pt>
                <c:pt idx="1278">
                  <c:v>1.6515945952018773E-2</c:v>
                </c:pt>
                <c:pt idx="1279">
                  <c:v>2.4548166522843307E-2</c:v>
                </c:pt>
                <c:pt idx="1280">
                  <c:v>2.0860515834924209E-2</c:v>
                </c:pt>
                <c:pt idx="1281">
                  <c:v>2.1442052031345415E-2</c:v>
                </c:pt>
                <c:pt idx="1282">
                  <c:v>4.7897691644523954E-2</c:v>
                </c:pt>
                <c:pt idx="1283">
                  <c:v>1.9602912608989831E-2</c:v>
                </c:pt>
                <c:pt idx="1284">
                  <c:v>1.0511858820695608E-2</c:v>
                </c:pt>
                <c:pt idx="1285">
                  <c:v>1.0068761544324234E-2</c:v>
                </c:pt>
                <c:pt idx="1286">
                  <c:v>3.1877755298051147E-2</c:v>
                </c:pt>
                <c:pt idx="1287">
                  <c:v>1.2387105187160019E-2</c:v>
                </c:pt>
                <c:pt idx="1288">
                  <c:v>2.0090331441206644E-2</c:v>
                </c:pt>
                <c:pt idx="1289">
                  <c:v>4.7558946893693221E-2</c:v>
                </c:pt>
                <c:pt idx="1290">
                  <c:v>5.356695861471783E-2</c:v>
                </c:pt>
                <c:pt idx="1291">
                  <c:v>3.6795946595804541E-3</c:v>
                </c:pt>
                <c:pt idx="1292">
                  <c:v>1.0228091045182852E-2</c:v>
                </c:pt>
                <c:pt idx="1293">
                  <c:v>2.1467561364519883E-2</c:v>
                </c:pt>
                <c:pt idx="1294">
                  <c:v>1.7935999347928888E-2</c:v>
                </c:pt>
                <c:pt idx="1295">
                  <c:v>1.2134036695494288E-2</c:v>
                </c:pt>
                <c:pt idx="1296">
                  <c:v>2.4824369707958871E-2</c:v>
                </c:pt>
                <c:pt idx="1297">
                  <c:v>9.8835547575093496E-3</c:v>
                </c:pt>
                <c:pt idx="1298">
                  <c:v>1.0700324508644332E-2</c:v>
                </c:pt>
                <c:pt idx="1299">
                  <c:v>1.8371304056679749E-2</c:v>
                </c:pt>
                <c:pt idx="1300">
                  <c:v>3.9466447404786997E-2</c:v>
                </c:pt>
                <c:pt idx="1301">
                  <c:v>9.5259500909878891E-3</c:v>
                </c:pt>
                <c:pt idx="1302">
                  <c:v>1.8209455075723469E-2</c:v>
                </c:pt>
                <c:pt idx="1303">
                  <c:v>1.5636033872689747E-2</c:v>
                </c:pt>
                <c:pt idx="1304">
                  <c:v>1.3184760721072664E-2</c:v>
                </c:pt>
                <c:pt idx="1305">
                  <c:v>4.5345104608114362E-3</c:v>
                </c:pt>
                <c:pt idx="1306">
                  <c:v>1.1559283588284064E-2</c:v>
                </c:pt>
                <c:pt idx="1307">
                  <c:v>1.2415689631442017E-2</c:v>
                </c:pt>
                <c:pt idx="1308">
                  <c:v>2.9572026891179215E-2</c:v>
                </c:pt>
                <c:pt idx="1309">
                  <c:v>3.3700204639530051E-2</c:v>
                </c:pt>
                <c:pt idx="1310">
                  <c:v>1.3166438058739738E-2</c:v>
                </c:pt>
                <c:pt idx="1311">
                  <c:v>1.3262098787113485E-2</c:v>
                </c:pt>
                <c:pt idx="1312">
                  <c:v>5.3357684151627005E-3</c:v>
                </c:pt>
                <c:pt idx="1313">
                  <c:v>7.5851997852320885E-3</c:v>
                </c:pt>
                <c:pt idx="1314">
                  <c:v>1.7197326088014053E-2</c:v>
                </c:pt>
                <c:pt idx="1315">
                  <c:v>3.426985173784991E-2</c:v>
                </c:pt>
                <c:pt idx="1316">
                  <c:v>2.2323659577535127E-2</c:v>
                </c:pt>
                <c:pt idx="1317">
                  <c:v>1.1245225425278393E-2</c:v>
                </c:pt>
                <c:pt idx="1318">
                  <c:v>8.568149167800021E-3</c:v>
                </c:pt>
                <c:pt idx="1319">
                  <c:v>4.1336855857558863E-3</c:v>
                </c:pt>
                <c:pt idx="1320">
                  <c:v>6.3107631655516805E-3</c:v>
                </c:pt>
                <c:pt idx="1321">
                  <c:v>1.7967174483841442E-2</c:v>
                </c:pt>
                <c:pt idx="1322">
                  <c:v>1.1438757440034086E-2</c:v>
                </c:pt>
                <c:pt idx="1323">
                  <c:v>1.8128170837844015E-2</c:v>
                </c:pt>
                <c:pt idx="1324">
                  <c:v>0.13001892894164069</c:v>
                </c:pt>
                <c:pt idx="1325">
                  <c:v>4.1315582704450238E-2</c:v>
                </c:pt>
                <c:pt idx="1326">
                  <c:v>1.7006498348780097E-2</c:v>
                </c:pt>
                <c:pt idx="1327">
                  <c:v>1.0203049531132935E-2</c:v>
                </c:pt>
                <c:pt idx="1328">
                  <c:v>1.2456973633164337E-2</c:v>
                </c:pt>
                <c:pt idx="1329">
                  <c:v>2.1109026838150857E-2</c:v>
                </c:pt>
                <c:pt idx="1330">
                  <c:v>3.7703845679878167E-2</c:v>
                </c:pt>
                <c:pt idx="1331">
                  <c:v>2.2786845974847703E-2</c:v>
                </c:pt>
                <c:pt idx="1332">
                  <c:v>1.5652114670949402E-2</c:v>
                </c:pt>
                <c:pt idx="1333">
                  <c:v>3.750352881629393E-3</c:v>
                </c:pt>
                <c:pt idx="1334">
                  <c:v>7.4032699572055272E-3</c:v>
                </c:pt>
                <c:pt idx="1335">
                  <c:v>1.1076900027955805E-2</c:v>
                </c:pt>
                <c:pt idx="1336">
                  <c:v>8.0330146719016504E-2</c:v>
                </c:pt>
                <c:pt idx="1337">
                  <c:v>2.4231884700092188E-2</c:v>
                </c:pt>
                <c:pt idx="1338">
                  <c:v>6.2533467299326739E-2</c:v>
                </c:pt>
                <c:pt idx="1339">
                  <c:v>2.8776933100795654E-2</c:v>
                </c:pt>
                <c:pt idx="1340">
                  <c:v>7.21932669306935E-3</c:v>
                </c:pt>
                <c:pt idx="1341">
                  <c:v>8.7959498367600197E-3</c:v>
                </c:pt>
                <c:pt idx="1342">
                  <c:v>1.4551531269727747E-2</c:v>
                </c:pt>
                <c:pt idx="1343">
                  <c:v>1.0411628051567812E-2</c:v>
                </c:pt>
                <c:pt idx="1344">
                  <c:v>1.6102926292698383E-2</c:v>
                </c:pt>
                <c:pt idx="1345">
                  <c:v>3.0470664404723902E-2</c:v>
                </c:pt>
                <c:pt idx="1346">
                  <c:v>2.5521399609025552E-2</c:v>
                </c:pt>
                <c:pt idx="1347">
                  <c:v>3.7393704502195479E-3</c:v>
                </c:pt>
                <c:pt idx="1348">
                  <c:v>1.2017912897309468E-2</c:v>
                </c:pt>
                <c:pt idx="1349">
                  <c:v>3.5563364227625405E-2</c:v>
                </c:pt>
                <c:pt idx="1350">
                  <c:v>5.0906670507288254E-2</c:v>
                </c:pt>
                <c:pt idx="1351">
                  <c:v>2.2307557537381451E-2</c:v>
                </c:pt>
                <c:pt idx="1352">
                  <c:v>2.1528239812072192E-2</c:v>
                </c:pt>
                <c:pt idx="1353">
                  <c:v>2.1753836362215839E-2</c:v>
                </c:pt>
                <c:pt idx="1354">
                  <c:v>9.7724091646991251E-3</c:v>
                </c:pt>
                <c:pt idx="1355">
                  <c:v>6.8126999381386E-3</c:v>
                </c:pt>
                <c:pt idx="1356">
                  <c:v>3.7136826962208547E-2</c:v>
                </c:pt>
                <c:pt idx="1357">
                  <c:v>2.9416307172343004E-2</c:v>
                </c:pt>
                <c:pt idx="1358">
                  <c:v>1.8782384384858908E-2</c:v>
                </c:pt>
                <c:pt idx="1359">
                  <c:v>2.7270555877517699E-2</c:v>
                </c:pt>
                <c:pt idx="1360">
                  <c:v>8.8755710455157288E-3</c:v>
                </c:pt>
                <c:pt idx="1361">
                  <c:v>4.0659908237166142E-3</c:v>
                </c:pt>
                <c:pt idx="1362">
                  <c:v>1.7908960845038013E-2</c:v>
                </c:pt>
                <c:pt idx="1363">
                  <c:v>1.5018208487663998E-2</c:v>
                </c:pt>
                <c:pt idx="1364">
                  <c:v>1.0045907854327352E-2</c:v>
                </c:pt>
                <c:pt idx="1365">
                  <c:v>2.430184353806486E-2</c:v>
                </c:pt>
                <c:pt idx="1366">
                  <c:v>3.4341635929439063E-2</c:v>
                </c:pt>
                <c:pt idx="1367">
                  <c:v>1.9710930814760275E-2</c:v>
                </c:pt>
                <c:pt idx="1368">
                  <c:v>7.2135581419481287E-3</c:v>
                </c:pt>
                <c:pt idx="1369">
                  <c:v>3.8251974128540756E-2</c:v>
                </c:pt>
                <c:pt idx="1370">
                  <c:v>4.035693424070752E-2</c:v>
                </c:pt>
                <c:pt idx="1371">
                  <c:v>1.4999231326085383E-2</c:v>
                </c:pt>
                <c:pt idx="1372">
                  <c:v>2.0710796228997408E-2</c:v>
                </c:pt>
                <c:pt idx="1373">
                  <c:v>2.5464695625871947E-2</c:v>
                </c:pt>
                <c:pt idx="1374">
                  <c:v>3.5868427504180289E-2</c:v>
                </c:pt>
                <c:pt idx="1375">
                  <c:v>5.3403911717209152E-3</c:v>
                </c:pt>
                <c:pt idx="1376">
                  <c:v>1.2879929251600641E-2</c:v>
                </c:pt>
                <c:pt idx="1377">
                  <c:v>2.4724944651933534E-2</c:v>
                </c:pt>
                <c:pt idx="1378">
                  <c:v>1.4834785691681951E-2</c:v>
                </c:pt>
                <c:pt idx="1379">
                  <c:v>3.4637844548749852E-2</c:v>
                </c:pt>
                <c:pt idx="1380">
                  <c:v>1.321912602436659E-2</c:v>
                </c:pt>
                <c:pt idx="1381">
                  <c:v>1.3443432888652573E-2</c:v>
                </c:pt>
                <c:pt idx="1382">
                  <c:v>5.9874945630966625E-3</c:v>
                </c:pt>
                <c:pt idx="1383">
                  <c:v>1.6707918254377452E-2</c:v>
                </c:pt>
                <c:pt idx="1384">
                  <c:v>7.9917637668416086E-2</c:v>
                </c:pt>
                <c:pt idx="1385">
                  <c:v>1.7025550417636648E-2</c:v>
                </c:pt>
                <c:pt idx="1386">
                  <c:v>2.1409340025895229E-2</c:v>
                </c:pt>
                <c:pt idx="1387">
                  <c:v>2.4205666735384046E-2</c:v>
                </c:pt>
                <c:pt idx="1388">
                  <c:v>4.9956618001658404E-2</c:v>
                </c:pt>
                <c:pt idx="1389">
                  <c:v>2.4913125903224254E-2</c:v>
                </c:pt>
                <c:pt idx="1390">
                  <c:v>1.3926025030338129E-2</c:v>
                </c:pt>
                <c:pt idx="1391">
                  <c:v>0.13953620630419272</c:v>
                </c:pt>
                <c:pt idx="1392">
                  <c:v>6.410618263218093E-2</c:v>
                </c:pt>
                <c:pt idx="1393">
                  <c:v>3.8781447937015212E-2</c:v>
                </c:pt>
                <c:pt idx="1394">
                  <c:v>3.0518175281995408E-2</c:v>
                </c:pt>
                <c:pt idx="1395">
                  <c:v>2.4098078960070213E-2</c:v>
                </c:pt>
                <c:pt idx="1396">
                  <c:v>1.5570824408810857E-2</c:v>
                </c:pt>
                <c:pt idx="1397">
                  <c:v>2.2327153759056806E-2</c:v>
                </c:pt>
                <c:pt idx="1398">
                  <c:v>2.1841179862067683E-2</c:v>
                </c:pt>
                <c:pt idx="1399">
                  <c:v>1.6878466417460825E-2</c:v>
                </c:pt>
                <c:pt idx="1400">
                  <c:v>3.8776494453753196E-2</c:v>
                </c:pt>
                <c:pt idx="1401">
                  <c:v>4.1426960233159837E-2</c:v>
                </c:pt>
                <c:pt idx="1402">
                  <c:v>2.3394746202397121E-2</c:v>
                </c:pt>
                <c:pt idx="1403">
                  <c:v>1.7779671521537033E-2</c:v>
                </c:pt>
                <c:pt idx="1404">
                  <c:v>2.0419645814031773E-2</c:v>
                </c:pt>
                <c:pt idx="1405">
                  <c:v>1.5492171584069236E-2</c:v>
                </c:pt>
                <c:pt idx="1406">
                  <c:v>3.71838020073052E-2</c:v>
                </c:pt>
                <c:pt idx="1407">
                  <c:v>2.0994750743504875E-2</c:v>
                </c:pt>
                <c:pt idx="1408">
                  <c:v>6.4895965200433281E-2</c:v>
                </c:pt>
                <c:pt idx="1409">
                  <c:v>2.9008148794855915E-2</c:v>
                </c:pt>
                <c:pt idx="1410">
                  <c:v>1.6517879713889627E-2</c:v>
                </c:pt>
                <c:pt idx="1411">
                  <c:v>1.2290803445908827E-2</c:v>
                </c:pt>
                <c:pt idx="1412">
                  <c:v>2.5361506926960597E-2</c:v>
                </c:pt>
                <c:pt idx="1413">
                  <c:v>4.5044342778654656E-2</c:v>
                </c:pt>
                <c:pt idx="1414">
                  <c:v>6.9885658192989419E-2</c:v>
                </c:pt>
                <c:pt idx="1415">
                  <c:v>6.5344100283989626E-2</c:v>
                </c:pt>
                <c:pt idx="1416">
                  <c:v>2.0293079285656601E-2</c:v>
                </c:pt>
                <c:pt idx="1417">
                  <c:v>1.5983694456551456E-2</c:v>
                </c:pt>
                <c:pt idx="1418">
                  <c:v>2.967938745071752E-2</c:v>
                </c:pt>
                <c:pt idx="1419">
                  <c:v>2.1879862609397005E-2</c:v>
                </c:pt>
                <c:pt idx="1420">
                  <c:v>4.6186389866616384E-2</c:v>
                </c:pt>
                <c:pt idx="1421">
                  <c:v>5.6774047811019246E-2</c:v>
                </c:pt>
                <c:pt idx="1422">
                  <c:v>1.9561698536692429E-2</c:v>
                </c:pt>
                <c:pt idx="1423">
                  <c:v>2.997234985444952E-2</c:v>
                </c:pt>
                <c:pt idx="1424">
                  <c:v>7.1632757710902162E-3</c:v>
                </c:pt>
                <c:pt idx="1425">
                  <c:v>1.7104129940928692E-2</c:v>
                </c:pt>
                <c:pt idx="1426">
                  <c:v>2.1601434835462952E-2</c:v>
                </c:pt>
                <c:pt idx="1427">
                  <c:v>3.733531149710112E-2</c:v>
                </c:pt>
                <c:pt idx="1428">
                  <c:v>1.921616585169561E-2</c:v>
                </c:pt>
                <c:pt idx="1429">
                  <c:v>1.6334544691053221E-2</c:v>
                </c:pt>
                <c:pt idx="1430">
                  <c:v>3.5467705347425049E-2</c:v>
                </c:pt>
                <c:pt idx="1431">
                  <c:v>2.6165304103372478E-2</c:v>
                </c:pt>
                <c:pt idx="1432">
                  <c:v>2.0879021305103107E-2</c:v>
                </c:pt>
                <c:pt idx="1433">
                  <c:v>6.039419376757138E-2</c:v>
                </c:pt>
                <c:pt idx="1434">
                  <c:v>7.1820483180855987E-2</c:v>
                </c:pt>
                <c:pt idx="1435">
                  <c:v>1.8778248262530495E-2</c:v>
                </c:pt>
                <c:pt idx="1436">
                  <c:v>2.4060068214949215E-2</c:v>
                </c:pt>
                <c:pt idx="1437">
                  <c:v>3.4408076607483684E-2</c:v>
                </c:pt>
                <c:pt idx="1438">
                  <c:v>1.637360365510121E-2</c:v>
                </c:pt>
                <c:pt idx="1439">
                  <c:v>9.6989178175108659E-3</c:v>
                </c:pt>
                <c:pt idx="1440">
                  <c:v>8.4934089474253849E-2</c:v>
                </c:pt>
                <c:pt idx="1441">
                  <c:v>3.3055294775825139E-2</c:v>
                </c:pt>
                <c:pt idx="1442">
                  <c:v>6.537693892887031E-2</c:v>
                </c:pt>
                <c:pt idx="1443">
                  <c:v>3.3840601377544965E-2</c:v>
                </c:pt>
                <c:pt idx="1444">
                  <c:v>3.201475145607624E-2</c:v>
                </c:pt>
                <c:pt idx="1445">
                  <c:v>2.3293903025312312E-2</c:v>
                </c:pt>
                <c:pt idx="1446">
                  <c:v>2.7117711624667917E-2</c:v>
                </c:pt>
                <c:pt idx="1447">
                  <c:v>5.0539559365794906E-2</c:v>
                </c:pt>
                <c:pt idx="1448">
                  <c:v>3.5083120213771135E-2</c:v>
                </c:pt>
                <c:pt idx="1449">
                  <c:v>4.8657714544597219E-2</c:v>
                </c:pt>
                <c:pt idx="1450">
                  <c:v>2.1015744832503458E-2</c:v>
                </c:pt>
                <c:pt idx="1451">
                  <c:v>2.138247914169833E-2</c:v>
                </c:pt>
                <c:pt idx="1452">
                  <c:v>1.4410720291499146E-2</c:v>
                </c:pt>
                <c:pt idx="1453">
                  <c:v>2.5149940957101657E-2</c:v>
                </c:pt>
                <c:pt idx="1454">
                  <c:v>2.2486437190159858E-2</c:v>
                </c:pt>
                <c:pt idx="1455">
                  <c:v>4.4407864777519679E-2</c:v>
                </c:pt>
                <c:pt idx="1456">
                  <c:v>3.4886090423102756E-2</c:v>
                </c:pt>
                <c:pt idx="1457">
                  <c:v>3.3292163926857299E-2</c:v>
                </c:pt>
                <c:pt idx="1458">
                  <c:v>3.2402053970955969E-2</c:v>
                </c:pt>
                <c:pt idx="1459">
                  <c:v>2.4801539537060435E-2</c:v>
                </c:pt>
                <c:pt idx="1460">
                  <c:v>1.9384514578802525E-2</c:v>
                </c:pt>
                <c:pt idx="1461">
                  <c:v>4.4852714988328879E-2</c:v>
                </c:pt>
                <c:pt idx="1462">
                  <c:v>3.7725868332597612E-2</c:v>
                </c:pt>
                <c:pt idx="1463">
                  <c:v>0.11100239278051638</c:v>
                </c:pt>
                <c:pt idx="1464">
                  <c:v>4.7592097091058605E-2</c:v>
                </c:pt>
                <c:pt idx="1465">
                  <c:v>2.5190101509547258E-2</c:v>
                </c:pt>
                <c:pt idx="1466">
                  <c:v>1.6706843205638977E-2</c:v>
                </c:pt>
                <c:pt idx="1467">
                  <c:v>1.8725802791460966E-2</c:v>
                </c:pt>
                <c:pt idx="1468">
                  <c:v>9.106503829936341E-2</c:v>
                </c:pt>
                <c:pt idx="1469">
                  <c:v>5.3504081795783254E-2</c:v>
                </c:pt>
                <c:pt idx="1470">
                  <c:v>6.7161045715199874E-2</c:v>
                </c:pt>
                <c:pt idx="1471">
                  <c:v>6.9026191199343723E-2</c:v>
                </c:pt>
                <c:pt idx="1472">
                  <c:v>0.10768467484664934</c:v>
                </c:pt>
                <c:pt idx="1473">
                  <c:v>1.8533987297668419E-2</c:v>
                </c:pt>
                <c:pt idx="1474">
                  <c:v>3.153680467872122E-2</c:v>
                </c:pt>
                <c:pt idx="1475">
                  <c:v>3.8883931726094723E-2</c:v>
                </c:pt>
                <c:pt idx="1476">
                  <c:v>3.4093338946696194E-2</c:v>
                </c:pt>
                <c:pt idx="1477">
                  <c:v>2.1960266881464241E-2</c:v>
                </c:pt>
                <c:pt idx="1478">
                  <c:v>5.3147431104431986E-2</c:v>
                </c:pt>
                <c:pt idx="1479">
                  <c:v>4.5864206269184304E-2</c:v>
                </c:pt>
                <c:pt idx="1480">
                  <c:v>9.3906212433354508E-3</c:v>
                </c:pt>
                <c:pt idx="1481">
                  <c:v>8.0495968820635255E-3</c:v>
                </c:pt>
                <c:pt idx="1482">
                  <c:v>5.4881471205542542E-2</c:v>
                </c:pt>
                <c:pt idx="1483">
                  <c:v>4.045737282096562E-2</c:v>
                </c:pt>
                <c:pt idx="1484">
                  <c:v>2.4420772047860639E-2</c:v>
                </c:pt>
                <c:pt idx="1485">
                  <c:v>1.7651593264480958E-2</c:v>
                </c:pt>
                <c:pt idx="1486">
                  <c:v>5.9650217829259722E-2</c:v>
                </c:pt>
                <c:pt idx="1487">
                  <c:v>1.7265786000989047E-2</c:v>
                </c:pt>
                <c:pt idx="1488">
                  <c:v>2.7286508701104717E-2</c:v>
                </c:pt>
                <c:pt idx="1489">
                  <c:v>3.4320938917503652E-2</c:v>
                </c:pt>
                <c:pt idx="1490">
                  <c:v>2.2870934724345648E-2</c:v>
                </c:pt>
                <c:pt idx="1491">
                  <c:v>3.4379272786261961E-2</c:v>
                </c:pt>
                <c:pt idx="1492">
                  <c:v>3.1184283514126054E-2</c:v>
                </c:pt>
                <c:pt idx="1493">
                  <c:v>1.8641207138207383E-2</c:v>
                </c:pt>
                <c:pt idx="1494">
                  <c:v>1.0019130650321006E-2</c:v>
                </c:pt>
                <c:pt idx="1495">
                  <c:v>2.0837812979243253E-2</c:v>
                </c:pt>
                <c:pt idx="1496">
                  <c:v>2.8571840730416076E-2</c:v>
                </c:pt>
                <c:pt idx="1497">
                  <c:v>1.8363894025786642E-2</c:v>
                </c:pt>
                <c:pt idx="1498">
                  <c:v>3.5958930917735943E-2</c:v>
                </c:pt>
                <c:pt idx="1499">
                  <c:v>2.7154050647782979E-2</c:v>
                </c:pt>
                <c:pt idx="1500">
                  <c:v>6.2397505549423249E-2</c:v>
                </c:pt>
                <c:pt idx="1501">
                  <c:v>2.5610089853639995E-2</c:v>
                </c:pt>
                <c:pt idx="1502">
                  <c:v>1.9451976358018319E-2</c:v>
                </c:pt>
                <c:pt idx="1503">
                  <c:v>5.2590814164322541E-2</c:v>
                </c:pt>
                <c:pt idx="1504">
                  <c:v>3.6222527325100007E-2</c:v>
                </c:pt>
                <c:pt idx="1505">
                  <c:v>5.3158075923251946E-2</c:v>
                </c:pt>
                <c:pt idx="1506">
                  <c:v>2.8154558014198194E-2</c:v>
                </c:pt>
                <c:pt idx="1507">
                  <c:v>1.6231679704977076E-2</c:v>
                </c:pt>
                <c:pt idx="1508">
                  <c:v>3.0002944892586481E-2</c:v>
                </c:pt>
                <c:pt idx="1509">
                  <c:v>2.1940953315579215E-2</c:v>
                </c:pt>
                <c:pt idx="1510">
                  <c:v>1.4331758977645048E-2</c:v>
                </c:pt>
                <c:pt idx="1511">
                  <c:v>4.1028825741508124E-2</c:v>
                </c:pt>
                <c:pt idx="1512">
                  <c:v>3.0899388157253238E-2</c:v>
                </c:pt>
                <c:pt idx="1513">
                  <c:v>2.1173428028912644E-2</c:v>
                </c:pt>
                <c:pt idx="1514">
                  <c:v>1.6607912445650186E-2</c:v>
                </c:pt>
                <c:pt idx="1515">
                  <c:v>2.1235009895228307E-2</c:v>
                </c:pt>
                <c:pt idx="1516">
                  <c:v>1.1548493446536856E-2</c:v>
                </c:pt>
                <c:pt idx="1517">
                  <c:v>7.7851944737794332E-2</c:v>
                </c:pt>
                <c:pt idx="1518">
                  <c:v>5.5769408375078156E-2</c:v>
                </c:pt>
                <c:pt idx="1519">
                  <c:v>0.12282361476798176</c:v>
                </c:pt>
                <c:pt idx="1520">
                  <c:v>4.8070867350932245E-2</c:v>
                </c:pt>
                <c:pt idx="1521">
                  <c:v>3.5271374637923847E-2</c:v>
                </c:pt>
                <c:pt idx="1522">
                  <c:v>1.144135077496844E-2</c:v>
                </c:pt>
                <c:pt idx="1523">
                  <c:v>2.8627525678031951E-2</c:v>
                </c:pt>
                <c:pt idx="1524">
                  <c:v>8.8376326397139993E-2</c:v>
                </c:pt>
                <c:pt idx="1525">
                  <c:v>0.12199182640658335</c:v>
                </c:pt>
                <c:pt idx="1526">
                  <c:v>7.6125476703915451E-2</c:v>
                </c:pt>
                <c:pt idx="1527">
                  <c:v>3.2981930209875276E-2</c:v>
                </c:pt>
                <c:pt idx="1528">
                  <c:v>4.5982087119150972E-2</c:v>
                </c:pt>
                <c:pt idx="1529">
                  <c:v>1.0927839879752543E-2</c:v>
                </c:pt>
                <c:pt idx="1530">
                  <c:v>2.38430687449942E-2</c:v>
                </c:pt>
                <c:pt idx="1531">
                  <c:v>7.2738531413673035E-2</c:v>
                </c:pt>
                <c:pt idx="1532">
                  <c:v>4.5221174132807684E-2</c:v>
                </c:pt>
                <c:pt idx="1533">
                  <c:v>3.1884100230242796E-2</c:v>
                </c:pt>
                <c:pt idx="1534">
                  <c:v>7.1738739953053798E-2</c:v>
                </c:pt>
                <c:pt idx="1535">
                  <c:v>9.7742560740861517E-2</c:v>
                </c:pt>
                <c:pt idx="1536">
                  <c:v>7.1747379339421435E-2</c:v>
                </c:pt>
                <c:pt idx="1537">
                  <c:v>6.0371646682533253E-2</c:v>
                </c:pt>
                <c:pt idx="1538">
                  <c:v>3.3439051347885718E-2</c:v>
                </c:pt>
                <c:pt idx="1539">
                  <c:v>0.10500761379804557</c:v>
                </c:pt>
                <c:pt idx="1540">
                  <c:v>0.11552738730466161</c:v>
                </c:pt>
                <c:pt idx="1541">
                  <c:v>5.3230297105663515E-2</c:v>
                </c:pt>
                <c:pt idx="1542">
                  <c:v>6.4843758989563627E-2</c:v>
                </c:pt>
                <c:pt idx="1543">
                  <c:v>4.5312147001407066E-2</c:v>
                </c:pt>
                <c:pt idx="1544">
                  <c:v>5.921267632588556E-2</c:v>
                </c:pt>
                <c:pt idx="1545">
                  <c:v>6.7194481699399677E-2</c:v>
                </c:pt>
                <c:pt idx="1546">
                  <c:v>2.9090138042302982E-2</c:v>
                </c:pt>
                <c:pt idx="1547">
                  <c:v>4.5682919517461507E-2</c:v>
                </c:pt>
                <c:pt idx="1548">
                  <c:v>3.6660528052240959E-2</c:v>
                </c:pt>
                <c:pt idx="1549">
                  <c:v>2.5515676612413829E-2</c:v>
                </c:pt>
                <c:pt idx="1550">
                  <c:v>1.0002872339599733E-2</c:v>
                </c:pt>
                <c:pt idx="1551">
                  <c:v>2.5301824672235629E-2</c:v>
                </c:pt>
                <c:pt idx="1552">
                  <c:v>4.4555705291575265E-2</c:v>
                </c:pt>
                <c:pt idx="1553">
                  <c:v>7.6561001637404758E-2</c:v>
                </c:pt>
                <c:pt idx="1554">
                  <c:v>3.0650234022265854E-2</c:v>
                </c:pt>
                <c:pt idx="1555">
                  <c:v>6.017905450941452E-2</c:v>
                </c:pt>
                <c:pt idx="1556">
                  <c:v>3.8031393354305942E-2</c:v>
                </c:pt>
                <c:pt idx="1557">
                  <c:v>3.0726812393432557E-2</c:v>
                </c:pt>
                <c:pt idx="1558">
                  <c:v>2.0213111449235655E-2</c:v>
                </c:pt>
                <c:pt idx="1559">
                  <c:v>5.1387499793984937E-2</c:v>
                </c:pt>
                <c:pt idx="1560">
                  <c:v>4.7801250592283129E-2</c:v>
                </c:pt>
                <c:pt idx="1561">
                  <c:v>5.1605448427026746E-2</c:v>
                </c:pt>
                <c:pt idx="1562">
                  <c:v>2.3852104364560534E-2</c:v>
                </c:pt>
                <c:pt idx="1563">
                  <c:v>7.8177158476633979E-2</c:v>
                </c:pt>
                <c:pt idx="1564">
                  <c:v>0.10426284970722199</c:v>
                </c:pt>
                <c:pt idx="1565">
                  <c:v>5.7414717899999967E-2</c:v>
                </c:pt>
                <c:pt idx="1566">
                  <c:v>6.465795885826231E-2</c:v>
                </c:pt>
                <c:pt idx="1567">
                  <c:v>4.1441793209038957E-2</c:v>
                </c:pt>
                <c:pt idx="1568">
                  <c:v>7.2866945703708996E-2</c:v>
                </c:pt>
                <c:pt idx="1569">
                  <c:v>5.179174330005254E-2</c:v>
                </c:pt>
                <c:pt idx="1570">
                  <c:v>9.458834621646961E-2</c:v>
                </c:pt>
                <c:pt idx="1571">
                  <c:v>3.2060989378121185E-2</c:v>
                </c:pt>
                <c:pt idx="1572">
                  <c:v>2.0781005768518712E-2</c:v>
                </c:pt>
                <c:pt idx="1573">
                  <c:v>3.9970742128239145E-2</c:v>
                </c:pt>
                <c:pt idx="1574">
                  <c:v>1.9577849907754796E-2</c:v>
                </c:pt>
                <c:pt idx="1575">
                  <c:v>5.2204698480909029E-2</c:v>
                </c:pt>
                <c:pt idx="1576">
                  <c:v>3.3800410572202511E-2</c:v>
                </c:pt>
                <c:pt idx="1577">
                  <c:v>2.1056393979750343E-2</c:v>
                </c:pt>
                <c:pt idx="1578">
                  <c:v>2.073336591402497E-2</c:v>
                </c:pt>
                <c:pt idx="1579">
                  <c:v>2.2659938850371653E-2</c:v>
                </c:pt>
                <c:pt idx="1580">
                  <c:v>3.612930665737335E-2</c:v>
                </c:pt>
                <c:pt idx="1581">
                  <c:v>9.0928878728141926E-2</c:v>
                </c:pt>
                <c:pt idx="1582">
                  <c:v>7.1244487493349107E-2</c:v>
                </c:pt>
                <c:pt idx="1583">
                  <c:v>4.4592330619455334E-2</c:v>
                </c:pt>
                <c:pt idx="1584">
                  <c:v>7.3746269567403155E-2</c:v>
                </c:pt>
                <c:pt idx="1585">
                  <c:v>2.9167658402810659E-2</c:v>
                </c:pt>
                <c:pt idx="1586">
                  <c:v>2.3307440409402913E-2</c:v>
                </c:pt>
                <c:pt idx="1587">
                  <c:v>3.8980856640941308E-2</c:v>
                </c:pt>
                <c:pt idx="1588">
                  <c:v>3.2591317832692868E-2</c:v>
                </c:pt>
                <c:pt idx="1589">
                  <c:v>3.2658318843661105E-2</c:v>
                </c:pt>
                <c:pt idx="1590">
                  <c:v>4.2864536639602102E-2</c:v>
                </c:pt>
                <c:pt idx="1591">
                  <c:v>5.2142467072444187E-2</c:v>
                </c:pt>
                <c:pt idx="1592">
                  <c:v>1.3737278531731345E-2</c:v>
                </c:pt>
                <c:pt idx="1593">
                  <c:v>1.7706219256374389E-2</c:v>
                </c:pt>
                <c:pt idx="1594">
                  <c:v>4.1884840009140056E-2</c:v>
                </c:pt>
                <c:pt idx="1595">
                  <c:v>3.0992049723321369E-2</c:v>
                </c:pt>
                <c:pt idx="1596">
                  <c:v>8.1194287307472912E-2</c:v>
                </c:pt>
                <c:pt idx="1597">
                  <c:v>2.9894651023396168E-2</c:v>
                </c:pt>
                <c:pt idx="1598">
                  <c:v>3.4435847500691841E-2</c:v>
                </c:pt>
                <c:pt idx="1599">
                  <c:v>1.1050418509841231E-2</c:v>
                </c:pt>
                <c:pt idx="1600">
                  <c:v>2.4134111593715257E-2</c:v>
                </c:pt>
                <c:pt idx="1601">
                  <c:v>8.0389485152772444E-2</c:v>
                </c:pt>
                <c:pt idx="1602">
                  <c:v>3.5699281527344029E-2</c:v>
                </c:pt>
                <c:pt idx="1603">
                  <c:v>2.2467798043696696E-2</c:v>
                </c:pt>
                <c:pt idx="1604">
                  <c:v>5.0468860547153493E-2</c:v>
                </c:pt>
                <c:pt idx="1605">
                  <c:v>3.7032240444776043E-2</c:v>
                </c:pt>
                <c:pt idx="1606">
                  <c:v>1.4808504478506679E-2</c:v>
                </c:pt>
                <c:pt idx="1607">
                  <c:v>1.6835065629338342E-2</c:v>
                </c:pt>
                <c:pt idx="1608">
                  <c:v>3.5002632883729179E-2</c:v>
                </c:pt>
                <c:pt idx="1609">
                  <c:v>3.2469351633997334E-2</c:v>
                </c:pt>
                <c:pt idx="1610">
                  <c:v>2.5983590486573283E-2</c:v>
                </c:pt>
                <c:pt idx="1611">
                  <c:v>3.3948182746870392E-2</c:v>
                </c:pt>
                <c:pt idx="1612">
                  <c:v>3.2259480672465202E-2</c:v>
                </c:pt>
                <c:pt idx="1613">
                  <c:v>5.8887376891219034E-3</c:v>
                </c:pt>
                <c:pt idx="1614">
                  <c:v>1.5272862260708342E-2</c:v>
                </c:pt>
                <c:pt idx="1615">
                  <c:v>3.8129906459837715E-2</c:v>
                </c:pt>
                <c:pt idx="1616">
                  <c:v>3.4776906042105704E-2</c:v>
                </c:pt>
                <c:pt idx="1617">
                  <c:v>1.7792851174544877E-2</c:v>
                </c:pt>
                <c:pt idx="1618">
                  <c:v>1.8094387013343649E-2</c:v>
                </c:pt>
                <c:pt idx="1619">
                  <c:v>4.7139595225890396E-2</c:v>
                </c:pt>
                <c:pt idx="1620">
                  <c:v>5.1663722385355548E-3</c:v>
                </c:pt>
                <c:pt idx="1621">
                  <c:v>9.8330243601376655E-3</c:v>
                </c:pt>
                <c:pt idx="1622">
                  <c:v>1.301279621708451E-2</c:v>
                </c:pt>
                <c:pt idx="1623">
                  <c:v>5.1163285370963596E-2</c:v>
                </c:pt>
                <c:pt idx="1624">
                  <c:v>4.5096219585372577E-2</c:v>
                </c:pt>
                <c:pt idx="1625">
                  <c:v>2.9464562027139429E-2</c:v>
                </c:pt>
                <c:pt idx="1626">
                  <c:v>3.4173123678549411E-2</c:v>
                </c:pt>
                <c:pt idx="1627">
                  <c:v>7.9699921111717753E-3</c:v>
                </c:pt>
                <c:pt idx="1628">
                  <c:v>1.3632683322528205E-2</c:v>
                </c:pt>
                <c:pt idx="1629">
                  <c:v>3.1410741013917276E-2</c:v>
                </c:pt>
                <c:pt idx="1630">
                  <c:v>3.6794876830827716E-2</c:v>
                </c:pt>
                <c:pt idx="1631">
                  <c:v>1.4511264632335985E-2</c:v>
                </c:pt>
                <c:pt idx="1632">
                  <c:v>2.8126901266504856E-2</c:v>
                </c:pt>
                <c:pt idx="1633">
                  <c:v>2.4955098311066237E-2</c:v>
                </c:pt>
                <c:pt idx="1634">
                  <c:v>8.2205363831608924E-3</c:v>
                </c:pt>
                <c:pt idx="1635">
                  <c:v>1.9443697886078581E-2</c:v>
                </c:pt>
                <c:pt idx="1636">
                  <c:v>7.4131445873392599E-2</c:v>
                </c:pt>
                <c:pt idx="1637">
                  <c:v>3.2495373518107273E-2</c:v>
                </c:pt>
                <c:pt idx="1638">
                  <c:v>2.6272340722473864E-2</c:v>
                </c:pt>
                <c:pt idx="1639">
                  <c:v>2.7564612183491377E-2</c:v>
                </c:pt>
                <c:pt idx="1640">
                  <c:v>3.529111185086542E-2</c:v>
                </c:pt>
                <c:pt idx="1641">
                  <c:v>1.2974212102667027E-2</c:v>
                </c:pt>
                <c:pt idx="1642">
                  <c:v>3.8399281776344107E-2</c:v>
                </c:pt>
                <c:pt idx="1643">
                  <c:v>1.991481465269751E-2</c:v>
                </c:pt>
                <c:pt idx="1644">
                  <c:v>2.3081633065739071E-2</c:v>
                </c:pt>
                <c:pt idx="1645">
                  <c:v>4.6452160934070008E-2</c:v>
                </c:pt>
                <c:pt idx="1646">
                  <c:v>6.4360617594649394E-2</c:v>
                </c:pt>
                <c:pt idx="1647">
                  <c:v>6.8336995524828748E-2</c:v>
                </c:pt>
                <c:pt idx="1648">
                  <c:v>4.1874914586685241E-2</c:v>
                </c:pt>
                <c:pt idx="1649">
                  <c:v>4.579812963560137E-2</c:v>
                </c:pt>
                <c:pt idx="1650">
                  <c:v>6.4303951104112578E-2</c:v>
                </c:pt>
                <c:pt idx="1651">
                  <c:v>3.0464044588273786E-2</c:v>
                </c:pt>
                <c:pt idx="1652">
                  <c:v>3.7149126112215658E-2</c:v>
                </c:pt>
                <c:pt idx="1653">
                  <c:v>3.6880627429964452E-2</c:v>
                </c:pt>
                <c:pt idx="1654">
                  <c:v>3.3775803340801103E-2</c:v>
                </c:pt>
                <c:pt idx="1655">
                  <c:v>3.3127306721750127E-2</c:v>
                </c:pt>
                <c:pt idx="1656">
                  <c:v>3.394587811009675E-2</c:v>
                </c:pt>
                <c:pt idx="1657">
                  <c:v>6.8212508128678628E-2</c:v>
                </c:pt>
                <c:pt idx="1658">
                  <c:v>4.3736133653627718E-2</c:v>
                </c:pt>
                <c:pt idx="1659">
                  <c:v>3.2385328316822726E-2</c:v>
                </c:pt>
                <c:pt idx="1660">
                  <c:v>2.9023548561715184E-2</c:v>
                </c:pt>
                <c:pt idx="1661">
                  <c:v>6.376085391445363E-2</c:v>
                </c:pt>
                <c:pt idx="1662">
                  <c:v>1.9213379371959105E-2</c:v>
                </c:pt>
                <c:pt idx="1663">
                  <c:v>3.4026429247220102E-2</c:v>
                </c:pt>
                <c:pt idx="1664">
                  <c:v>2.7176906279557711E-2</c:v>
                </c:pt>
                <c:pt idx="1665">
                  <c:v>3.3048586436683847E-2</c:v>
                </c:pt>
                <c:pt idx="1666">
                  <c:v>2.764813955441503E-2</c:v>
                </c:pt>
                <c:pt idx="1667">
                  <c:v>3.9884255811221792E-2</c:v>
                </c:pt>
                <c:pt idx="1668">
                  <c:v>3.6033749159362305E-2</c:v>
                </c:pt>
                <c:pt idx="1669">
                  <c:v>3.8711947071895736E-2</c:v>
                </c:pt>
                <c:pt idx="1670">
                  <c:v>1.7897489648920573E-2</c:v>
                </c:pt>
                <c:pt idx="1671">
                  <c:v>4.8788438194214523E-2</c:v>
                </c:pt>
                <c:pt idx="1672">
                  <c:v>2.2702557625464914E-2</c:v>
                </c:pt>
                <c:pt idx="1673">
                  <c:v>3.4289879238279974E-2</c:v>
                </c:pt>
                <c:pt idx="1674">
                  <c:v>5.0995315295435217E-2</c:v>
                </c:pt>
                <c:pt idx="1675">
                  <c:v>6.7581554886368966E-2</c:v>
                </c:pt>
                <c:pt idx="1676">
                  <c:v>3.7260953426101251E-2</c:v>
                </c:pt>
                <c:pt idx="1677">
                  <c:v>6.4410268028301632E-2</c:v>
                </c:pt>
                <c:pt idx="1678">
                  <c:v>0.17894431501724362</c:v>
                </c:pt>
                <c:pt idx="1679">
                  <c:v>5.1621681061728042E-2</c:v>
                </c:pt>
                <c:pt idx="1680">
                  <c:v>5.4655619769178543E-2</c:v>
                </c:pt>
                <c:pt idx="1681">
                  <c:v>0.14058036772745686</c:v>
                </c:pt>
                <c:pt idx="1682">
                  <c:v>3.2539368934567658E-2</c:v>
                </c:pt>
                <c:pt idx="1683">
                  <c:v>1.521040190302192E-2</c:v>
                </c:pt>
                <c:pt idx="1684">
                  <c:v>5.3309427156976064E-2</c:v>
                </c:pt>
                <c:pt idx="1685">
                  <c:v>4.4074804301811987E-2</c:v>
                </c:pt>
                <c:pt idx="1686">
                  <c:v>5.0926769158429197E-2</c:v>
                </c:pt>
                <c:pt idx="1687">
                  <c:v>4.9199221003940696E-2</c:v>
                </c:pt>
                <c:pt idx="1688">
                  <c:v>5.559117814158121E-2</c:v>
                </c:pt>
                <c:pt idx="1689">
                  <c:v>4.6142527390948818E-2</c:v>
                </c:pt>
                <c:pt idx="1690">
                  <c:v>1.3835712657032539E-2</c:v>
                </c:pt>
                <c:pt idx="1691">
                  <c:v>2.8813372529621573E-2</c:v>
                </c:pt>
                <c:pt idx="1692">
                  <c:v>2.8204421768355248E-2</c:v>
                </c:pt>
                <c:pt idx="1693">
                  <c:v>4.4463840636885577E-2</c:v>
                </c:pt>
                <c:pt idx="1694">
                  <c:v>4.9333620112621546E-2</c:v>
                </c:pt>
                <c:pt idx="1695">
                  <c:v>2.3790246849456187E-2</c:v>
                </c:pt>
                <c:pt idx="1696">
                  <c:v>7.3838809022837459E-2</c:v>
                </c:pt>
                <c:pt idx="1697">
                  <c:v>1.2431873337255261E-2</c:v>
                </c:pt>
                <c:pt idx="1698">
                  <c:v>1.6368579913611292E-2</c:v>
                </c:pt>
                <c:pt idx="1699">
                  <c:v>2.3987036562188369E-2</c:v>
                </c:pt>
                <c:pt idx="1700">
                  <c:v>7.8984660037910714E-2</c:v>
                </c:pt>
                <c:pt idx="1701">
                  <c:v>3.8474942532783052E-2</c:v>
                </c:pt>
                <c:pt idx="1702">
                  <c:v>3.8845853199773295E-2</c:v>
                </c:pt>
                <c:pt idx="1703">
                  <c:v>3.1392724009388306E-2</c:v>
                </c:pt>
                <c:pt idx="1704">
                  <c:v>9.913937148012586E-3</c:v>
                </c:pt>
                <c:pt idx="1705">
                  <c:v>3.0892645703249011E-2</c:v>
                </c:pt>
                <c:pt idx="1706">
                  <c:v>3.5826057332582151E-2</c:v>
                </c:pt>
                <c:pt idx="1707">
                  <c:v>3.8578993712812037E-2</c:v>
                </c:pt>
                <c:pt idx="1708">
                  <c:v>4.9374833035540799E-2</c:v>
                </c:pt>
                <c:pt idx="1709">
                  <c:v>4.3878928987194366E-2</c:v>
                </c:pt>
                <c:pt idx="1710">
                  <c:v>7.8848268800485455E-2</c:v>
                </c:pt>
                <c:pt idx="1711">
                  <c:v>1.9393765130019558E-2</c:v>
                </c:pt>
                <c:pt idx="1712">
                  <c:v>2.8573647485027776E-2</c:v>
                </c:pt>
                <c:pt idx="1713">
                  <c:v>5.9405820966426548E-2</c:v>
                </c:pt>
                <c:pt idx="1714">
                  <c:v>2.6505472530421681E-2</c:v>
                </c:pt>
                <c:pt idx="1715">
                  <c:v>4.2662944586688845E-2</c:v>
                </c:pt>
                <c:pt idx="1716">
                  <c:v>1.9914944557440029E-2</c:v>
                </c:pt>
                <c:pt idx="1717">
                  <c:v>5.0357937638523476E-2</c:v>
                </c:pt>
                <c:pt idx="1718">
                  <c:v>1.7793466378099199E-2</c:v>
                </c:pt>
                <c:pt idx="1719">
                  <c:v>2.5820499031958599E-2</c:v>
                </c:pt>
                <c:pt idx="1720">
                  <c:v>2.8534948352539224E-2</c:v>
                </c:pt>
                <c:pt idx="1721">
                  <c:v>6.3172335994446271E-2</c:v>
                </c:pt>
                <c:pt idx="1722">
                  <c:v>3.771159184821804E-2</c:v>
                </c:pt>
                <c:pt idx="1723">
                  <c:v>3.6172230159760899E-2</c:v>
                </c:pt>
                <c:pt idx="1724">
                  <c:v>2.6505111214672361E-2</c:v>
                </c:pt>
                <c:pt idx="1725">
                  <c:v>1.1069499258085758E-2</c:v>
                </c:pt>
                <c:pt idx="1726">
                  <c:v>2.2281021652460709E-2</c:v>
                </c:pt>
                <c:pt idx="1727">
                  <c:v>2.8690038926183492E-2</c:v>
                </c:pt>
                <c:pt idx="1728">
                  <c:v>2.9243511446002346E-2</c:v>
                </c:pt>
                <c:pt idx="1729">
                  <c:v>2.7203847943216175E-2</c:v>
                </c:pt>
                <c:pt idx="1730">
                  <c:v>4.4973686955593672E-2</c:v>
                </c:pt>
                <c:pt idx="1731">
                  <c:v>2.3608014863837345E-2</c:v>
                </c:pt>
                <c:pt idx="1732">
                  <c:v>1.1514790398233554E-2</c:v>
                </c:pt>
                <c:pt idx="1733">
                  <c:v>9.3829273510803723E-3</c:v>
                </c:pt>
                <c:pt idx="1734">
                  <c:v>4.0176433570361825E-2</c:v>
                </c:pt>
                <c:pt idx="1735">
                  <c:v>6.1759263367947126E-2</c:v>
                </c:pt>
                <c:pt idx="1736">
                  <c:v>3.7017643908157094E-2</c:v>
                </c:pt>
                <c:pt idx="1737">
                  <c:v>2.307084507987045E-2</c:v>
                </c:pt>
                <c:pt idx="1738">
                  <c:v>3.2348057420368503E-2</c:v>
                </c:pt>
                <c:pt idx="1739">
                  <c:v>9.8497506374812804E-3</c:v>
                </c:pt>
                <c:pt idx="1740">
                  <c:v>1.7385210071423129E-2</c:v>
                </c:pt>
                <c:pt idx="1741">
                  <c:v>3.5716409720130349E-2</c:v>
                </c:pt>
                <c:pt idx="1742">
                  <c:v>1.9673565758889122E-2</c:v>
                </c:pt>
                <c:pt idx="1743">
                  <c:v>3.4588922841826131E-2</c:v>
                </c:pt>
                <c:pt idx="1744">
                  <c:v>3.8684107968890213E-2</c:v>
                </c:pt>
                <c:pt idx="1745">
                  <c:v>5.2524071252237459E-2</c:v>
                </c:pt>
                <c:pt idx="1746">
                  <c:v>1.5047202407552529E-2</c:v>
                </c:pt>
                <c:pt idx="1747">
                  <c:v>1.9722998492651245E-2</c:v>
                </c:pt>
                <c:pt idx="1748">
                  <c:v>6.2987493628384073E-2</c:v>
                </c:pt>
                <c:pt idx="1749">
                  <c:v>4.2622269251701539E-2</c:v>
                </c:pt>
                <c:pt idx="1750">
                  <c:v>2.2171824641771698E-2</c:v>
                </c:pt>
                <c:pt idx="1751">
                  <c:v>1.6770351183116983E-2</c:v>
                </c:pt>
                <c:pt idx="1752">
                  <c:v>2.6340572366069459E-2</c:v>
                </c:pt>
                <c:pt idx="1753">
                  <c:v>8.7879493325011548E-3</c:v>
                </c:pt>
                <c:pt idx="1754">
                  <c:v>1.7644382515613843E-2</c:v>
                </c:pt>
                <c:pt idx="1755">
                  <c:v>3.8107569798573326E-2</c:v>
                </c:pt>
                <c:pt idx="1756">
                  <c:v>1.6249212869950957E-2</c:v>
                </c:pt>
                <c:pt idx="1757">
                  <c:v>3.2715657751949401E-2</c:v>
                </c:pt>
                <c:pt idx="1758">
                  <c:v>3.2373539125376993E-2</c:v>
                </c:pt>
                <c:pt idx="1759">
                  <c:v>4.4560711423724975E-2</c:v>
                </c:pt>
                <c:pt idx="1760">
                  <c:v>1.2340771689712593E-2</c:v>
                </c:pt>
                <c:pt idx="1761">
                  <c:v>2.1588295985494943E-2</c:v>
                </c:pt>
                <c:pt idx="1762">
                  <c:v>3.6654245089880133E-2</c:v>
                </c:pt>
                <c:pt idx="1763">
                  <c:v>5.3691708888665035E-2</c:v>
                </c:pt>
                <c:pt idx="1764">
                  <c:v>1.8946727518817541E-2</c:v>
                </c:pt>
                <c:pt idx="1765">
                  <c:v>4.0641884862966604E-2</c:v>
                </c:pt>
                <c:pt idx="1766">
                  <c:v>3.8546726158020128E-2</c:v>
                </c:pt>
                <c:pt idx="1767">
                  <c:v>1.1724512177063939E-2</c:v>
                </c:pt>
                <c:pt idx="1768">
                  <c:v>2.6332623799962374E-2</c:v>
                </c:pt>
                <c:pt idx="1769">
                  <c:v>3.5822717385816549E-2</c:v>
                </c:pt>
                <c:pt idx="1770">
                  <c:v>4.3770815751471348E-2</c:v>
                </c:pt>
                <c:pt idx="1771">
                  <c:v>9.5890401095170885E-2</c:v>
                </c:pt>
                <c:pt idx="1772">
                  <c:v>3.1141560768557675E-2</c:v>
                </c:pt>
                <c:pt idx="1773">
                  <c:v>1.9534482913623918E-2</c:v>
                </c:pt>
                <c:pt idx="1774">
                  <c:v>1.3923758537936148E-2</c:v>
                </c:pt>
                <c:pt idx="1775">
                  <c:v>6.1318419644010858E-2</c:v>
                </c:pt>
                <c:pt idx="1776">
                  <c:v>0.11249338626560168</c:v>
                </c:pt>
                <c:pt idx="1777">
                  <c:v>5.4290664374001096E-2</c:v>
                </c:pt>
                <c:pt idx="1778">
                  <c:v>8.1661173325667802E-2</c:v>
                </c:pt>
                <c:pt idx="1779">
                  <c:v>5.404603350515913E-2</c:v>
                </c:pt>
                <c:pt idx="1780">
                  <c:v>5.2800501258597476E-2</c:v>
                </c:pt>
                <c:pt idx="1781">
                  <c:v>1.7800759001703748E-2</c:v>
                </c:pt>
                <c:pt idx="1782">
                  <c:v>3.0183287660307201E-2</c:v>
                </c:pt>
                <c:pt idx="1783">
                  <c:v>3.441903808598723E-2</c:v>
                </c:pt>
                <c:pt idx="1784">
                  <c:v>3.794966841824543E-2</c:v>
                </c:pt>
                <c:pt idx="1785">
                  <c:v>3.6215880512303178E-2</c:v>
                </c:pt>
                <c:pt idx="1786">
                  <c:v>4.9706461169473748E-2</c:v>
                </c:pt>
                <c:pt idx="1787">
                  <c:v>2.3099987660922139E-2</c:v>
                </c:pt>
                <c:pt idx="1788">
                  <c:v>1.7315624466583968E-2</c:v>
                </c:pt>
                <c:pt idx="1789">
                  <c:v>2.8771619545908456E-2</c:v>
                </c:pt>
                <c:pt idx="1790">
                  <c:v>6.2978477694131341E-2</c:v>
                </c:pt>
                <c:pt idx="1791">
                  <c:v>4.4633047116537483E-2</c:v>
                </c:pt>
                <c:pt idx="1792">
                  <c:v>5.8820908853258969E-2</c:v>
                </c:pt>
                <c:pt idx="1793">
                  <c:v>1.977040385265294E-2</c:v>
                </c:pt>
                <c:pt idx="1794">
                  <c:v>3.2825460469138035E-2</c:v>
                </c:pt>
                <c:pt idx="1795">
                  <c:v>1.2403487172744754E-2</c:v>
                </c:pt>
                <c:pt idx="1796">
                  <c:v>2.0792000021717438E-2</c:v>
                </c:pt>
                <c:pt idx="1797">
                  <c:v>3.6203817622713741E-2</c:v>
                </c:pt>
                <c:pt idx="1798">
                  <c:v>2.7982307759027103E-2</c:v>
                </c:pt>
                <c:pt idx="1799">
                  <c:v>4.3879611431355992E-2</c:v>
                </c:pt>
                <c:pt idx="1800">
                  <c:v>0.10192497190455496</c:v>
                </c:pt>
                <c:pt idx="1801">
                  <c:v>5.533043349970912E-2</c:v>
                </c:pt>
                <c:pt idx="1802">
                  <c:v>1.3851467549696572E-2</c:v>
                </c:pt>
                <c:pt idx="1803">
                  <c:v>2.3987707493710264E-2</c:v>
                </c:pt>
                <c:pt idx="1804">
                  <c:v>6.3403349918555341E-2</c:v>
                </c:pt>
                <c:pt idx="1805">
                  <c:v>3.9810068972386592E-2</c:v>
                </c:pt>
                <c:pt idx="1806">
                  <c:v>6.3144353442744716E-2</c:v>
                </c:pt>
                <c:pt idx="1807">
                  <c:v>3.0926383365168952E-2</c:v>
                </c:pt>
                <c:pt idx="1808">
                  <c:v>2.540582980144479E-2</c:v>
                </c:pt>
                <c:pt idx="1809">
                  <c:v>1.8697992175242817E-2</c:v>
                </c:pt>
                <c:pt idx="1810">
                  <c:v>3.5581744245726243E-2</c:v>
                </c:pt>
                <c:pt idx="1811">
                  <c:v>4.1991781484167268E-2</c:v>
                </c:pt>
                <c:pt idx="1812">
                  <c:v>2.5485793328217321E-2</c:v>
                </c:pt>
                <c:pt idx="1813">
                  <c:v>6.261230683224861E-2</c:v>
                </c:pt>
                <c:pt idx="1814">
                  <c:v>6.9204075497021122E-2</c:v>
                </c:pt>
                <c:pt idx="1815">
                  <c:v>6.2200648999459096E-2</c:v>
                </c:pt>
                <c:pt idx="1816">
                  <c:v>2.9503674235545452E-2</c:v>
                </c:pt>
                <c:pt idx="1817">
                  <c:v>3.3090092868618415E-2</c:v>
                </c:pt>
                <c:pt idx="1818">
                  <c:v>4.1535840663567747E-2</c:v>
                </c:pt>
                <c:pt idx="1819">
                  <c:v>5.9414155129034585E-2</c:v>
                </c:pt>
                <c:pt idx="1820">
                  <c:v>1.8010939143654925E-2</c:v>
                </c:pt>
                <c:pt idx="1821">
                  <c:v>4.9244557793525656E-2</c:v>
                </c:pt>
                <c:pt idx="1822">
                  <c:v>3.9263320244526501E-2</c:v>
                </c:pt>
                <c:pt idx="1823">
                  <c:v>1.3772326163370874E-2</c:v>
                </c:pt>
                <c:pt idx="1824">
                  <c:v>2.3663013061605787E-2</c:v>
                </c:pt>
                <c:pt idx="1825">
                  <c:v>3.6550307380561309E-2</c:v>
                </c:pt>
                <c:pt idx="1826">
                  <c:v>4.1818229560221853E-2</c:v>
                </c:pt>
                <c:pt idx="1827">
                  <c:v>2.1530866309296348E-2</c:v>
                </c:pt>
                <c:pt idx="1828">
                  <c:v>3.5580672833016358E-2</c:v>
                </c:pt>
                <c:pt idx="1829">
                  <c:v>2.9348372032829584E-2</c:v>
                </c:pt>
                <c:pt idx="1830">
                  <c:v>1.1963926487672749E-2</c:v>
                </c:pt>
                <c:pt idx="1831">
                  <c:v>1.4571730432027419E-2</c:v>
                </c:pt>
                <c:pt idx="1832">
                  <c:v>4.548513510782759E-2</c:v>
                </c:pt>
                <c:pt idx="1833">
                  <c:v>6.4837927788222283E-2</c:v>
                </c:pt>
                <c:pt idx="1834">
                  <c:v>4.5997416317718365E-2</c:v>
                </c:pt>
                <c:pt idx="1835">
                  <c:v>4.4880904537867972E-2</c:v>
                </c:pt>
                <c:pt idx="1836">
                  <c:v>3.5922736123291443E-2</c:v>
                </c:pt>
                <c:pt idx="1837">
                  <c:v>1.1810737256543247E-2</c:v>
                </c:pt>
                <c:pt idx="1838">
                  <c:v>1.6096515985700055E-2</c:v>
                </c:pt>
                <c:pt idx="1839">
                  <c:v>6.3999541333435106E-2</c:v>
                </c:pt>
                <c:pt idx="1840">
                  <c:v>3.1384306892707103E-2</c:v>
                </c:pt>
                <c:pt idx="1841">
                  <c:v>4.280540122590093E-2</c:v>
                </c:pt>
                <c:pt idx="1842">
                  <c:v>3.1801188146510118E-2</c:v>
                </c:pt>
                <c:pt idx="1843">
                  <c:v>5.7814561592899105E-2</c:v>
                </c:pt>
                <c:pt idx="1844">
                  <c:v>2.5390777647518625E-2</c:v>
                </c:pt>
                <c:pt idx="1845">
                  <c:v>6.7026295013698167E-2</c:v>
                </c:pt>
                <c:pt idx="1846">
                  <c:v>9.261488538156426E-2</c:v>
                </c:pt>
                <c:pt idx="1847">
                  <c:v>6.6212181528662484E-2</c:v>
                </c:pt>
                <c:pt idx="1848">
                  <c:v>2.6804103774040966E-2</c:v>
                </c:pt>
                <c:pt idx="1849">
                  <c:v>5.1196729728662183E-2</c:v>
                </c:pt>
                <c:pt idx="1850">
                  <c:v>4.0350194552529084E-2</c:v>
                </c:pt>
                <c:pt idx="1851">
                  <c:v>1.0437370973162441E-2</c:v>
                </c:pt>
                <c:pt idx="1852">
                  <c:v>2.6991999844089509E-2</c:v>
                </c:pt>
                <c:pt idx="1853">
                  <c:v>5.5629447628405382E-2</c:v>
                </c:pt>
                <c:pt idx="1854">
                  <c:v>3.212303030907071E-2</c:v>
                </c:pt>
                <c:pt idx="1855">
                  <c:v>3.2256155303030276E-2</c:v>
                </c:pt>
                <c:pt idx="1856">
                  <c:v>2.7196409919145736E-2</c:v>
                </c:pt>
                <c:pt idx="1857">
                  <c:v>4.1079581234257034E-2</c:v>
                </c:pt>
                <c:pt idx="1858">
                  <c:v>2.4649010848755593E-2</c:v>
                </c:pt>
                <c:pt idx="1859">
                  <c:v>4.7776309586038179E-2</c:v>
                </c:pt>
                <c:pt idx="1860">
                  <c:v>0.10353489557311923</c:v>
                </c:pt>
                <c:pt idx="1861">
                  <c:v>5.4810097227346199E-2</c:v>
                </c:pt>
                <c:pt idx="1862">
                  <c:v>2.678882966438656E-2</c:v>
                </c:pt>
                <c:pt idx="1863">
                  <c:v>3.3610271076242038E-2</c:v>
                </c:pt>
                <c:pt idx="1864">
                  <c:v>4.55972081447511E-2</c:v>
                </c:pt>
                <c:pt idx="1865">
                  <c:v>1.1805322811296204E-2</c:v>
                </c:pt>
                <c:pt idx="1866">
                  <c:v>2.6054049709565374E-2</c:v>
                </c:pt>
                <c:pt idx="1867">
                  <c:v>2.8437388154426868E-2</c:v>
                </c:pt>
                <c:pt idx="1868">
                  <c:v>3.6847880923438714E-2</c:v>
                </c:pt>
                <c:pt idx="1869">
                  <c:v>3.9304500803349463E-2</c:v>
                </c:pt>
                <c:pt idx="1870">
                  <c:v>2.8336082912717053E-2</c:v>
                </c:pt>
                <c:pt idx="1871">
                  <c:v>2.3944946680229506E-2</c:v>
                </c:pt>
                <c:pt idx="1872">
                  <c:v>6.9759151764239302E-3</c:v>
                </c:pt>
                <c:pt idx="1873">
                  <c:v>1.6389051232026608E-2</c:v>
                </c:pt>
                <c:pt idx="1874">
                  <c:v>1.7807570876887446E-2</c:v>
                </c:pt>
                <c:pt idx="1875">
                  <c:v>3.3643908781925358E-2</c:v>
                </c:pt>
                <c:pt idx="1876">
                  <c:v>1.876154624273485E-2</c:v>
                </c:pt>
                <c:pt idx="1877">
                  <c:v>2.268056343726399E-2</c:v>
                </c:pt>
                <c:pt idx="1878">
                  <c:v>4.6611678323349226E-2</c:v>
                </c:pt>
                <c:pt idx="1879">
                  <c:v>1.1168422542515044E-2</c:v>
                </c:pt>
                <c:pt idx="1880">
                  <c:v>1.4573752486178426E-2</c:v>
                </c:pt>
                <c:pt idx="1881">
                  <c:v>5.5140822138775025E-2</c:v>
                </c:pt>
                <c:pt idx="1882">
                  <c:v>7.1660406190388493E-2</c:v>
                </c:pt>
                <c:pt idx="1883">
                  <c:v>8.4900114656743408E-2</c:v>
                </c:pt>
                <c:pt idx="1884">
                  <c:v>5.0289575813826648E-2</c:v>
                </c:pt>
                <c:pt idx="1885">
                  <c:v>8.0903710179746513E-2</c:v>
                </c:pt>
                <c:pt idx="1886">
                  <c:v>3.187799667763147E-2</c:v>
                </c:pt>
                <c:pt idx="1887">
                  <c:v>0.11398092292797113</c:v>
                </c:pt>
                <c:pt idx="1888">
                  <c:v>0.10078942466196383</c:v>
                </c:pt>
                <c:pt idx="1889">
                  <c:v>8.4274263965319118E-2</c:v>
                </c:pt>
                <c:pt idx="1890">
                  <c:v>5.1209818452894407E-2</c:v>
                </c:pt>
                <c:pt idx="1891">
                  <c:v>5.2622594135040668E-2</c:v>
                </c:pt>
                <c:pt idx="1892">
                  <c:v>6.9217092478361497E-2</c:v>
                </c:pt>
                <c:pt idx="1893">
                  <c:v>1.877288512720221E-2</c:v>
                </c:pt>
                <c:pt idx="1894">
                  <c:v>7.7742611865023514E-2</c:v>
                </c:pt>
                <c:pt idx="1895">
                  <c:v>8.0536618406766625E-2</c:v>
                </c:pt>
                <c:pt idx="1896">
                  <c:v>8.5892397799108622E-2</c:v>
                </c:pt>
                <c:pt idx="1897">
                  <c:v>3.8984560261842383E-2</c:v>
                </c:pt>
                <c:pt idx="1898">
                  <c:v>5.2406454948567438E-2</c:v>
                </c:pt>
                <c:pt idx="1899">
                  <c:v>5.2683653231891725E-2</c:v>
                </c:pt>
                <c:pt idx="1900">
                  <c:v>1.16776689454412E-2</c:v>
                </c:pt>
                <c:pt idx="1901">
                  <c:v>3.2587746057996858E-2</c:v>
                </c:pt>
                <c:pt idx="1902">
                  <c:v>2.4449189606940536E-2</c:v>
                </c:pt>
                <c:pt idx="1903">
                  <c:v>3.3582499799621912E-2</c:v>
                </c:pt>
                <c:pt idx="1904">
                  <c:v>5.1813068844214216E-2</c:v>
                </c:pt>
                <c:pt idx="1905">
                  <c:v>4.3512419277857317E-2</c:v>
                </c:pt>
                <c:pt idx="1906">
                  <c:v>1.7091024378272035E-2</c:v>
                </c:pt>
                <c:pt idx="1907">
                  <c:v>9.3889453452922211E-3</c:v>
                </c:pt>
                <c:pt idx="1908">
                  <c:v>2.3512150608499649E-2</c:v>
                </c:pt>
                <c:pt idx="1909">
                  <c:v>3.6060094509022367E-2</c:v>
                </c:pt>
                <c:pt idx="1910">
                  <c:v>2.4302842919013967E-2</c:v>
                </c:pt>
                <c:pt idx="1911">
                  <c:v>2.6854412499508262E-2</c:v>
                </c:pt>
                <c:pt idx="1912">
                  <c:v>2.0580176136202333E-2</c:v>
                </c:pt>
                <c:pt idx="1913">
                  <c:v>4.5688422010839336E-2</c:v>
                </c:pt>
                <c:pt idx="1914">
                  <c:v>3.4261786389596649E-2</c:v>
                </c:pt>
                <c:pt idx="1915">
                  <c:v>2.295798737177801E-2</c:v>
                </c:pt>
                <c:pt idx="1916">
                  <c:v>2.9312104882417422E-2</c:v>
                </c:pt>
                <c:pt idx="1917">
                  <c:v>3.5745478871652914E-2</c:v>
                </c:pt>
                <c:pt idx="1918">
                  <c:v>6.5593169381020555E-2</c:v>
                </c:pt>
                <c:pt idx="1919">
                  <c:v>3.042698881717909E-2</c:v>
                </c:pt>
                <c:pt idx="1920">
                  <c:v>3.5573289299554611E-2</c:v>
                </c:pt>
                <c:pt idx="1921">
                  <c:v>2.2270202926577554E-2</c:v>
                </c:pt>
                <c:pt idx="1922">
                  <c:v>8.2906459150291489E-2</c:v>
                </c:pt>
                <c:pt idx="1923">
                  <c:v>7.6427035326963377E-2</c:v>
                </c:pt>
                <c:pt idx="1924">
                  <c:v>5.7705865842728743E-2</c:v>
                </c:pt>
                <c:pt idx="1925">
                  <c:v>0.11793417195323963</c:v>
                </c:pt>
                <c:pt idx="1926">
                  <c:v>4.9112143966797195E-2</c:v>
                </c:pt>
                <c:pt idx="1927">
                  <c:v>6.4501699857986594E-2</c:v>
                </c:pt>
                <c:pt idx="1928">
                  <c:v>3.592822397620421E-2</c:v>
                </c:pt>
                <c:pt idx="1929">
                  <c:v>3.136262858956651E-2</c:v>
                </c:pt>
                <c:pt idx="1930">
                  <c:v>2.3666223407430076E-2</c:v>
                </c:pt>
                <c:pt idx="1931">
                  <c:v>3.3248087651755798E-2</c:v>
                </c:pt>
                <c:pt idx="1932">
                  <c:v>2.6091499715618971E-2</c:v>
                </c:pt>
                <c:pt idx="1933">
                  <c:v>1.9236739365996236E-2</c:v>
                </c:pt>
                <c:pt idx="1934">
                  <c:v>9.0729598763539254E-3</c:v>
                </c:pt>
                <c:pt idx="1935">
                  <c:v>1.3529203992954653E-2</c:v>
                </c:pt>
                <c:pt idx="1936">
                  <c:v>1.5492058716095158E-2</c:v>
                </c:pt>
                <c:pt idx="1937">
                  <c:v>3.7186036296501301E-2</c:v>
                </c:pt>
                <c:pt idx="1938">
                  <c:v>7.3568793178570457E-2</c:v>
                </c:pt>
                <c:pt idx="1939">
                  <c:v>2.4179891596269432E-2</c:v>
                </c:pt>
                <c:pt idx="1940">
                  <c:v>2.5122922806081194E-2</c:v>
                </c:pt>
                <c:pt idx="1941">
                  <c:v>2.7379351890704173E-2</c:v>
                </c:pt>
                <c:pt idx="1942">
                  <c:v>1.2788964472024045E-2</c:v>
                </c:pt>
                <c:pt idx="1943">
                  <c:v>1.5142904497641885E-2</c:v>
                </c:pt>
                <c:pt idx="1944">
                  <c:v>2.8413451045540494E-2</c:v>
                </c:pt>
                <c:pt idx="1945">
                  <c:v>1.7305813639292511E-2</c:v>
                </c:pt>
                <c:pt idx="1946">
                  <c:v>2.2397817376980989E-2</c:v>
                </c:pt>
                <c:pt idx="1947">
                  <c:v>3.3645323343880262E-2</c:v>
                </c:pt>
                <c:pt idx="1948">
                  <c:v>1.4555503697022187E-2</c:v>
                </c:pt>
                <c:pt idx="1949">
                  <c:v>1.082791417747142E-2</c:v>
                </c:pt>
                <c:pt idx="1950">
                  <c:v>2.2296946486266567E-2</c:v>
                </c:pt>
                <c:pt idx="1951">
                  <c:v>1.6944448213319863E-2</c:v>
                </c:pt>
                <c:pt idx="1952">
                  <c:v>3.6934920060387455E-2</c:v>
                </c:pt>
                <c:pt idx="1953">
                  <c:v>1.8277395588522705E-2</c:v>
                </c:pt>
                <c:pt idx="1954">
                  <c:v>7.0290749078676162E-2</c:v>
                </c:pt>
                <c:pt idx="1955">
                  <c:v>1.7173670945431097E-2</c:v>
                </c:pt>
                <c:pt idx="1956">
                  <c:v>2.021075962903196E-2</c:v>
                </c:pt>
                <c:pt idx="1957">
                  <c:v>1.4285852460126369E-2</c:v>
                </c:pt>
                <c:pt idx="1958">
                  <c:v>4.6953710681845173E-2</c:v>
                </c:pt>
                <c:pt idx="1959">
                  <c:v>3.2983582030788661E-2</c:v>
                </c:pt>
                <c:pt idx="1960">
                  <c:v>1.4333116017476E-2</c:v>
                </c:pt>
                <c:pt idx="1961">
                  <c:v>2.509182939919441E-2</c:v>
                </c:pt>
                <c:pt idx="1962">
                  <c:v>1.2652337046624496E-2</c:v>
                </c:pt>
                <c:pt idx="1963">
                  <c:v>9.4744734510259221E-3</c:v>
                </c:pt>
                <c:pt idx="1964">
                  <c:v>3.1549350397517939E-2</c:v>
                </c:pt>
                <c:pt idx="1965">
                  <c:v>4.5806009591856656E-2</c:v>
                </c:pt>
                <c:pt idx="1966">
                  <c:v>2.8934341302429001E-2</c:v>
                </c:pt>
                <c:pt idx="1967">
                  <c:v>3.6153208173113072E-2</c:v>
                </c:pt>
                <c:pt idx="1968">
                  <c:v>2.3576536864631459E-2</c:v>
                </c:pt>
                <c:pt idx="1969">
                  <c:v>4.415997009904693E-2</c:v>
                </c:pt>
                <c:pt idx="1970">
                  <c:v>2.3422664982928776E-2</c:v>
                </c:pt>
                <c:pt idx="1971">
                  <c:v>2.3111527647610153E-2</c:v>
                </c:pt>
                <c:pt idx="1972">
                  <c:v>1.3418377662996583E-2</c:v>
                </c:pt>
                <c:pt idx="1973">
                  <c:v>2.4970824148343063E-2</c:v>
                </c:pt>
                <c:pt idx="1974">
                  <c:v>2.1342461397454215E-2</c:v>
                </c:pt>
                <c:pt idx="1975">
                  <c:v>3.2251030952268112E-2</c:v>
                </c:pt>
                <c:pt idx="1976">
                  <c:v>2.4445965355363031E-2</c:v>
                </c:pt>
                <c:pt idx="1977">
                  <c:v>1.6522118319685974E-2</c:v>
                </c:pt>
                <c:pt idx="1978">
                  <c:v>1.9451804036803244E-2</c:v>
                </c:pt>
                <c:pt idx="1979">
                  <c:v>2.0612893899971008E-2</c:v>
                </c:pt>
                <c:pt idx="1980">
                  <c:v>1.7244995233555827E-2</c:v>
                </c:pt>
                <c:pt idx="1981">
                  <c:v>1.524501255246169E-2</c:v>
                </c:pt>
                <c:pt idx="1982">
                  <c:v>5.3949136515204277E-2</c:v>
                </c:pt>
                <c:pt idx="1983">
                  <c:v>3.8333234638084468E-2</c:v>
                </c:pt>
                <c:pt idx="1984">
                  <c:v>1.86141317411328E-2</c:v>
                </c:pt>
                <c:pt idx="1985">
                  <c:v>1.3618917915067419E-2</c:v>
                </c:pt>
                <c:pt idx="1986">
                  <c:v>4.7482082680715854E-2</c:v>
                </c:pt>
                <c:pt idx="1987">
                  <c:v>1.7038539553752452E-2</c:v>
                </c:pt>
                <c:pt idx="1988">
                  <c:v>2.0053624260355063E-2</c:v>
                </c:pt>
                <c:pt idx="1989">
                  <c:v>2.8279676641611129E-2</c:v>
                </c:pt>
                <c:pt idx="1990">
                  <c:v>3.0334819477227049E-2</c:v>
                </c:pt>
                <c:pt idx="1991">
                  <c:v>1.5672900061312056E-2</c:v>
                </c:pt>
                <c:pt idx="1992">
                  <c:v>1.4529489411359675E-2</c:v>
                </c:pt>
                <c:pt idx="1993">
                  <c:v>3.5022787170680081E-2</c:v>
                </c:pt>
                <c:pt idx="1994">
                  <c:v>3.9583212623365505E-2</c:v>
                </c:pt>
                <c:pt idx="1995">
                  <c:v>1.7950498678550142E-2</c:v>
                </c:pt>
                <c:pt idx="1996">
                  <c:v>1.186994998076174E-2</c:v>
                </c:pt>
                <c:pt idx="1997">
                  <c:v>3.8784732049617965E-2</c:v>
                </c:pt>
                <c:pt idx="1998">
                  <c:v>2.8116658428077201E-2</c:v>
                </c:pt>
                <c:pt idx="1999">
                  <c:v>4.8133573427314502E-2</c:v>
                </c:pt>
                <c:pt idx="2000">
                  <c:v>5.9741965781844986E-2</c:v>
                </c:pt>
                <c:pt idx="2001">
                  <c:v>1.4508395575846711E-2</c:v>
                </c:pt>
                <c:pt idx="2002">
                  <c:v>2.0791611562440915E-2</c:v>
                </c:pt>
                <c:pt idx="2003">
                  <c:v>1.3795751695200975E-2</c:v>
                </c:pt>
                <c:pt idx="2004">
                  <c:v>1.1209350834828768E-2</c:v>
                </c:pt>
                <c:pt idx="2005">
                  <c:v>6.357023153046093E-3</c:v>
                </c:pt>
                <c:pt idx="2006">
                  <c:v>1.1661535591006578E-2</c:v>
                </c:pt>
                <c:pt idx="2007">
                  <c:v>1.8676357641945973E-2</c:v>
                </c:pt>
              </c:numCache>
            </c:numRef>
          </c:val>
          <c:smooth val="0"/>
          <c:extLst>
            <c:ext xmlns:c16="http://schemas.microsoft.com/office/drawing/2014/chart" uri="{C3380CC4-5D6E-409C-BE32-E72D297353CC}">
              <c16:uniqueId val="{00000000-217F-4520-B881-75006321C737}"/>
            </c:ext>
          </c:extLst>
        </c:ser>
        <c:dLbls>
          <c:showLegendKey val="0"/>
          <c:showVal val="0"/>
          <c:showCatName val="0"/>
          <c:showSerName val="0"/>
          <c:showPercent val="0"/>
          <c:showBubbleSize val="0"/>
        </c:dLbls>
        <c:smooth val="0"/>
        <c:axId val="1356578143"/>
        <c:axId val="1356573823"/>
      </c:lineChart>
      <c:dateAx>
        <c:axId val="135657814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73823"/>
        <c:crosses val="autoZero"/>
        <c:auto val="1"/>
        <c:lblOffset val="100"/>
        <c:baseTimeUnit val="days"/>
      </c:dateAx>
      <c:valAx>
        <c:axId val="13565738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781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tx>
            <c:strRef>
              <c:f>Semanal!$E$1</c:f>
              <c:strCache>
                <c:ptCount val="1"/>
                <c:pt idx="0">
                  <c:v>Close</c:v>
                </c:pt>
              </c:strCache>
            </c:strRef>
          </c:tx>
          <c:spPr>
            <a:ln w="28575" cap="rnd">
              <a:solidFill>
                <a:schemeClr val="accent1"/>
              </a:solidFill>
              <a:round/>
            </a:ln>
            <a:effectLst/>
          </c:spPr>
          <c:marker>
            <c:symbol val="none"/>
          </c:marker>
          <c:cat>
            <c:numRef>
              <c:f>Semanal!$A$2:$A$289</c:f>
              <c:numCache>
                <c:formatCode>m/d/yyyy</c:formatCode>
                <c:ptCount val="288"/>
                <c:pt idx="0">
                  <c:v>43831</c:v>
                </c:pt>
                <c:pt idx="1">
                  <c:v>43836</c:v>
                </c:pt>
                <c:pt idx="2">
                  <c:v>43843</c:v>
                </c:pt>
                <c:pt idx="3">
                  <c:v>43850</c:v>
                </c:pt>
                <c:pt idx="4">
                  <c:v>43857</c:v>
                </c:pt>
                <c:pt idx="5">
                  <c:v>43864</c:v>
                </c:pt>
                <c:pt idx="6">
                  <c:v>43871</c:v>
                </c:pt>
                <c:pt idx="7">
                  <c:v>43878</c:v>
                </c:pt>
                <c:pt idx="8">
                  <c:v>43885</c:v>
                </c:pt>
                <c:pt idx="9">
                  <c:v>43892</c:v>
                </c:pt>
                <c:pt idx="10">
                  <c:v>43899</c:v>
                </c:pt>
                <c:pt idx="11">
                  <c:v>43906</c:v>
                </c:pt>
                <c:pt idx="12">
                  <c:v>43913</c:v>
                </c:pt>
                <c:pt idx="13">
                  <c:v>43920</c:v>
                </c:pt>
                <c:pt idx="14">
                  <c:v>43927</c:v>
                </c:pt>
                <c:pt idx="15">
                  <c:v>43934</c:v>
                </c:pt>
                <c:pt idx="16">
                  <c:v>43941</c:v>
                </c:pt>
                <c:pt idx="17">
                  <c:v>43948</c:v>
                </c:pt>
                <c:pt idx="18">
                  <c:v>43955</c:v>
                </c:pt>
                <c:pt idx="19">
                  <c:v>43962</c:v>
                </c:pt>
                <c:pt idx="20">
                  <c:v>43969</c:v>
                </c:pt>
                <c:pt idx="21">
                  <c:v>43976</c:v>
                </c:pt>
                <c:pt idx="22">
                  <c:v>43983</c:v>
                </c:pt>
                <c:pt idx="23">
                  <c:v>43990</c:v>
                </c:pt>
                <c:pt idx="24">
                  <c:v>43997</c:v>
                </c:pt>
                <c:pt idx="25">
                  <c:v>44004</c:v>
                </c:pt>
                <c:pt idx="26">
                  <c:v>44011</c:v>
                </c:pt>
                <c:pt idx="27">
                  <c:v>44018</c:v>
                </c:pt>
                <c:pt idx="28">
                  <c:v>44025</c:v>
                </c:pt>
                <c:pt idx="29">
                  <c:v>44032</c:v>
                </c:pt>
                <c:pt idx="30">
                  <c:v>44039</c:v>
                </c:pt>
                <c:pt idx="31">
                  <c:v>44046</c:v>
                </c:pt>
                <c:pt idx="32">
                  <c:v>44053</c:v>
                </c:pt>
                <c:pt idx="33">
                  <c:v>44060</c:v>
                </c:pt>
                <c:pt idx="34">
                  <c:v>44067</c:v>
                </c:pt>
                <c:pt idx="35">
                  <c:v>44074</c:v>
                </c:pt>
                <c:pt idx="36">
                  <c:v>44081</c:v>
                </c:pt>
                <c:pt idx="37">
                  <c:v>44088</c:v>
                </c:pt>
                <c:pt idx="38">
                  <c:v>44095</c:v>
                </c:pt>
                <c:pt idx="39">
                  <c:v>44102</c:v>
                </c:pt>
                <c:pt idx="40">
                  <c:v>44109</c:v>
                </c:pt>
                <c:pt idx="41">
                  <c:v>44116</c:v>
                </c:pt>
                <c:pt idx="42">
                  <c:v>44123</c:v>
                </c:pt>
                <c:pt idx="43">
                  <c:v>44130</c:v>
                </c:pt>
                <c:pt idx="44">
                  <c:v>44137</c:v>
                </c:pt>
                <c:pt idx="45">
                  <c:v>44144</c:v>
                </c:pt>
                <c:pt idx="46">
                  <c:v>44151</c:v>
                </c:pt>
                <c:pt idx="47">
                  <c:v>44158</c:v>
                </c:pt>
                <c:pt idx="48">
                  <c:v>44165</c:v>
                </c:pt>
                <c:pt idx="49">
                  <c:v>44172</c:v>
                </c:pt>
                <c:pt idx="50">
                  <c:v>44179</c:v>
                </c:pt>
                <c:pt idx="51">
                  <c:v>44186</c:v>
                </c:pt>
                <c:pt idx="52">
                  <c:v>44193</c:v>
                </c:pt>
                <c:pt idx="53">
                  <c:v>44200</c:v>
                </c:pt>
                <c:pt idx="54">
                  <c:v>44207</c:v>
                </c:pt>
                <c:pt idx="55">
                  <c:v>44214</c:v>
                </c:pt>
                <c:pt idx="56">
                  <c:v>44221</c:v>
                </c:pt>
                <c:pt idx="57">
                  <c:v>44228</c:v>
                </c:pt>
                <c:pt idx="58">
                  <c:v>44235</c:v>
                </c:pt>
                <c:pt idx="59">
                  <c:v>44242</c:v>
                </c:pt>
                <c:pt idx="60">
                  <c:v>44249</c:v>
                </c:pt>
                <c:pt idx="61">
                  <c:v>44256</c:v>
                </c:pt>
                <c:pt idx="62">
                  <c:v>44263</c:v>
                </c:pt>
                <c:pt idx="63">
                  <c:v>44270</c:v>
                </c:pt>
                <c:pt idx="64">
                  <c:v>44277</c:v>
                </c:pt>
                <c:pt idx="65">
                  <c:v>44284</c:v>
                </c:pt>
                <c:pt idx="66">
                  <c:v>44291</c:v>
                </c:pt>
                <c:pt idx="67">
                  <c:v>44298</c:v>
                </c:pt>
                <c:pt idx="68">
                  <c:v>44305</c:v>
                </c:pt>
                <c:pt idx="69">
                  <c:v>44312</c:v>
                </c:pt>
                <c:pt idx="70">
                  <c:v>44319</c:v>
                </c:pt>
                <c:pt idx="71">
                  <c:v>44326</c:v>
                </c:pt>
                <c:pt idx="72">
                  <c:v>44333</c:v>
                </c:pt>
                <c:pt idx="73">
                  <c:v>44340</c:v>
                </c:pt>
                <c:pt idx="74">
                  <c:v>44347</c:v>
                </c:pt>
                <c:pt idx="75">
                  <c:v>44354</c:v>
                </c:pt>
                <c:pt idx="76">
                  <c:v>44361</c:v>
                </c:pt>
                <c:pt idx="77">
                  <c:v>44368</c:v>
                </c:pt>
                <c:pt idx="78">
                  <c:v>44375</c:v>
                </c:pt>
                <c:pt idx="79">
                  <c:v>44382</c:v>
                </c:pt>
                <c:pt idx="80">
                  <c:v>44389</c:v>
                </c:pt>
                <c:pt idx="81">
                  <c:v>44396</c:v>
                </c:pt>
                <c:pt idx="82">
                  <c:v>44403</c:v>
                </c:pt>
                <c:pt idx="83">
                  <c:v>44410</c:v>
                </c:pt>
                <c:pt idx="84">
                  <c:v>44417</c:v>
                </c:pt>
                <c:pt idx="85">
                  <c:v>44424</c:v>
                </c:pt>
                <c:pt idx="86">
                  <c:v>44431</c:v>
                </c:pt>
                <c:pt idx="87">
                  <c:v>44438</c:v>
                </c:pt>
                <c:pt idx="88">
                  <c:v>44445</c:v>
                </c:pt>
                <c:pt idx="89">
                  <c:v>44452</c:v>
                </c:pt>
                <c:pt idx="90">
                  <c:v>44459</c:v>
                </c:pt>
                <c:pt idx="91">
                  <c:v>44466</c:v>
                </c:pt>
                <c:pt idx="92">
                  <c:v>44473</c:v>
                </c:pt>
                <c:pt idx="93">
                  <c:v>44480</c:v>
                </c:pt>
                <c:pt idx="94">
                  <c:v>44487</c:v>
                </c:pt>
                <c:pt idx="95">
                  <c:v>44494</c:v>
                </c:pt>
                <c:pt idx="96">
                  <c:v>44501</c:v>
                </c:pt>
                <c:pt idx="97">
                  <c:v>44508</c:v>
                </c:pt>
                <c:pt idx="98">
                  <c:v>44515</c:v>
                </c:pt>
                <c:pt idx="99">
                  <c:v>44522</c:v>
                </c:pt>
                <c:pt idx="100">
                  <c:v>44529</c:v>
                </c:pt>
                <c:pt idx="101">
                  <c:v>44536</c:v>
                </c:pt>
                <c:pt idx="102">
                  <c:v>44543</c:v>
                </c:pt>
                <c:pt idx="103">
                  <c:v>44550</c:v>
                </c:pt>
                <c:pt idx="104">
                  <c:v>44557</c:v>
                </c:pt>
                <c:pt idx="105">
                  <c:v>44564</c:v>
                </c:pt>
                <c:pt idx="106">
                  <c:v>44571</c:v>
                </c:pt>
                <c:pt idx="107">
                  <c:v>44578</c:v>
                </c:pt>
                <c:pt idx="108">
                  <c:v>44585</c:v>
                </c:pt>
                <c:pt idx="109">
                  <c:v>44592</c:v>
                </c:pt>
                <c:pt idx="110">
                  <c:v>44599</c:v>
                </c:pt>
                <c:pt idx="111">
                  <c:v>44606</c:v>
                </c:pt>
                <c:pt idx="112">
                  <c:v>44613</c:v>
                </c:pt>
                <c:pt idx="113">
                  <c:v>44620</c:v>
                </c:pt>
                <c:pt idx="114">
                  <c:v>44627</c:v>
                </c:pt>
                <c:pt idx="115">
                  <c:v>44634</c:v>
                </c:pt>
                <c:pt idx="116">
                  <c:v>44641</c:v>
                </c:pt>
                <c:pt idx="117">
                  <c:v>44648</c:v>
                </c:pt>
                <c:pt idx="118">
                  <c:v>44655</c:v>
                </c:pt>
                <c:pt idx="119">
                  <c:v>44662</c:v>
                </c:pt>
                <c:pt idx="120">
                  <c:v>44669</c:v>
                </c:pt>
                <c:pt idx="121">
                  <c:v>44676</c:v>
                </c:pt>
                <c:pt idx="122">
                  <c:v>44683</c:v>
                </c:pt>
                <c:pt idx="123">
                  <c:v>44690</c:v>
                </c:pt>
                <c:pt idx="124">
                  <c:v>44697</c:v>
                </c:pt>
                <c:pt idx="125">
                  <c:v>44704</c:v>
                </c:pt>
                <c:pt idx="126">
                  <c:v>44711</c:v>
                </c:pt>
                <c:pt idx="127">
                  <c:v>44718</c:v>
                </c:pt>
                <c:pt idx="128">
                  <c:v>44725</c:v>
                </c:pt>
                <c:pt idx="129">
                  <c:v>44732</c:v>
                </c:pt>
                <c:pt idx="130">
                  <c:v>44739</c:v>
                </c:pt>
                <c:pt idx="131">
                  <c:v>44746</c:v>
                </c:pt>
                <c:pt idx="132">
                  <c:v>44753</c:v>
                </c:pt>
                <c:pt idx="133">
                  <c:v>44760</c:v>
                </c:pt>
                <c:pt idx="134">
                  <c:v>44767</c:v>
                </c:pt>
                <c:pt idx="135">
                  <c:v>44774</c:v>
                </c:pt>
                <c:pt idx="136">
                  <c:v>44781</c:v>
                </c:pt>
                <c:pt idx="137">
                  <c:v>44788</c:v>
                </c:pt>
                <c:pt idx="138">
                  <c:v>44795</c:v>
                </c:pt>
                <c:pt idx="139">
                  <c:v>44802</c:v>
                </c:pt>
                <c:pt idx="140">
                  <c:v>44809</c:v>
                </c:pt>
                <c:pt idx="141">
                  <c:v>44816</c:v>
                </c:pt>
                <c:pt idx="142">
                  <c:v>44823</c:v>
                </c:pt>
                <c:pt idx="143">
                  <c:v>44830</c:v>
                </c:pt>
                <c:pt idx="144">
                  <c:v>44837</c:v>
                </c:pt>
                <c:pt idx="145">
                  <c:v>44844</c:v>
                </c:pt>
                <c:pt idx="146">
                  <c:v>44851</c:v>
                </c:pt>
                <c:pt idx="147">
                  <c:v>44858</c:v>
                </c:pt>
                <c:pt idx="148">
                  <c:v>44865</c:v>
                </c:pt>
                <c:pt idx="149">
                  <c:v>44872</c:v>
                </c:pt>
                <c:pt idx="150">
                  <c:v>44879</c:v>
                </c:pt>
                <c:pt idx="151">
                  <c:v>44886</c:v>
                </c:pt>
                <c:pt idx="152">
                  <c:v>44893</c:v>
                </c:pt>
                <c:pt idx="153">
                  <c:v>44900</c:v>
                </c:pt>
                <c:pt idx="154">
                  <c:v>44907</c:v>
                </c:pt>
                <c:pt idx="155">
                  <c:v>44914</c:v>
                </c:pt>
                <c:pt idx="156">
                  <c:v>44921</c:v>
                </c:pt>
                <c:pt idx="157">
                  <c:v>44928</c:v>
                </c:pt>
                <c:pt idx="158">
                  <c:v>44935</c:v>
                </c:pt>
                <c:pt idx="159">
                  <c:v>44942</c:v>
                </c:pt>
                <c:pt idx="160">
                  <c:v>44949</c:v>
                </c:pt>
                <c:pt idx="161">
                  <c:v>44956</c:v>
                </c:pt>
                <c:pt idx="162">
                  <c:v>44963</c:v>
                </c:pt>
                <c:pt idx="163">
                  <c:v>44970</c:v>
                </c:pt>
                <c:pt idx="164">
                  <c:v>44977</c:v>
                </c:pt>
                <c:pt idx="165">
                  <c:v>44984</c:v>
                </c:pt>
                <c:pt idx="166">
                  <c:v>44991</c:v>
                </c:pt>
                <c:pt idx="167">
                  <c:v>44998</c:v>
                </c:pt>
                <c:pt idx="168">
                  <c:v>45005</c:v>
                </c:pt>
                <c:pt idx="169">
                  <c:v>45012</c:v>
                </c:pt>
                <c:pt idx="170">
                  <c:v>45019</c:v>
                </c:pt>
                <c:pt idx="171">
                  <c:v>45026</c:v>
                </c:pt>
                <c:pt idx="172">
                  <c:v>45033</c:v>
                </c:pt>
                <c:pt idx="173">
                  <c:v>45040</c:v>
                </c:pt>
                <c:pt idx="174">
                  <c:v>45047</c:v>
                </c:pt>
                <c:pt idx="175">
                  <c:v>45054</c:v>
                </c:pt>
                <c:pt idx="176">
                  <c:v>45061</c:v>
                </c:pt>
                <c:pt idx="177">
                  <c:v>45068</c:v>
                </c:pt>
                <c:pt idx="178">
                  <c:v>45075</c:v>
                </c:pt>
                <c:pt idx="179">
                  <c:v>45082</c:v>
                </c:pt>
                <c:pt idx="180">
                  <c:v>45089</c:v>
                </c:pt>
                <c:pt idx="181">
                  <c:v>45096</c:v>
                </c:pt>
                <c:pt idx="182">
                  <c:v>45103</c:v>
                </c:pt>
                <c:pt idx="183">
                  <c:v>45110</c:v>
                </c:pt>
                <c:pt idx="184">
                  <c:v>45117</c:v>
                </c:pt>
                <c:pt idx="185">
                  <c:v>45124</c:v>
                </c:pt>
                <c:pt idx="186">
                  <c:v>45131</c:v>
                </c:pt>
                <c:pt idx="187">
                  <c:v>45138</c:v>
                </c:pt>
                <c:pt idx="188">
                  <c:v>45145</c:v>
                </c:pt>
                <c:pt idx="189">
                  <c:v>45152</c:v>
                </c:pt>
                <c:pt idx="190">
                  <c:v>45159</c:v>
                </c:pt>
                <c:pt idx="191">
                  <c:v>45166</c:v>
                </c:pt>
                <c:pt idx="192">
                  <c:v>45173</c:v>
                </c:pt>
                <c:pt idx="193">
                  <c:v>45180</c:v>
                </c:pt>
                <c:pt idx="194">
                  <c:v>45187</c:v>
                </c:pt>
                <c:pt idx="195">
                  <c:v>45194</c:v>
                </c:pt>
                <c:pt idx="196">
                  <c:v>45201</c:v>
                </c:pt>
                <c:pt idx="197">
                  <c:v>45208</c:v>
                </c:pt>
                <c:pt idx="198">
                  <c:v>45215</c:v>
                </c:pt>
                <c:pt idx="199">
                  <c:v>45222</c:v>
                </c:pt>
                <c:pt idx="200">
                  <c:v>45229</c:v>
                </c:pt>
                <c:pt idx="201">
                  <c:v>45236</c:v>
                </c:pt>
                <c:pt idx="202">
                  <c:v>45243</c:v>
                </c:pt>
                <c:pt idx="203">
                  <c:v>45250</c:v>
                </c:pt>
                <c:pt idx="204">
                  <c:v>45257</c:v>
                </c:pt>
                <c:pt idx="205">
                  <c:v>45264</c:v>
                </c:pt>
                <c:pt idx="206">
                  <c:v>45271</c:v>
                </c:pt>
                <c:pt idx="207">
                  <c:v>45278</c:v>
                </c:pt>
                <c:pt idx="208">
                  <c:v>45285</c:v>
                </c:pt>
                <c:pt idx="209">
                  <c:v>45292</c:v>
                </c:pt>
                <c:pt idx="210">
                  <c:v>45299</c:v>
                </c:pt>
                <c:pt idx="211">
                  <c:v>45306</c:v>
                </c:pt>
                <c:pt idx="212">
                  <c:v>45313</c:v>
                </c:pt>
                <c:pt idx="213">
                  <c:v>45320</c:v>
                </c:pt>
                <c:pt idx="214">
                  <c:v>45327</c:v>
                </c:pt>
                <c:pt idx="215">
                  <c:v>45334</c:v>
                </c:pt>
                <c:pt idx="216">
                  <c:v>45341</c:v>
                </c:pt>
                <c:pt idx="217">
                  <c:v>45348</c:v>
                </c:pt>
                <c:pt idx="218">
                  <c:v>45355</c:v>
                </c:pt>
                <c:pt idx="219">
                  <c:v>45362</c:v>
                </c:pt>
                <c:pt idx="220">
                  <c:v>45369</c:v>
                </c:pt>
                <c:pt idx="221">
                  <c:v>45376</c:v>
                </c:pt>
                <c:pt idx="222">
                  <c:v>45383</c:v>
                </c:pt>
                <c:pt idx="223">
                  <c:v>45390</c:v>
                </c:pt>
                <c:pt idx="224">
                  <c:v>45397</c:v>
                </c:pt>
                <c:pt idx="225">
                  <c:v>45404</c:v>
                </c:pt>
                <c:pt idx="226">
                  <c:v>45411</c:v>
                </c:pt>
                <c:pt idx="227">
                  <c:v>45418</c:v>
                </c:pt>
                <c:pt idx="228">
                  <c:v>45425</c:v>
                </c:pt>
                <c:pt idx="229">
                  <c:v>45432</c:v>
                </c:pt>
                <c:pt idx="230">
                  <c:v>45439</c:v>
                </c:pt>
                <c:pt idx="231">
                  <c:v>45446</c:v>
                </c:pt>
                <c:pt idx="232">
                  <c:v>45453</c:v>
                </c:pt>
                <c:pt idx="233">
                  <c:v>45460</c:v>
                </c:pt>
                <c:pt idx="234">
                  <c:v>45467</c:v>
                </c:pt>
                <c:pt idx="235">
                  <c:v>45474</c:v>
                </c:pt>
                <c:pt idx="236">
                  <c:v>45481</c:v>
                </c:pt>
                <c:pt idx="237">
                  <c:v>45488</c:v>
                </c:pt>
                <c:pt idx="238">
                  <c:v>45495</c:v>
                </c:pt>
                <c:pt idx="239">
                  <c:v>45502</c:v>
                </c:pt>
                <c:pt idx="240">
                  <c:v>45509</c:v>
                </c:pt>
                <c:pt idx="241">
                  <c:v>45516</c:v>
                </c:pt>
                <c:pt idx="242">
                  <c:v>45523</c:v>
                </c:pt>
                <c:pt idx="243">
                  <c:v>45530</c:v>
                </c:pt>
                <c:pt idx="244">
                  <c:v>45537</c:v>
                </c:pt>
                <c:pt idx="245">
                  <c:v>45544</c:v>
                </c:pt>
                <c:pt idx="246">
                  <c:v>45551</c:v>
                </c:pt>
                <c:pt idx="247">
                  <c:v>45558</c:v>
                </c:pt>
                <c:pt idx="248">
                  <c:v>45565</c:v>
                </c:pt>
                <c:pt idx="249">
                  <c:v>45572</c:v>
                </c:pt>
                <c:pt idx="250">
                  <c:v>45579</c:v>
                </c:pt>
                <c:pt idx="251">
                  <c:v>45586</c:v>
                </c:pt>
                <c:pt idx="252">
                  <c:v>45593</c:v>
                </c:pt>
                <c:pt idx="253">
                  <c:v>45600</c:v>
                </c:pt>
                <c:pt idx="254">
                  <c:v>45607</c:v>
                </c:pt>
                <c:pt idx="255">
                  <c:v>45614</c:v>
                </c:pt>
                <c:pt idx="256">
                  <c:v>45621</c:v>
                </c:pt>
                <c:pt idx="257">
                  <c:v>45628</c:v>
                </c:pt>
                <c:pt idx="258">
                  <c:v>45635</c:v>
                </c:pt>
                <c:pt idx="259">
                  <c:v>45642</c:v>
                </c:pt>
                <c:pt idx="260">
                  <c:v>45649</c:v>
                </c:pt>
                <c:pt idx="261">
                  <c:v>45656</c:v>
                </c:pt>
                <c:pt idx="262">
                  <c:v>45663</c:v>
                </c:pt>
                <c:pt idx="263">
                  <c:v>45670</c:v>
                </c:pt>
                <c:pt idx="264">
                  <c:v>45677</c:v>
                </c:pt>
                <c:pt idx="265">
                  <c:v>45684</c:v>
                </c:pt>
                <c:pt idx="266">
                  <c:v>45691</c:v>
                </c:pt>
                <c:pt idx="267">
                  <c:v>45698</c:v>
                </c:pt>
                <c:pt idx="268">
                  <c:v>45705</c:v>
                </c:pt>
                <c:pt idx="269">
                  <c:v>45712</c:v>
                </c:pt>
                <c:pt idx="270">
                  <c:v>45719</c:v>
                </c:pt>
                <c:pt idx="271">
                  <c:v>45726</c:v>
                </c:pt>
                <c:pt idx="272">
                  <c:v>45733</c:v>
                </c:pt>
                <c:pt idx="273">
                  <c:v>45740</c:v>
                </c:pt>
                <c:pt idx="274">
                  <c:v>45747</c:v>
                </c:pt>
                <c:pt idx="275">
                  <c:v>45754</c:v>
                </c:pt>
                <c:pt idx="276">
                  <c:v>45761</c:v>
                </c:pt>
                <c:pt idx="277">
                  <c:v>45768</c:v>
                </c:pt>
                <c:pt idx="278">
                  <c:v>45775</c:v>
                </c:pt>
                <c:pt idx="279">
                  <c:v>45782</c:v>
                </c:pt>
                <c:pt idx="280">
                  <c:v>45789</c:v>
                </c:pt>
                <c:pt idx="281">
                  <c:v>45796</c:v>
                </c:pt>
                <c:pt idx="282">
                  <c:v>45803</c:v>
                </c:pt>
                <c:pt idx="283">
                  <c:v>45810</c:v>
                </c:pt>
                <c:pt idx="284">
                  <c:v>45817</c:v>
                </c:pt>
                <c:pt idx="285">
                  <c:v>45824</c:v>
                </c:pt>
                <c:pt idx="286">
                  <c:v>45831</c:v>
                </c:pt>
                <c:pt idx="287">
                  <c:v>45838</c:v>
                </c:pt>
              </c:numCache>
            </c:numRef>
          </c:cat>
          <c:val>
            <c:numRef>
              <c:f>Semanal!$E$2:$E$289</c:f>
              <c:numCache>
                <c:formatCode>#,##0</c:formatCode>
                <c:ptCount val="288"/>
                <c:pt idx="0">
                  <c:v>7352.3627450920003</c:v>
                </c:pt>
                <c:pt idx="1">
                  <c:v>8164.5906077680002</c:v>
                </c:pt>
                <c:pt idx="2">
                  <c:v>8697.3422250479998</c:v>
                </c:pt>
                <c:pt idx="3">
                  <c:v>8591.0028756979991</c:v>
                </c:pt>
                <c:pt idx="4">
                  <c:v>9339.5748891610001</c:v>
                </c:pt>
                <c:pt idx="5">
                  <c:v>10128.750275517999</c:v>
                </c:pt>
                <c:pt idx="6">
                  <c:v>9969.2356804520005</c:v>
                </c:pt>
                <c:pt idx="7">
                  <c:v>9923.6593196119993</c:v>
                </c:pt>
                <c:pt idx="8">
                  <c:v>8557.5043575840009</c:v>
                </c:pt>
                <c:pt idx="9">
                  <c:v>8042.7360844630002</c:v>
                </c:pt>
                <c:pt idx="10">
                  <c:v>5381.7452469190002</c:v>
                </c:pt>
                <c:pt idx="11">
                  <c:v>5843.1587862550005</c:v>
                </c:pt>
                <c:pt idx="12">
                  <c:v>5917.2970732379999</c:v>
                </c:pt>
                <c:pt idx="13">
                  <c:v>6789.7321647230001</c:v>
                </c:pt>
                <c:pt idx="14">
                  <c:v>6977.2306358819997</c:v>
                </c:pt>
                <c:pt idx="15">
                  <c:v>7133.1486794049997</c:v>
                </c:pt>
                <c:pt idx="16">
                  <c:v>7665.8283180689996</c:v>
                </c:pt>
                <c:pt idx="17">
                  <c:v>8894.3626748120005</c:v>
                </c:pt>
                <c:pt idx="18">
                  <c:v>8745.1525451920006</c:v>
                </c:pt>
                <c:pt idx="19">
                  <c:v>9667.5783967379994</c:v>
                </c:pt>
                <c:pt idx="20">
                  <c:v>8791.7936851249997</c:v>
                </c:pt>
                <c:pt idx="21">
                  <c:v>9449.8609140829994</c:v>
                </c:pt>
                <c:pt idx="22">
                  <c:v>9742.5738224159995</c:v>
                </c:pt>
                <c:pt idx="23">
                  <c:v>9352.8456020640006</c:v>
                </c:pt>
                <c:pt idx="24">
                  <c:v>9289.8937998099991</c:v>
                </c:pt>
                <c:pt idx="25">
                  <c:v>9118.1175330440001</c:v>
                </c:pt>
                <c:pt idx="26">
                  <c:v>9072.772592194</c:v>
                </c:pt>
                <c:pt idx="27">
                  <c:v>9286.7260848690003</c:v>
                </c:pt>
                <c:pt idx="28">
                  <c:v>9207.8169958889994</c:v>
                </c:pt>
                <c:pt idx="29">
                  <c:v>9917.3594738930005</c:v>
                </c:pt>
                <c:pt idx="30">
                  <c:v>11073.607655717</c:v>
                </c:pt>
                <c:pt idx="31">
                  <c:v>11648.083166166</c:v>
                </c:pt>
                <c:pt idx="32">
                  <c:v>11892.68092121</c:v>
                </c:pt>
                <c:pt idx="33">
                  <c:v>11653.407286706</c:v>
                </c:pt>
                <c:pt idx="34">
                  <c:v>11697.794368445</c:v>
                </c:pt>
                <c:pt idx="35">
                  <c:v>10257.229742702</c:v>
                </c:pt>
                <c:pt idx="36">
                  <c:v>10315.666411066</c:v>
                </c:pt>
                <c:pt idx="37">
                  <c:v>10914.687407947</c:v>
                </c:pt>
                <c:pt idx="38">
                  <c:v>10766.522449087999</c:v>
                </c:pt>
                <c:pt idx="39">
                  <c:v>10665.698551048999</c:v>
                </c:pt>
                <c:pt idx="40">
                  <c:v>11376.435109896</c:v>
                </c:pt>
                <c:pt idx="41">
                  <c:v>11490.015808249</c:v>
                </c:pt>
                <c:pt idx="42">
                  <c:v>13020.811715895999</c:v>
                </c:pt>
                <c:pt idx="43">
                  <c:v>13735.006857626</c:v>
                </c:pt>
                <c:pt idx="44">
                  <c:v>15499.081293284</c:v>
                </c:pt>
                <c:pt idx="45">
                  <c:v>15961.345788389999</c:v>
                </c:pt>
                <c:pt idx="46">
                  <c:v>18413.526967350001</c:v>
                </c:pt>
                <c:pt idx="47">
                  <c:v>18162.123474769</c:v>
                </c:pt>
                <c:pt idx="48">
                  <c:v>19336.692554650999</c:v>
                </c:pt>
                <c:pt idx="49">
                  <c:v>19169.338451969001</c:v>
                </c:pt>
                <c:pt idx="50">
                  <c:v>23516.402834426</c:v>
                </c:pt>
                <c:pt idx="51">
                  <c:v>26326.481838017</c:v>
                </c:pt>
                <c:pt idx="52">
                  <c:v>32877.607282614998</c:v>
                </c:pt>
                <c:pt idx="53">
                  <c:v>38299.019600369997</c:v>
                </c:pt>
                <c:pt idx="54">
                  <c:v>35786.417028053002</c:v>
                </c:pt>
                <c:pt idx="55">
                  <c:v>32261.744350117999</c:v>
                </c:pt>
                <c:pt idx="56">
                  <c:v>33136.139470857997</c:v>
                </c:pt>
                <c:pt idx="57">
                  <c:v>38888.638236330997</c:v>
                </c:pt>
                <c:pt idx="58">
                  <c:v>48673.329709375997</c:v>
                </c:pt>
                <c:pt idx="59">
                  <c:v>57367.946141722001</c:v>
                </c:pt>
                <c:pt idx="60">
                  <c:v>44986.744834586003</c:v>
                </c:pt>
                <c:pt idx="61">
                  <c:v>51409.226747724999</c:v>
                </c:pt>
                <c:pt idx="62">
                  <c:v>59380.018943745003</c:v>
                </c:pt>
                <c:pt idx="63">
                  <c:v>57392.205695477998</c:v>
                </c:pt>
                <c:pt idx="64">
                  <c:v>55861.95</c:v>
                </c:pt>
                <c:pt idx="65">
                  <c:v>58215.19</c:v>
                </c:pt>
                <c:pt idx="66">
                  <c:v>60018.286494220003</c:v>
                </c:pt>
                <c:pt idx="67">
                  <c:v>56037.128717560998</c:v>
                </c:pt>
                <c:pt idx="68">
                  <c:v>48987.681638511996</c:v>
                </c:pt>
                <c:pt idx="69">
                  <c:v>56563.76</c:v>
                </c:pt>
                <c:pt idx="70">
                  <c:v>58169.727616901997</c:v>
                </c:pt>
                <c:pt idx="71">
                  <c:v>46395.05</c:v>
                </c:pt>
                <c:pt idx="72">
                  <c:v>34834.682242452051</c:v>
                </c:pt>
                <c:pt idx="73">
                  <c:v>35618.157583079017</c:v>
                </c:pt>
                <c:pt idx="74">
                  <c:v>35781.01</c:v>
                </c:pt>
                <c:pt idx="75">
                  <c:v>38990</c:v>
                </c:pt>
                <c:pt idx="76">
                  <c:v>35648.517163470897</c:v>
                </c:pt>
                <c:pt idx="77">
                  <c:v>34579.03</c:v>
                </c:pt>
                <c:pt idx="78">
                  <c:v>35312.387544197038</c:v>
                </c:pt>
                <c:pt idx="79">
                  <c:v>34249.77403858005</c:v>
                </c:pt>
                <c:pt idx="80">
                  <c:v>31813</c:v>
                </c:pt>
                <c:pt idx="81">
                  <c:v>35227.35</c:v>
                </c:pt>
                <c:pt idx="82">
                  <c:v>40120.70071620807</c:v>
                </c:pt>
                <c:pt idx="83">
                  <c:v>43780.238803238193</c:v>
                </c:pt>
                <c:pt idx="84">
                  <c:v>47057.491900000001</c:v>
                </c:pt>
                <c:pt idx="85">
                  <c:v>49223.947117644602</c:v>
                </c:pt>
                <c:pt idx="86">
                  <c:v>48876.764300000003</c:v>
                </c:pt>
                <c:pt idx="87">
                  <c:v>51698.726699999999</c:v>
                </c:pt>
                <c:pt idx="88">
                  <c:v>46058.001499999998</c:v>
                </c:pt>
                <c:pt idx="89">
                  <c:v>47201.501799999998</c:v>
                </c:pt>
                <c:pt idx="90">
                  <c:v>43209.8655</c:v>
                </c:pt>
                <c:pt idx="91">
                  <c:v>48144.145400000001</c:v>
                </c:pt>
                <c:pt idx="92">
                  <c:v>54689.571300000003</c:v>
                </c:pt>
                <c:pt idx="93">
                  <c:v>61582.251552491311</c:v>
                </c:pt>
                <c:pt idx="94">
                  <c:v>60849.616398790633</c:v>
                </c:pt>
                <c:pt idx="95">
                  <c:v>61339.975640693207</c:v>
                </c:pt>
                <c:pt idx="96">
                  <c:v>63180.133080792591</c:v>
                </c:pt>
                <c:pt idx="97">
                  <c:v>65255.04686152799</c:v>
                </c:pt>
                <c:pt idx="98">
                  <c:v>58681.092309849373</c:v>
                </c:pt>
                <c:pt idx="99">
                  <c:v>57158.66834037815</c:v>
                </c:pt>
                <c:pt idx="100">
                  <c:v>49217.912400000001</c:v>
                </c:pt>
                <c:pt idx="101">
                  <c:v>50116.991761967787</c:v>
                </c:pt>
                <c:pt idx="102">
                  <c:v>46686.496299999999</c:v>
                </c:pt>
                <c:pt idx="103">
                  <c:v>50799.97886066186</c:v>
                </c:pt>
                <c:pt idx="104">
                  <c:v>47313.6322</c:v>
                </c:pt>
                <c:pt idx="105">
                  <c:v>41880.900952657932</c:v>
                </c:pt>
                <c:pt idx="106">
                  <c:v>43104.67712592442</c:v>
                </c:pt>
                <c:pt idx="107">
                  <c:v>36231.142599999999</c:v>
                </c:pt>
                <c:pt idx="108">
                  <c:v>37937.339</c:v>
                </c:pt>
                <c:pt idx="109">
                  <c:v>42388.072342459593</c:v>
                </c:pt>
                <c:pt idx="110">
                  <c:v>42235.513599999998</c:v>
                </c:pt>
                <c:pt idx="111">
                  <c:v>38464.85279732303</c:v>
                </c:pt>
                <c:pt idx="112">
                  <c:v>37714.483888054587</c:v>
                </c:pt>
                <c:pt idx="113">
                  <c:v>38385.18524878165</c:v>
                </c:pt>
                <c:pt idx="114">
                  <c:v>37824.351532563232</c:v>
                </c:pt>
                <c:pt idx="115">
                  <c:v>41252.051988235042</c:v>
                </c:pt>
                <c:pt idx="116">
                  <c:v>46842.719552021852</c:v>
                </c:pt>
                <c:pt idx="117">
                  <c:v>46430.696713233767</c:v>
                </c:pt>
                <c:pt idx="118">
                  <c:v>42242.784099999997</c:v>
                </c:pt>
                <c:pt idx="119">
                  <c:v>39678.000099999997</c:v>
                </c:pt>
                <c:pt idx="120">
                  <c:v>39479.99697027191</c:v>
                </c:pt>
                <c:pt idx="121">
                  <c:v>38467.093999999997</c:v>
                </c:pt>
                <c:pt idx="122">
                  <c:v>33933.542810028841</c:v>
                </c:pt>
                <c:pt idx="123">
                  <c:v>31333.765617069981</c:v>
                </c:pt>
                <c:pt idx="124">
                  <c:v>30366.042220961732</c:v>
                </c:pt>
                <c:pt idx="125">
                  <c:v>29445.724099999999</c:v>
                </c:pt>
                <c:pt idx="126">
                  <c:v>29909.21037333622</c:v>
                </c:pt>
                <c:pt idx="127">
                  <c:v>26704.729357176249</c:v>
                </c:pt>
                <c:pt idx="128">
                  <c:v>20554.902699999999</c:v>
                </c:pt>
                <c:pt idx="129">
                  <c:v>21029.2163</c:v>
                </c:pt>
                <c:pt idx="130">
                  <c:v>19310.075499999999</c:v>
                </c:pt>
                <c:pt idx="131">
                  <c:v>20857.65583736456</c:v>
                </c:pt>
                <c:pt idx="132">
                  <c:v>20769.402257296329</c:v>
                </c:pt>
                <c:pt idx="133">
                  <c:v>22600.784714066289</c:v>
                </c:pt>
                <c:pt idx="134">
                  <c:v>23314.429599999999</c:v>
                </c:pt>
                <c:pt idx="135">
                  <c:v>23170.702417541819</c:v>
                </c:pt>
                <c:pt idx="136">
                  <c:v>24323.00216934842</c:v>
                </c:pt>
                <c:pt idx="137">
                  <c:v>21515.706346354102</c:v>
                </c:pt>
                <c:pt idx="138">
                  <c:v>19606.735100000002</c:v>
                </c:pt>
                <c:pt idx="139">
                  <c:v>19975.308100088139</c:v>
                </c:pt>
                <c:pt idx="140">
                  <c:v>21789.452410620561</c:v>
                </c:pt>
                <c:pt idx="141">
                  <c:v>19393.593907619888</c:v>
                </c:pt>
                <c:pt idx="142">
                  <c:v>18814.051599999999</c:v>
                </c:pt>
                <c:pt idx="143">
                  <c:v>19035.349883096351</c:v>
                </c:pt>
                <c:pt idx="144">
                  <c:v>19436.3351</c:v>
                </c:pt>
                <c:pt idx="145">
                  <c:v>19259.62064618116</c:v>
                </c:pt>
                <c:pt idx="146">
                  <c:v>19548.724900000001</c:v>
                </c:pt>
                <c:pt idx="147">
                  <c:v>20621.747899999998</c:v>
                </c:pt>
                <c:pt idx="148">
                  <c:v>20913.053899999999</c:v>
                </c:pt>
                <c:pt idx="149">
                  <c:v>16349.99759708169</c:v>
                </c:pt>
                <c:pt idx="150">
                  <c:v>16291.447700000001</c:v>
                </c:pt>
                <c:pt idx="151">
                  <c:v>16432.364615113831</c:v>
                </c:pt>
                <c:pt idx="152">
                  <c:v>17130.165329487441</c:v>
                </c:pt>
                <c:pt idx="153">
                  <c:v>17091.916535641001</c:v>
                </c:pt>
                <c:pt idx="154">
                  <c:v>16750.765809591641</c:v>
                </c:pt>
                <c:pt idx="155">
                  <c:v>16829.918403840369</c:v>
                </c:pt>
                <c:pt idx="156">
                  <c:v>16607.069459238439</c:v>
                </c:pt>
                <c:pt idx="157">
                  <c:v>17070.574511476349</c:v>
                </c:pt>
                <c:pt idx="158">
                  <c:v>20856.05839135823</c:v>
                </c:pt>
                <c:pt idx="159">
                  <c:v>22723.9532</c:v>
                </c:pt>
                <c:pt idx="160">
                  <c:v>23775.982899999999</c:v>
                </c:pt>
                <c:pt idx="161">
                  <c:v>22938.184691051239</c:v>
                </c:pt>
                <c:pt idx="162">
                  <c:v>21753.753226727629</c:v>
                </c:pt>
                <c:pt idx="163">
                  <c:v>24332.281500000001</c:v>
                </c:pt>
                <c:pt idx="164">
                  <c:v>23531.203699999998</c:v>
                </c:pt>
                <c:pt idx="165">
                  <c:v>22434.993600000002</c:v>
                </c:pt>
                <c:pt idx="166">
                  <c:v>21952.797807966079</c:v>
                </c:pt>
                <c:pt idx="167">
                  <c:v>27911.812000000002</c:v>
                </c:pt>
                <c:pt idx="168">
                  <c:v>27983.589033995431</c:v>
                </c:pt>
                <c:pt idx="169">
                  <c:v>28188.180100000001</c:v>
                </c:pt>
                <c:pt idx="170">
                  <c:v>28321.8616</c:v>
                </c:pt>
                <c:pt idx="171">
                  <c:v>30304.874580792872</c:v>
                </c:pt>
                <c:pt idx="172">
                  <c:v>27588.57</c:v>
                </c:pt>
                <c:pt idx="173">
                  <c:v>29310.54</c:v>
                </c:pt>
                <c:pt idx="174">
                  <c:v>28443.05</c:v>
                </c:pt>
                <c:pt idx="175">
                  <c:v>26906.17</c:v>
                </c:pt>
                <c:pt idx="176">
                  <c:v>26751.47</c:v>
                </c:pt>
                <c:pt idx="177">
                  <c:v>28100.31</c:v>
                </c:pt>
                <c:pt idx="178">
                  <c:v>27104.41</c:v>
                </c:pt>
                <c:pt idx="179">
                  <c:v>25920.86</c:v>
                </c:pt>
                <c:pt idx="180">
                  <c:v>26339.43</c:v>
                </c:pt>
                <c:pt idx="181">
                  <c:v>30457.7</c:v>
                </c:pt>
                <c:pt idx="182">
                  <c:v>30623.759999999998</c:v>
                </c:pt>
                <c:pt idx="183">
                  <c:v>30164.49</c:v>
                </c:pt>
                <c:pt idx="184">
                  <c:v>30221.07</c:v>
                </c:pt>
                <c:pt idx="185">
                  <c:v>30060.75</c:v>
                </c:pt>
                <c:pt idx="186">
                  <c:v>29273.9</c:v>
                </c:pt>
                <c:pt idx="187">
                  <c:v>29086.65</c:v>
                </c:pt>
                <c:pt idx="188">
                  <c:v>29285.11</c:v>
                </c:pt>
                <c:pt idx="189">
                  <c:v>26180</c:v>
                </c:pt>
                <c:pt idx="190">
                  <c:v>26088.38</c:v>
                </c:pt>
                <c:pt idx="191">
                  <c:v>25980.6</c:v>
                </c:pt>
                <c:pt idx="192">
                  <c:v>25841.65</c:v>
                </c:pt>
                <c:pt idx="193">
                  <c:v>26531.4</c:v>
                </c:pt>
                <c:pt idx="194">
                  <c:v>26254.11</c:v>
                </c:pt>
                <c:pt idx="195">
                  <c:v>27978.1</c:v>
                </c:pt>
                <c:pt idx="196">
                  <c:v>27932.44</c:v>
                </c:pt>
                <c:pt idx="197">
                  <c:v>27146.62</c:v>
                </c:pt>
                <c:pt idx="198">
                  <c:v>29965.01</c:v>
                </c:pt>
                <c:pt idx="199">
                  <c:v>34535.58</c:v>
                </c:pt>
                <c:pt idx="200">
                  <c:v>35022.44</c:v>
                </c:pt>
                <c:pt idx="201">
                  <c:v>37035.03</c:v>
                </c:pt>
                <c:pt idx="202">
                  <c:v>37388.51</c:v>
                </c:pt>
                <c:pt idx="203">
                  <c:v>37478.11</c:v>
                </c:pt>
                <c:pt idx="204">
                  <c:v>39941.07</c:v>
                </c:pt>
                <c:pt idx="205">
                  <c:v>43762.68</c:v>
                </c:pt>
                <c:pt idx="206">
                  <c:v>41448.75</c:v>
                </c:pt>
                <c:pt idx="207">
                  <c:v>43017.9</c:v>
                </c:pt>
                <c:pt idx="208">
                  <c:v>42224.09</c:v>
                </c:pt>
                <c:pt idx="209">
                  <c:v>43850.46</c:v>
                </c:pt>
                <c:pt idx="210">
                  <c:v>41737.9</c:v>
                </c:pt>
                <c:pt idx="211">
                  <c:v>41549.910000000003</c:v>
                </c:pt>
                <c:pt idx="212">
                  <c:v>42018.7</c:v>
                </c:pt>
                <c:pt idx="213">
                  <c:v>42609.98</c:v>
                </c:pt>
                <c:pt idx="214">
                  <c:v>48269.68</c:v>
                </c:pt>
                <c:pt idx="215">
                  <c:v>52119.06</c:v>
                </c:pt>
                <c:pt idx="216">
                  <c:v>51743.97</c:v>
                </c:pt>
                <c:pt idx="217">
                  <c:v>63099.99</c:v>
                </c:pt>
                <c:pt idx="218">
                  <c:v>68949.740000000005</c:v>
                </c:pt>
                <c:pt idx="219">
                  <c:v>68650.080000000002</c:v>
                </c:pt>
                <c:pt idx="220">
                  <c:v>67246.83</c:v>
                </c:pt>
                <c:pt idx="221">
                  <c:v>71216.98</c:v>
                </c:pt>
                <c:pt idx="222">
                  <c:v>69388.740000000005</c:v>
                </c:pt>
                <c:pt idx="223">
                  <c:v>65582.95</c:v>
                </c:pt>
                <c:pt idx="224">
                  <c:v>64896.87</c:v>
                </c:pt>
                <c:pt idx="225">
                  <c:v>63059.25</c:v>
                </c:pt>
                <c:pt idx="226">
                  <c:v>64040.05</c:v>
                </c:pt>
                <c:pt idx="227">
                  <c:v>61549.96</c:v>
                </c:pt>
                <c:pt idx="228">
                  <c:v>66347.05</c:v>
                </c:pt>
                <c:pt idx="229">
                  <c:v>68552.600000000006</c:v>
                </c:pt>
                <c:pt idx="230">
                  <c:v>67781.47</c:v>
                </c:pt>
                <c:pt idx="231">
                  <c:v>69657.34</c:v>
                </c:pt>
                <c:pt idx="232">
                  <c:v>66661.05</c:v>
                </c:pt>
                <c:pt idx="233">
                  <c:v>63290.43</c:v>
                </c:pt>
                <c:pt idx="234">
                  <c:v>62849.53</c:v>
                </c:pt>
                <c:pt idx="235">
                  <c:v>55878.38</c:v>
                </c:pt>
                <c:pt idx="236">
                  <c:v>60946.02</c:v>
                </c:pt>
                <c:pt idx="237">
                  <c:v>68071.990000000005</c:v>
                </c:pt>
                <c:pt idx="238">
                  <c:v>68234.91</c:v>
                </c:pt>
                <c:pt idx="239">
                  <c:v>58074.85</c:v>
                </c:pt>
                <c:pt idx="240">
                  <c:v>58819.99</c:v>
                </c:pt>
                <c:pt idx="241">
                  <c:v>58525.95</c:v>
                </c:pt>
                <c:pt idx="242">
                  <c:v>64279.03</c:v>
                </c:pt>
                <c:pt idx="243">
                  <c:v>57341.08</c:v>
                </c:pt>
                <c:pt idx="244">
                  <c:v>54823.96</c:v>
                </c:pt>
                <c:pt idx="245">
                  <c:v>59198.11</c:v>
                </c:pt>
                <c:pt idx="246">
                  <c:v>63575.97</c:v>
                </c:pt>
                <c:pt idx="247">
                  <c:v>65668.25</c:v>
                </c:pt>
                <c:pt idx="248">
                  <c:v>62823.43</c:v>
                </c:pt>
                <c:pt idx="249">
                  <c:v>62806.34</c:v>
                </c:pt>
                <c:pt idx="250">
                  <c:v>68987.759999999995</c:v>
                </c:pt>
                <c:pt idx="251">
                  <c:v>68029.34</c:v>
                </c:pt>
                <c:pt idx="252">
                  <c:v>68832.86</c:v>
                </c:pt>
                <c:pt idx="253">
                  <c:v>80409.97</c:v>
                </c:pt>
                <c:pt idx="254">
                  <c:v>89763.59</c:v>
                </c:pt>
                <c:pt idx="255">
                  <c:v>97867.46</c:v>
                </c:pt>
                <c:pt idx="256">
                  <c:v>97236.3</c:v>
                </c:pt>
                <c:pt idx="257">
                  <c:v>101215</c:v>
                </c:pt>
                <c:pt idx="258">
                  <c:v>104621</c:v>
                </c:pt>
                <c:pt idx="259">
                  <c:v>95136.87</c:v>
                </c:pt>
                <c:pt idx="260">
                  <c:v>93659.56</c:v>
                </c:pt>
                <c:pt idx="261">
                  <c:v>98394.57</c:v>
                </c:pt>
                <c:pt idx="262">
                  <c:v>94489.93</c:v>
                </c:pt>
                <c:pt idx="263">
                  <c:v>101378</c:v>
                </c:pt>
                <c:pt idx="264">
                  <c:v>102623</c:v>
                </c:pt>
                <c:pt idx="265">
                  <c:v>97584.89</c:v>
                </c:pt>
                <c:pt idx="266">
                  <c:v>96515.22</c:v>
                </c:pt>
                <c:pt idx="267">
                  <c:v>96126.98</c:v>
                </c:pt>
                <c:pt idx="268">
                  <c:v>96247.99</c:v>
                </c:pt>
                <c:pt idx="269">
                  <c:v>94233.81</c:v>
                </c:pt>
                <c:pt idx="270">
                  <c:v>80771.679999999993</c:v>
                </c:pt>
                <c:pt idx="271">
                  <c:v>82576.960000000006</c:v>
                </c:pt>
                <c:pt idx="272">
                  <c:v>85750.02</c:v>
                </c:pt>
                <c:pt idx="273">
                  <c:v>82345.820000000007</c:v>
                </c:pt>
                <c:pt idx="274">
                  <c:v>78310.34</c:v>
                </c:pt>
                <c:pt idx="275">
                  <c:v>83693.100000000006</c:v>
                </c:pt>
                <c:pt idx="276">
                  <c:v>85095.42</c:v>
                </c:pt>
                <c:pt idx="277">
                  <c:v>93762.21</c:v>
                </c:pt>
                <c:pt idx="278">
                  <c:v>94316.57</c:v>
                </c:pt>
                <c:pt idx="279">
                  <c:v>103960</c:v>
                </c:pt>
                <c:pt idx="280">
                  <c:v>106394</c:v>
                </c:pt>
                <c:pt idx="281">
                  <c:v>108862</c:v>
                </c:pt>
                <c:pt idx="282">
                  <c:v>105631</c:v>
                </c:pt>
                <c:pt idx="283">
                  <c:v>105661</c:v>
                </c:pt>
                <c:pt idx="284">
                  <c:v>105498</c:v>
                </c:pt>
                <c:pt idx="285">
                  <c:v>100827</c:v>
                </c:pt>
                <c:pt idx="286">
                  <c:v>108389</c:v>
                </c:pt>
                <c:pt idx="287">
                  <c:v>107071</c:v>
                </c:pt>
              </c:numCache>
            </c:numRef>
          </c:val>
          <c:smooth val="0"/>
          <c:extLst>
            <c:ext xmlns:c16="http://schemas.microsoft.com/office/drawing/2014/chart" uri="{C3380CC4-5D6E-409C-BE32-E72D297353CC}">
              <c16:uniqueId val="{00000000-DE4E-4FFC-B0DE-AD42178F1374}"/>
            </c:ext>
          </c:extLst>
        </c:ser>
        <c:dLbls>
          <c:showLegendKey val="0"/>
          <c:showVal val="0"/>
          <c:showCatName val="0"/>
          <c:showSerName val="0"/>
          <c:showPercent val="0"/>
          <c:showBubbleSize val="0"/>
        </c:dLbls>
        <c:smooth val="0"/>
        <c:axId val="1405768063"/>
        <c:axId val="1405765663"/>
      </c:lineChart>
      <c:dateAx>
        <c:axId val="140576806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5765663"/>
        <c:crosses val="autoZero"/>
        <c:auto val="1"/>
        <c:lblOffset val="100"/>
        <c:baseTimeUnit val="days"/>
      </c:dateAx>
      <c:valAx>
        <c:axId val="14057656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57680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areaChart>
        <c:grouping val="stacked"/>
        <c:varyColors val="0"/>
        <c:ser>
          <c:idx val="0"/>
          <c:order val="0"/>
          <c:tx>
            <c:strRef>
              <c:f>Semanal!$H$1:$H$2</c:f>
              <c:strCache>
                <c:ptCount val="2"/>
                <c:pt idx="0">
                  <c:v>Rentabilidad Semanal</c:v>
                </c:pt>
              </c:strCache>
            </c:strRef>
          </c:tx>
          <c:spPr>
            <a:solidFill>
              <a:schemeClr val="accent1"/>
            </a:solidFill>
            <a:ln>
              <a:noFill/>
            </a:ln>
            <a:effectLst/>
          </c:spPr>
          <c:cat>
            <c:numRef>
              <c:f>Semanal!$A$3:$A$288</c:f>
              <c:numCache>
                <c:formatCode>m/d/yyyy</c:formatCode>
                <c:ptCount val="286"/>
                <c:pt idx="0">
                  <c:v>43836</c:v>
                </c:pt>
                <c:pt idx="1">
                  <c:v>43843</c:v>
                </c:pt>
                <c:pt idx="2">
                  <c:v>43850</c:v>
                </c:pt>
                <c:pt idx="3">
                  <c:v>43857</c:v>
                </c:pt>
                <c:pt idx="4">
                  <c:v>43864</c:v>
                </c:pt>
                <c:pt idx="5">
                  <c:v>43871</c:v>
                </c:pt>
                <c:pt idx="6">
                  <c:v>43878</c:v>
                </c:pt>
                <c:pt idx="7">
                  <c:v>43885</c:v>
                </c:pt>
                <c:pt idx="8">
                  <c:v>43892</c:v>
                </c:pt>
                <c:pt idx="9">
                  <c:v>43899</c:v>
                </c:pt>
                <c:pt idx="10">
                  <c:v>43906</c:v>
                </c:pt>
                <c:pt idx="11">
                  <c:v>43913</c:v>
                </c:pt>
                <c:pt idx="12">
                  <c:v>43920</c:v>
                </c:pt>
                <c:pt idx="13">
                  <c:v>43927</c:v>
                </c:pt>
                <c:pt idx="14">
                  <c:v>43934</c:v>
                </c:pt>
                <c:pt idx="15">
                  <c:v>43941</c:v>
                </c:pt>
                <c:pt idx="16">
                  <c:v>43948</c:v>
                </c:pt>
                <c:pt idx="17">
                  <c:v>43955</c:v>
                </c:pt>
                <c:pt idx="18">
                  <c:v>43962</c:v>
                </c:pt>
                <c:pt idx="19">
                  <c:v>43969</c:v>
                </c:pt>
                <c:pt idx="20">
                  <c:v>43976</c:v>
                </c:pt>
                <c:pt idx="21">
                  <c:v>43983</c:v>
                </c:pt>
                <c:pt idx="22">
                  <c:v>43990</c:v>
                </c:pt>
                <c:pt idx="23">
                  <c:v>43997</c:v>
                </c:pt>
                <c:pt idx="24">
                  <c:v>44004</c:v>
                </c:pt>
                <c:pt idx="25">
                  <c:v>44011</c:v>
                </c:pt>
                <c:pt idx="26">
                  <c:v>44018</c:v>
                </c:pt>
                <c:pt idx="27">
                  <c:v>44025</c:v>
                </c:pt>
                <c:pt idx="28">
                  <c:v>44032</c:v>
                </c:pt>
                <c:pt idx="29">
                  <c:v>44039</c:v>
                </c:pt>
                <c:pt idx="30">
                  <c:v>44046</c:v>
                </c:pt>
                <c:pt idx="31">
                  <c:v>44053</c:v>
                </c:pt>
                <c:pt idx="32">
                  <c:v>44060</c:v>
                </c:pt>
                <c:pt idx="33">
                  <c:v>44067</c:v>
                </c:pt>
                <c:pt idx="34">
                  <c:v>44074</c:v>
                </c:pt>
                <c:pt idx="35">
                  <c:v>44081</c:v>
                </c:pt>
                <c:pt idx="36">
                  <c:v>44088</c:v>
                </c:pt>
                <c:pt idx="37">
                  <c:v>44095</c:v>
                </c:pt>
                <c:pt idx="38">
                  <c:v>44102</c:v>
                </c:pt>
                <c:pt idx="39">
                  <c:v>44109</c:v>
                </c:pt>
                <c:pt idx="40">
                  <c:v>44116</c:v>
                </c:pt>
                <c:pt idx="41">
                  <c:v>44123</c:v>
                </c:pt>
                <c:pt idx="42">
                  <c:v>44130</c:v>
                </c:pt>
                <c:pt idx="43">
                  <c:v>44137</c:v>
                </c:pt>
                <c:pt idx="44">
                  <c:v>44144</c:v>
                </c:pt>
                <c:pt idx="45">
                  <c:v>44151</c:v>
                </c:pt>
                <c:pt idx="46">
                  <c:v>44158</c:v>
                </c:pt>
                <c:pt idx="47">
                  <c:v>44165</c:v>
                </c:pt>
                <c:pt idx="48">
                  <c:v>44172</c:v>
                </c:pt>
                <c:pt idx="49">
                  <c:v>44179</c:v>
                </c:pt>
                <c:pt idx="50">
                  <c:v>44186</c:v>
                </c:pt>
                <c:pt idx="51">
                  <c:v>44193</c:v>
                </c:pt>
                <c:pt idx="52">
                  <c:v>44200</c:v>
                </c:pt>
                <c:pt idx="53">
                  <c:v>44207</c:v>
                </c:pt>
                <c:pt idx="54">
                  <c:v>44214</c:v>
                </c:pt>
                <c:pt idx="55">
                  <c:v>44221</c:v>
                </c:pt>
                <c:pt idx="56">
                  <c:v>44228</c:v>
                </c:pt>
                <c:pt idx="57">
                  <c:v>44235</c:v>
                </c:pt>
                <c:pt idx="58">
                  <c:v>44242</c:v>
                </c:pt>
                <c:pt idx="59">
                  <c:v>44249</c:v>
                </c:pt>
                <c:pt idx="60">
                  <c:v>44256</c:v>
                </c:pt>
                <c:pt idx="61">
                  <c:v>44263</c:v>
                </c:pt>
                <c:pt idx="62">
                  <c:v>44270</c:v>
                </c:pt>
                <c:pt idx="63">
                  <c:v>44277</c:v>
                </c:pt>
                <c:pt idx="64">
                  <c:v>44284</c:v>
                </c:pt>
                <c:pt idx="65">
                  <c:v>44291</c:v>
                </c:pt>
                <c:pt idx="66">
                  <c:v>44298</c:v>
                </c:pt>
                <c:pt idx="67">
                  <c:v>44305</c:v>
                </c:pt>
                <c:pt idx="68">
                  <c:v>44312</c:v>
                </c:pt>
                <c:pt idx="69">
                  <c:v>44319</c:v>
                </c:pt>
                <c:pt idx="70">
                  <c:v>44326</c:v>
                </c:pt>
                <c:pt idx="71">
                  <c:v>44333</c:v>
                </c:pt>
                <c:pt idx="72">
                  <c:v>44340</c:v>
                </c:pt>
                <c:pt idx="73">
                  <c:v>44347</c:v>
                </c:pt>
                <c:pt idx="74">
                  <c:v>44354</c:v>
                </c:pt>
                <c:pt idx="75">
                  <c:v>44361</c:v>
                </c:pt>
                <c:pt idx="76">
                  <c:v>44368</c:v>
                </c:pt>
                <c:pt idx="77">
                  <c:v>44375</c:v>
                </c:pt>
                <c:pt idx="78">
                  <c:v>44382</c:v>
                </c:pt>
                <c:pt idx="79">
                  <c:v>44389</c:v>
                </c:pt>
                <c:pt idx="80">
                  <c:v>44396</c:v>
                </c:pt>
                <c:pt idx="81">
                  <c:v>44403</c:v>
                </c:pt>
                <c:pt idx="82">
                  <c:v>44410</c:v>
                </c:pt>
                <c:pt idx="83">
                  <c:v>44417</c:v>
                </c:pt>
                <c:pt idx="84">
                  <c:v>44424</c:v>
                </c:pt>
                <c:pt idx="85">
                  <c:v>44431</c:v>
                </c:pt>
                <c:pt idx="86">
                  <c:v>44438</c:v>
                </c:pt>
                <c:pt idx="87">
                  <c:v>44445</c:v>
                </c:pt>
                <c:pt idx="88">
                  <c:v>44452</c:v>
                </c:pt>
                <c:pt idx="89">
                  <c:v>44459</c:v>
                </c:pt>
                <c:pt idx="90">
                  <c:v>44466</c:v>
                </c:pt>
                <c:pt idx="91">
                  <c:v>44473</c:v>
                </c:pt>
                <c:pt idx="92">
                  <c:v>44480</c:v>
                </c:pt>
                <c:pt idx="93">
                  <c:v>44487</c:v>
                </c:pt>
                <c:pt idx="94">
                  <c:v>44494</c:v>
                </c:pt>
                <c:pt idx="95">
                  <c:v>44501</c:v>
                </c:pt>
                <c:pt idx="96">
                  <c:v>44508</c:v>
                </c:pt>
                <c:pt idx="97">
                  <c:v>44515</c:v>
                </c:pt>
                <c:pt idx="98">
                  <c:v>44522</c:v>
                </c:pt>
                <c:pt idx="99">
                  <c:v>44529</c:v>
                </c:pt>
                <c:pt idx="100">
                  <c:v>44536</c:v>
                </c:pt>
                <c:pt idx="101">
                  <c:v>44543</c:v>
                </c:pt>
                <c:pt idx="102">
                  <c:v>44550</c:v>
                </c:pt>
                <c:pt idx="103">
                  <c:v>44557</c:v>
                </c:pt>
                <c:pt idx="104">
                  <c:v>44564</c:v>
                </c:pt>
                <c:pt idx="105">
                  <c:v>44571</c:v>
                </c:pt>
                <c:pt idx="106">
                  <c:v>44578</c:v>
                </c:pt>
                <c:pt idx="107">
                  <c:v>44585</c:v>
                </c:pt>
                <c:pt idx="108">
                  <c:v>44592</c:v>
                </c:pt>
                <c:pt idx="109">
                  <c:v>44599</c:v>
                </c:pt>
                <c:pt idx="110">
                  <c:v>44606</c:v>
                </c:pt>
                <c:pt idx="111">
                  <c:v>44613</c:v>
                </c:pt>
                <c:pt idx="112">
                  <c:v>44620</c:v>
                </c:pt>
                <c:pt idx="113">
                  <c:v>44627</c:v>
                </c:pt>
                <c:pt idx="114">
                  <c:v>44634</c:v>
                </c:pt>
                <c:pt idx="115">
                  <c:v>44641</c:v>
                </c:pt>
                <c:pt idx="116">
                  <c:v>44648</c:v>
                </c:pt>
                <c:pt idx="117">
                  <c:v>44655</c:v>
                </c:pt>
                <c:pt idx="118">
                  <c:v>44662</c:v>
                </c:pt>
                <c:pt idx="119">
                  <c:v>44669</c:v>
                </c:pt>
                <c:pt idx="120">
                  <c:v>44676</c:v>
                </c:pt>
                <c:pt idx="121">
                  <c:v>44683</c:v>
                </c:pt>
                <c:pt idx="122">
                  <c:v>44690</c:v>
                </c:pt>
                <c:pt idx="123">
                  <c:v>44697</c:v>
                </c:pt>
                <c:pt idx="124">
                  <c:v>44704</c:v>
                </c:pt>
                <c:pt idx="125">
                  <c:v>44711</c:v>
                </c:pt>
                <c:pt idx="126">
                  <c:v>44718</c:v>
                </c:pt>
                <c:pt idx="127">
                  <c:v>44725</c:v>
                </c:pt>
                <c:pt idx="128">
                  <c:v>44732</c:v>
                </c:pt>
                <c:pt idx="129">
                  <c:v>44739</c:v>
                </c:pt>
                <c:pt idx="130">
                  <c:v>44746</c:v>
                </c:pt>
                <c:pt idx="131">
                  <c:v>44753</c:v>
                </c:pt>
                <c:pt idx="132">
                  <c:v>44760</c:v>
                </c:pt>
                <c:pt idx="133">
                  <c:v>44767</c:v>
                </c:pt>
                <c:pt idx="134">
                  <c:v>44774</c:v>
                </c:pt>
                <c:pt idx="135">
                  <c:v>44781</c:v>
                </c:pt>
                <c:pt idx="136">
                  <c:v>44788</c:v>
                </c:pt>
                <c:pt idx="137">
                  <c:v>44795</c:v>
                </c:pt>
                <c:pt idx="138">
                  <c:v>44802</c:v>
                </c:pt>
                <c:pt idx="139">
                  <c:v>44809</c:v>
                </c:pt>
                <c:pt idx="140">
                  <c:v>44816</c:v>
                </c:pt>
                <c:pt idx="141">
                  <c:v>44823</c:v>
                </c:pt>
                <c:pt idx="142">
                  <c:v>44830</c:v>
                </c:pt>
                <c:pt idx="143">
                  <c:v>44837</c:v>
                </c:pt>
                <c:pt idx="144">
                  <c:v>44844</c:v>
                </c:pt>
                <c:pt idx="145">
                  <c:v>44851</c:v>
                </c:pt>
                <c:pt idx="146">
                  <c:v>44858</c:v>
                </c:pt>
                <c:pt idx="147">
                  <c:v>44865</c:v>
                </c:pt>
                <c:pt idx="148">
                  <c:v>44872</c:v>
                </c:pt>
                <c:pt idx="149">
                  <c:v>44879</c:v>
                </c:pt>
                <c:pt idx="150">
                  <c:v>44886</c:v>
                </c:pt>
                <c:pt idx="151">
                  <c:v>44893</c:v>
                </c:pt>
                <c:pt idx="152">
                  <c:v>44900</c:v>
                </c:pt>
                <c:pt idx="153">
                  <c:v>44907</c:v>
                </c:pt>
                <c:pt idx="154">
                  <c:v>44914</c:v>
                </c:pt>
                <c:pt idx="155">
                  <c:v>44921</c:v>
                </c:pt>
                <c:pt idx="156">
                  <c:v>44928</c:v>
                </c:pt>
                <c:pt idx="157">
                  <c:v>44935</c:v>
                </c:pt>
                <c:pt idx="158">
                  <c:v>44942</c:v>
                </c:pt>
                <c:pt idx="159">
                  <c:v>44949</c:v>
                </c:pt>
                <c:pt idx="160">
                  <c:v>44956</c:v>
                </c:pt>
                <c:pt idx="161">
                  <c:v>44963</c:v>
                </c:pt>
                <c:pt idx="162">
                  <c:v>44970</c:v>
                </c:pt>
                <c:pt idx="163">
                  <c:v>44977</c:v>
                </c:pt>
                <c:pt idx="164">
                  <c:v>44984</c:v>
                </c:pt>
                <c:pt idx="165">
                  <c:v>44991</c:v>
                </c:pt>
                <c:pt idx="166">
                  <c:v>44998</c:v>
                </c:pt>
                <c:pt idx="167">
                  <c:v>45005</c:v>
                </c:pt>
                <c:pt idx="168">
                  <c:v>45012</c:v>
                </c:pt>
                <c:pt idx="169">
                  <c:v>45019</c:v>
                </c:pt>
                <c:pt idx="170">
                  <c:v>45026</c:v>
                </c:pt>
                <c:pt idx="171">
                  <c:v>45033</c:v>
                </c:pt>
                <c:pt idx="172">
                  <c:v>45040</c:v>
                </c:pt>
                <c:pt idx="173">
                  <c:v>45047</c:v>
                </c:pt>
                <c:pt idx="174">
                  <c:v>45054</c:v>
                </c:pt>
                <c:pt idx="175">
                  <c:v>45061</c:v>
                </c:pt>
                <c:pt idx="176">
                  <c:v>45068</c:v>
                </c:pt>
                <c:pt idx="177">
                  <c:v>45075</c:v>
                </c:pt>
                <c:pt idx="178">
                  <c:v>45082</c:v>
                </c:pt>
                <c:pt idx="179">
                  <c:v>45089</c:v>
                </c:pt>
                <c:pt idx="180">
                  <c:v>45096</c:v>
                </c:pt>
                <c:pt idx="181">
                  <c:v>45103</c:v>
                </c:pt>
                <c:pt idx="182">
                  <c:v>45110</c:v>
                </c:pt>
                <c:pt idx="183">
                  <c:v>45117</c:v>
                </c:pt>
                <c:pt idx="184">
                  <c:v>45124</c:v>
                </c:pt>
                <c:pt idx="185">
                  <c:v>45131</c:v>
                </c:pt>
                <c:pt idx="186">
                  <c:v>45138</c:v>
                </c:pt>
                <c:pt idx="187">
                  <c:v>45145</c:v>
                </c:pt>
                <c:pt idx="188">
                  <c:v>45152</c:v>
                </c:pt>
                <c:pt idx="189">
                  <c:v>45159</c:v>
                </c:pt>
                <c:pt idx="190">
                  <c:v>45166</c:v>
                </c:pt>
                <c:pt idx="191">
                  <c:v>45173</c:v>
                </c:pt>
                <c:pt idx="192">
                  <c:v>45180</c:v>
                </c:pt>
                <c:pt idx="193">
                  <c:v>45187</c:v>
                </c:pt>
                <c:pt idx="194">
                  <c:v>45194</c:v>
                </c:pt>
                <c:pt idx="195">
                  <c:v>45201</c:v>
                </c:pt>
                <c:pt idx="196">
                  <c:v>45208</c:v>
                </c:pt>
                <c:pt idx="197">
                  <c:v>45215</c:v>
                </c:pt>
                <c:pt idx="198">
                  <c:v>45222</c:v>
                </c:pt>
                <c:pt idx="199">
                  <c:v>45229</c:v>
                </c:pt>
                <c:pt idx="200">
                  <c:v>45236</c:v>
                </c:pt>
                <c:pt idx="201">
                  <c:v>45243</c:v>
                </c:pt>
                <c:pt idx="202">
                  <c:v>45250</c:v>
                </c:pt>
                <c:pt idx="203">
                  <c:v>45257</c:v>
                </c:pt>
                <c:pt idx="204">
                  <c:v>45264</c:v>
                </c:pt>
                <c:pt idx="205">
                  <c:v>45271</c:v>
                </c:pt>
                <c:pt idx="206">
                  <c:v>45278</c:v>
                </c:pt>
                <c:pt idx="207">
                  <c:v>45285</c:v>
                </c:pt>
                <c:pt idx="208">
                  <c:v>45292</c:v>
                </c:pt>
                <c:pt idx="209">
                  <c:v>45299</c:v>
                </c:pt>
                <c:pt idx="210">
                  <c:v>45306</c:v>
                </c:pt>
                <c:pt idx="211">
                  <c:v>45313</c:v>
                </c:pt>
                <c:pt idx="212">
                  <c:v>45320</c:v>
                </c:pt>
                <c:pt idx="213">
                  <c:v>45327</c:v>
                </c:pt>
                <c:pt idx="214">
                  <c:v>45334</c:v>
                </c:pt>
                <c:pt idx="215">
                  <c:v>45341</c:v>
                </c:pt>
                <c:pt idx="216">
                  <c:v>45348</c:v>
                </c:pt>
                <c:pt idx="217">
                  <c:v>45355</c:v>
                </c:pt>
                <c:pt idx="218">
                  <c:v>45362</c:v>
                </c:pt>
                <c:pt idx="219">
                  <c:v>45369</c:v>
                </c:pt>
                <c:pt idx="220">
                  <c:v>45376</c:v>
                </c:pt>
                <c:pt idx="221">
                  <c:v>45383</c:v>
                </c:pt>
                <c:pt idx="222">
                  <c:v>45390</c:v>
                </c:pt>
                <c:pt idx="223">
                  <c:v>45397</c:v>
                </c:pt>
                <c:pt idx="224">
                  <c:v>45404</c:v>
                </c:pt>
                <c:pt idx="225">
                  <c:v>45411</c:v>
                </c:pt>
                <c:pt idx="226">
                  <c:v>45418</c:v>
                </c:pt>
                <c:pt idx="227">
                  <c:v>45425</c:v>
                </c:pt>
                <c:pt idx="228">
                  <c:v>45432</c:v>
                </c:pt>
                <c:pt idx="229">
                  <c:v>45439</c:v>
                </c:pt>
                <c:pt idx="230">
                  <c:v>45446</c:v>
                </c:pt>
                <c:pt idx="231">
                  <c:v>45453</c:v>
                </c:pt>
                <c:pt idx="232">
                  <c:v>45460</c:v>
                </c:pt>
                <c:pt idx="233">
                  <c:v>45467</c:v>
                </c:pt>
                <c:pt idx="234">
                  <c:v>45474</c:v>
                </c:pt>
                <c:pt idx="235">
                  <c:v>45481</c:v>
                </c:pt>
                <c:pt idx="236">
                  <c:v>45488</c:v>
                </c:pt>
                <c:pt idx="237">
                  <c:v>45495</c:v>
                </c:pt>
                <c:pt idx="238">
                  <c:v>45502</c:v>
                </c:pt>
                <c:pt idx="239">
                  <c:v>45509</c:v>
                </c:pt>
                <c:pt idx="240">
                  <c:v>45516</c:v>
                </c:pt>
                <c:pt idx="241">
                  <c:v>45523</c:v>
                </c:pt>
                <c:pt idx="242">
                  <c:v>45530</c:v>
                </c:pt>
                <c:pt idx="243">
                  <c:v>45537</c:v>
                </c:pt>
                <c:pt idx="244">
                  <c:v>45544</c:v>
                </c:pt>
                <c:pt idx="245">
                  <c:v>45551</c:v>
                </c:pt>
                <c:pt idx="246">
                  <c:v>45558</c:v>
                </c:pt>
                <c:pt idx="247">
                  <c:v>45565</c:v>
                </c:pt>
                <c:pt idx="248">
                  <c:v>45572</c:v>
                </c:pt>
                <c:pt idx="249">
                  <c:v>45579</c:v>
                </c:pt>
                <c:pt idx="250">
                  <c:v>45586</c:v>
                </c:pt>
                <c:pt idx="251">
                  <c:v>45593</c:v>
                </c:pt>
                <c:pt idx="252">
                  <c:v>45600</c:v>
                </c:pt>
                <c:pt idx="253">
                  <c:v>45607</c:v>
                </c:pt>
                <c:pt idx="254">
                  <c:v>45614</c:v>
                </c:pt>
                <c:pt idx="255">
                  <c:v>45621</c:v>
                </c:pt>
                <c:pt idx="256">
                  <c:v>45628</c:v>
                </c:pt>
                <c:pt idx="257">
                  <c:v>45635</c:v>
                </c:pt>
                <c:pt idx="258">
                  <c:v>45642</c:v>
                </c:pt>
                <c:pt idx="259">
                  <c:v>45649</c:v>
                </c:pt>
                <c:pt idx="260">
                  <c:v>45656</c:v>
                </c:pt>
                <c:pt idx="261">
                  <c:v>45663</c:v>
                </c:pt>
                <c:pt idx="262">
                  <c:v>45670</c:v>
                </c:pt>
                <c:pt idx="263">
                  <c:v>45677</c:v>
                </c:pt>
                <c:pt idx="264">
                  <c:v>45684</c:v>
                </c:pt>
                <c:pt idx="265">
                  <c:v>45691</c:v>
                </c:pt>
                <c:pt idx="266">
                  <c:v>45698</c:v>
                </c:pt>
                <c:pt idx="267">
                  <c:v>45705</c:v>
                </c:pt>
                <c:pt idx="268">
                  <c:v>45712</c:v>
                </c:pt>
                <c:pt idx="269">
                  <c:v>45719</c:v>
                </c:pt>
                <c:pt idx="270">
                  <c:v>45726</c:v>
                </c:pt>
                <c:pt idx="271">
                  <c:v>45733</c:v>
                </c:pt>
                <c:pt idx="272">
                  <c:v>45740</c:v>
                </c:pt>
                <c:pt idx="273">
                  <c:v>45747</c:v>
                </c:pt>
                <c:pt idx="274">
                  <c:v>45754</c:v>
                </c:pt>
                <c:pt idx="275">
                  <c:v>45761</c:v>
                </c:pt>
                <c:pt idx="276">
                  <c:v>45768</c:v>
                </c:pt>
                <c:pt idx="277">
                  <c:v>45775</c:v>
                </c:pt>
                <c:pt idx="278">
                  <c:v>45782</c:v>
                </c:pt>
                <c:pt idx="279">
                  <c:v>45789</c:v>
                </c:pt>
                <c:pt idx="280">
                  <c:v>45796</c:v>
                </c:pt>
                <c:pt idx="281">
                  <c:v>45803</c:v>
                </c:pt>
                <c:pt idx="282">
                  <c:v>45810</c:v>
                </c:pt>
                <c:pt idx="283">
                  <c:v>45817</c:v>
                </c:pt>
                <c:pt idx="284">
                  <c:v>45824</c:v>
                </c:pt>
                <c:pt idx="285">
                  <c:v>45831</c:v>
                </c:pt>
              </c:numCache>
            </c:numRef>
          </c:cat>
          <c:val>
            <c:numRef>
              <c:f>Semanal!$H$3:$H$288</c:f>
              <c:numCache>
                <c:formatCode>0.0%</c:formatCode>
                <c:ptCount val="286"/>
                <c:pt idx="0">
                  <c:v>0.12797741784167746</c:v>
                </c:pt>
                <c:pt idx="1">
                  <c:v>8.7633877721727926E-2</c:v>
                </c:pt>
                <c:pt idx="2">
                  <c:v>-4.204127569703435E-2</c:v>
                </c:pt>
                <c:pt idx="3">
                  <c:v>8.7579247393036005E-2</c:v>
                </c:pt>
                <c:pt idx="4">
                  <c:v>6.0884423477851869E-2</c:v>
                </c:pt>
                <c:pt idx="5">
                  <c:v>3.1792522275552536E-2</c:v>
                </c:pt>
                <c:pt idx="6">
                  <c:v>-2.3320392473010036E-2</c:v>
                </c:pt>
                <c:pt idx="7">
                  <c:v>-2.3705128241994975E-2</c:v>
                </c:pt>
                <c:pt idx="8">
                  <c:v>-8.0681120112614996E-2</c:v>
                </c:pt>
                <c:pt idx="9">
                  <c:v>-0.11222752948438017</c:v>
                </c:pt>
                <c:pt idx="10">
                  <c:v>-0.15895057722977696</c:v>
                </c:pt>
                <c:pt idx="11">
                  <c:v>9.3646448175443986E-3</c:v>
                </c:pt>
                <c:pt idx="12">
                  <c:v>2.9320837730065406E-2</c:v>
                </c:pt>
                <c:pt idx="13">
                  <c:v>4.4472332599479809E-2</c:v>
                </c:pt>
                <c:pt idx="14">
                  <c:v>-2.2873801209436842E-2</c:v>
                </c:pt>
                <c:pt idx="15">
                  <c:v>5.6295336681204733E-2</c:v>
                </c:pt>
                <c:pt idx="16">
                  <c:v>0.22939751087340213</c:v>
                </c:pt>
                <c:pt idx="17">
                  <c:v>6.0406797290637242E-2</c:v>
                </c:pt>
                <c:pt idx="18">
                  <c:v>-1.587892097773911E-2</c:v>
                </c:pt>
                <c:pt idx="19">
                  <c:v>6.6583909961598848E-3</c:v>
                </c:pt>
                <c:pt idx="20">
                  <c:v>-1.9541479350207041E-2</c:v>
                </c:pt>
                <c:pt idx="21">
                  <c:v>5.3989353109950733E-2</c:v>
                </c:pt>
                <c:pt idx="22">
                  <c:v>-2.5961567710772428E-2</c:v>
                </c:pt>
                <c:pt idx="23">
                  <c:v>-4.0207835253580966E-2</c:v>
                </c:pt>
                <c:pt idx="24">
                  <c:v>1.5271455368341853E-2</c:v>
                </c:pt>
                <c:pt idx="25">
                  <c:v>-4.4190527155885673E-2</c:v>
                </c:pt>
                <c:pt idx="26">
                  <c:v>1.834145899681831E-2</c:v>
                </c:pt>
                <c:pt idx="27">
                  <c:v>-1.4060646281455596E-2</c:v>
                </c:pt>
                <c:pt idx="28">
                  <c:v>8.0765245358158683E-2</c:v>
                </c:pt>
                <c:pt idx="29">
                  <c:v>0.19908547255133618</c:v>
                </c:pt>
                <c:pt idx="30">
                  <c:v>-1.5199228796399424E-2</c:v>
                </c:pt>
                <c:pt idx="31">
                  <c:v>1.1500461745516234E-2</c:v>
                </c:pt>
                <c:pt idx="32">
                  <c:v>3.012618565078904E-2</c:v>
                </c:pt>
                <c:pt idx="33">
                  <c:v>-4.6173063077107029E-2</c:v>
                </c:pt>
                <c:pt idx="34">
                  <c:v>1.8775157547992905E-2</c:v>
                </c:pt>
                <c:pt idx="35">
                  <c:v>-0.12333922328999243</c:v>
                </c:pt>
                <c:pt idx="36">
                  <c:v>5.5068791039734596E-2</c:v>
                </c:pt>
                <c:pt idx="37">
                  <c:v>-1.4156818409902509E-2</c:v>
                </c:pt>
                <c:pt idx="38">
                  <c:v>-4.1204345213445162E-3</c:v>
                </c:pt>
                <c:pt idx="39">
                  <c:v>4.8160872824432481E-2</c:v>
                </c:pt>
                <c:pt idx="40">
                  <c:v>2.0302186531960281E-2</c:v>
                </c:pt>
                <c:pt idx="41">
                  <c:v>0.13948576080303973</c:v>
                </c:pt>
                <c:pt idx="42">
                  <c:v>4.9277833807747785E-2</c:v>
                </c:pt>
                <c:pt idx="43">
                  <c:v>0.13854923722001664</c:v>
                </c:pt>
                <c:pt idx="44">
                  <c:v>3.3975450137633326E-2</c:v>
                </c:pt>
                <c:pt idx="45">
                  <c:v>0.15143077743472549</c:v>
                </c:pt>
                <c:pt idx="46">
                  <c:v>2.665205469253679E-2</c:v>
                </c:pt>
                <c:pt idx="47">
                  <c:v>2.1365167595379184E-2</c:v>
                </c:pt>
                <c:pt idx="48">
                  <c:v>-2.3824339314903374E-2</c:v>
                </c:pt>
                <c:pt idx="49">
                  <c:v>0.24975279407052581</c:v>
                </c:pt>
                <c:pt idx="50">
                  <c:v>0.16829454567865498</c:v>
                </c:pt>
                <c:pt idx="51">
                  <c:v>0.22542617998778763</c:v>
                </c:pt>
                <c:pt idx="52">
                  <c:v>0.20543559379173404</c:v>
                </c:pt>
                <c:pt idx="53">
                  <c:v>-4.4203018721951398E-2</c:v>
                </c:pt>
                <c:pt idx="54">
                  <c:v>-5.7460867711364133E-2</c:v>
                </c:pt>
                <c:pt idx="55">
                  <c:v>1.6424958187814979E-2</c:v>
                </c:pt>
                <c:pt idx="56">
                  <c:v>6.6223158006825752E-2</c:v>
                </c:pt>
                <c:pt idx="57">
                  <c:v>0.21311350424630079</c:v>
                </c:pt>
                <c:pt idx="58">
                  <c:v>0.17624500766028398</c:v>
                </c:pt>
                <c:pt idx="59">
                  <c:v>-1.5279445652795331E-2</c:v>
                </c:pt>
                <c:pt idx="60">
                  <c:v>-8.5312841076423007E-2</c:v>
                </c:pt>
                <c:pt idx="61">
                  <c:v>0.17422486964981851</c:v>
                </c:pt>
                <c:pt idx="62">
                  <c:v>-1.8022891573980029E-2</c:v>
                </c:pt>
                <c:pt idx="63">
                  <c:v>-3.8824620111588777E-2</c:v>
                </c:pt>
                <c:pt idx="64">
                  <c:v>3.202347143161996E-2</c:v>
                </c:pt>
                <c:pt idx="65">
                  <c:v>1.9094930622036092E-2</c:v>
                </c:pt>
                <c:pt idx="66">
                  <c:v>5.8901670178182861E-2</c:v>
                </c:pt>
                <c:pt idx="67">
                  <c:v>-0.11404259580720931</c:v>
                </c:pt>
                <c:pt idx="68">
                  <c:v>1.7576294053303534E-2</c:v>
                </c:pt>
                <c:pt idx="69">
                  <c:v>1.7067129078592858E-2</c:v>
                </c:pt>
                <c:pt idx="70">
                  <c:v>2.8545180630486596E-4</c:v>
                </c:pt>
                <c:pt idx="71">
                  <c:v>-0.21933805851911756</c:v>
                </c:pt>
                <c:pt idx="72">
                  <c:v>-0.12280232843421358</c:v>
                </c:pt>
                <c:pt idx="73">
                  <c:v>-3.1453636776399743E-2</c:v>
                </c:pt>
                <c:pt idx="74">
                  <c:v>-1.8343590285153561E-3</c:v>
                </c:pt>
                <c:pt idx="75">
                  <c:v>4.854274784166053E-2</c:v>
                </c:pt>
                <c:pt idx="76">
                  <c:v>-0.1354574236091568</c:v>
                </c:pt>
                <c:pt idx="77">
                  <c:v>2.2217718060777054E-2</c:v>
                </c:pt>
                <c:pt idx="78">
                  <c:v>-3.1856331064601846E-2</c:v>
                </c:pt>
                <c:pt idx="79">
                  <c:v>-2.1157915757120973E-2</c:v>
                </c:pt>
                <c:pt idx="80">
                  <c:v>1.976930744492009E-2</c:v>
                </c:pt>
                <c:pt idx="81">
                  <c:v>0.20518364011074522</c:v>
                </c:pt>
                <c:pt idx="82">
                  <c:v>6.5593198159992164E-2</c:v>
                </c:pt>
                <c:pt idx="83">
                  <c:v>6.2340834090065252E-2</c:v>
                </c:pt>
                <c:pt idx="84">
                  <c:v>3.3302382631686785E-2</c:v>
                </c:pt>
                <c:pt idx="85">
                  <c:v>1.5290391228160826E-2</c:v>
                </c:pt>
                <c:pt idx="86">
                  <c:v>2.751819451874038E-2</c:v>
                </c:pt>
                <c:pt idx="87">
                  <c:v>2.0040149830727889E-2</c:v>
                </c:pt>
                <c:pt idx="88">
                  <c:v>-7.7984112623093252E-2</c:v>
                </c:pt>
                <c:pt idx="89">
                  <c:v>-3.1016842284835647E-2</c:v>
                </c:pt>
                <c:pt idx="90">
                  <c:v>4.0792397678555449E-2</c:v>
                </c:pt>
                <c:pt idx="91">
                  <c:v>0.1433702057696955</c:v>
                </c:pt>
                <c:pt idx="92">
                  <c:v>0.11298397954562631</c:v>
                </c:pt>
                <c:pt idx="93">
                  <c:v>6.9818801581126466E-2</c:v>
                </c:pt>
                <c:pt idx="94">
                  <c:v>-4.8531925607291325E-2</c:v>
                </c:pt>
                <c:pt idx="95">
                  <c:v>6.0889188333152246E-3</c:v>
                </c:pt>
                <c:pt idx="96">
                  <c:v>7.3347239542734186E-2</c:v>
                </c:pt>
                <c:pt idx="97">
                  <c:v>-3.6451234716510184E-2</c:v>
                </c:pt>
                <c:pt idx="98">
                  <c:v>-0.10458778024520644</c:v>
                </c:pt>
                <c:pt idx="99">
                  <c:v>-5.698340906536664E-3</c:v>
                </c:pt>
                <c:pt idx="100">
                  <c:v>-0.12028880518845871</c:v>
                </c:pt>
                <c:pt idx="101">
                  <c:v>-3.3393805044944082E-2</c:v>
                </c:pt>
                <c:pt idx="102">
                  <c:v>3.1589757410723097E-2</c:v>
                </c:pt>
                <c:pt idx="103">
                  <c:v>3.88240873951926E-3</c:v>
                </c:pt>
                <c:pt idx="104">
                  <c:v>-8.5398934498159343E-2</c:v>
                </c:pt>
                <c:pt idx="105">
                  <c:v>-6.7859858151324851E-2</c:v>
                </c:pt>
                <c:pt idx="106">
                  <c:v>-1.9102653147433715E-2</c:v>
                </c:pt>
                <c:pt idx="107">
                  <c:v>-0.10478227939114865</c:v>
                </c:pt>
                <c:pt idx="108">
                  <c:v>9.2461856931525907E-2</c:v>
                </c:pt>
                <c:pt idx="109">
                  <c:v>7.4393427662137288E-2</c:v>
                </c:pt>
                <c:pt idx="110">
                  <c:v>-2.0750454663291812E-2</c:v>
                </c:pt>
                <c:pt idx="111">
                  <c:v>-0.10583403080052203</c:v>
                </c:pt>
                <c:pt idx="112">
                  <c:v>0.13017332305163057</c:v>
                </c:pt>
                <c:pt idx="113">
                  <c:v>-5.8992084083626259E-2</c:v>
                </c:pt>
                <c:pt idx="114">
                  <c:v>-3.5673738530467565E-3</c:v>
                </c:pt>
                <c:pt idx="115">
                  <c:v>0.10590129519166769</c:v>
                </c:pt>
                <c:pt idx="116">
                  <c:v>2.7480349693410455E-2</c:v>
                </c:pt>
                <c:pt idx="117">
                  <c:v>-2.0491015183930077E-2</c:v>
                </c:pt>
                <c:pt idx="118">
                  <c:v>-0.10070291103884177</c:v>
                </c:pt>
                <c:pt idx="119">
                  <c:v>1.2847137648074557E-2</c:v>
                </c:pt>
                <c:pt idx="120">
                  <c:v>-5.2077076497777035E-2</c:v>
                </c:pt>
                <c:pt idx="121">
                  <c:v>-1.9139172258993035E-2</c:v>
                </c:pt>
                <c:pt idx="122">
                  <c:v>-0.14301273829758088</c:v>
                </c:pt>
                <c:pt idx="123">
                  <c:v>-8.5414396753866625E-2</c:v>
                </c:pt>
                <c:pt idx="124">
                  <c:v>-2.1515738728978783E-2</c:v>
                </c:pt>
                <c:pt idx="125">
                  <c:v>5.4816982737514765E-2</c:v>
                </c:pt>
                <c:pt idx="126">
                  <c:v>-1.7617601327873499E-2</c:v>
                </c:pt>
                <c:pt idx="127">
                  <c:v>-0.15335192277916559</c:v>
                </c:pt>
                <c:pt idx="128">
                  <c:v>-0.18712640418507975</c:v>
                </c:pt>
                <c:pt idx="129">
                  <c:v>-1.5588401537004939E-2</c:v>
                </c:pt>
                <c:pt idx="130">
                  <c:v>3.8911535488983226E-2</c:v>
                </c:pt>
                <c:pt idx="131">
                  <c:v>-3.2549632126343063E-2</c:v>
                </c:pt>
                <c:pt idx="132">
                  <c:v>0.12181094207336017</c:v>
                </c:pt>
                <c:pt idx="133">
                  <c:v>1.4508512027750657E-2</c:v>
                </c:pt>
                <c:pt idx="134">
                  <c:v>-4.1547264255790826E-2</c:v>
                </c:pt>
                <c:pt idx="135">
                  <c:v>5.972665627426578E-2</c:v>
                </c:pt>
                <c:pt idx="136">
                  <c:v>6.4328294575478869E-3</c:v>
                </c:pt>
                <c:pt idx="137">
                  <c:v>-0.13167126122243719</c:v>
                </c:pt>
                <c:pt idx="138">
                  <c:v>-5.8109399098048804E-2</c:v>
                </c:pt>
                <c:pt idx="139">
                  <c:v>6.0900282513018246E-2</c:v>
                </c:pt>
                <c:pt idx="140">
                  <c:v>4.0750639549753789E-2</c:v>
                </c:pt>
                <c:pt idx="141">
                  <c:v>-0.13339513677214704</c:v>
                </c:pt>
                <c:pt idx="142">
                  <c:v>3.4329728465904444E-2</c:v>
                </c:pt>
                <c:pt idx="143">
                  <c:v>3.2447250713346022E-3</c:v>
                </c:pt>
                <c:pt idx="144">
                  <c:v>-2.5516741620202728E-2</c:v>
                </c:pt>
                <c:pt idx="145">
                  <c:v>-1.0348793722204472E-2</c:v>
                </c:pt>
                <c:pt idx="146">
                  <c:v>6.6957069159450724E-2</c:v>
                </c:pt>
                <c:pt idx="147">
                  <c:v>2.1783078029139452E-2</c:v>
                </c:pt>
                <c:pt idx="148">
                  <c:v>-1.9486864103006121E-2</c:v>
                </c:pt>
                <c:pt idx="149">
                  <c:v>-0.18490329420828819</c:v>
                </c:pt>
                <c:pt idx="150">
                  <c:v>-2.1725257759935074E-2</c:v>
                </c:pt>
                <c:pt idx="151">
                  <c:v>2.5923726263612112E-2</c:v>
                </c:pt>
                <c:pt idx="152">
                  <c:v>1.0319371989507936E-2</c:v>
                </c:pt>
                <c:pt idx="153">
                  <c:v>5.3903208144638642E-2</c:v>
                </c:pt>
                <c:pt idx="154">
                  <c:v>-7.282528169158993E-2</c:v>
                </c:pt>
                <c:pt idx="155">
                  <c:v>-1.8594032837530505E-3</c:v>
                </c:pt>
                <c:pt idx="156">
                  <c:v>6.341538220395182E-3</c:v>
                </c:pt>
                <c:pt idx="157">
                  <c:v>0.23895051613123103</c:v>
                </c:pt>
                <c:pt idx="158">
                  <c:v>0.10187196727700384</c:v>
                </c:pt>
                <c:pt idx="159">
                  <c:v>2.669099209595421E-2</c:v>
                </c:pt>
                <c:pt idx="160">
                  <c:v>1.3299518740137066E-2</c:v>
                </c:pt>
                <c:pt idx="161">
                  <c:v>-3.5919455330433114E-2</c:v>
                </c:pt>
                <c:pt idx="162">
                  <c:v>7.7642367189778544E-2</c:v>
                </c:pt>
                <c:pt idx="163">
                  <c:v>-3.5243232903821482E-3</c:v>
                </c:pt>
                <c:pt idx="164">
                  <c:v>-4.8714081630740695E-2</c:v>
                </c:pt>
                <c:pt idx="165">
                  <c:v>-5.4123688013872934E-2</c:v>
                </c:pt>
                <c:pt idx="166">
                  <c:v>0.25440056933387822</c:v>
                </c:pt>
                <c:pt idx="167">
                  <c:v>1.3293422522690949E-2</c:v>
                </c:pt>
                <c:pt idx="168">
                  <c:v>1.5666737020885904E-2</c:v>
                </c:pt>
                <c:pt idx="169">
                  <c:v>-1.6302640745804259E-2</c:v>
                </c:pt>
                <c:pt idx="170">
                  <c:v>7.9314164830904949E-2</c:v>
                </c:pt>
                <c:pt idx="171">
                  <c:v>-1.687559172544105E-2</c:v>
                </c:pt>
                <c:pt idx="172">
                  <c:v>-1.5377148908750778E-2</c:v>
                </c:pt>
                <c:pt idx="173">
                  <c:v>-6.1884521160842799E-3</c:v>
                </c:pt>
                <c:pt idx="174">
                  <c:v>-3.9017395874083448E-2</c:v>
                </c:pt>
                <c:pt idx="175">
                  <c:v>-3.5107489628071142E-2</c:v>
                </c:pt>
                <c:pt idx="176">
                  <c:v>1.952313007452898E-2</c:v>
                </c:pt>
                <c:pt idx="177">
                  <c:v>9.319243406447051E-3</c:v>
                </c:pt>
                <c:pt idx="178">
                  <c:v>-3.864210487047981E-2</c:v>
                </c:pt>
                <c:pt idx="179">
                  <c:v>-2.0333969692698798E-2</c:v>
                </c:pt>
                <c:pt idx="180">
                  <c:v>0.17306948555362789</c:v>
                </c:pt>
                <c:pt idx="181">
                  <c:v>-5.8933576530032688E-3</c:v>
                </c:pt>
                <c:pt idx="182">
                  <c:v>5.6399072544313063E-3</c:v>
                </c:pt>
                <c:pt idx="183">
                  <c:v>1.0264157147741263E-2</c:v>
                </c:pt>
                <c:pt idx="184">
                  <c:v>-4.1116693633086308E-2</c:v>
                </c:pt>
                <c:pt idx="185">
                  <c:v>-1.0343574284309362E-2</c:v>
                </c:pt>
                <c:pt idx="186">
                  <c:v>-3.2664206769613259E-3</c:v>
                </c:pt>
                <c:pt idx="187">
                  <c:v>4.5799057676468432E-3</c:v>
                </c:pt>
                <c:pt idx="188">
                  <c:v>-1.4638671891207418E-2</c:v>
                </c:pt>
                <c:pt idx="189">
                  <c:v>-9.7959208422278107E-2</c:v>
                </c:pt>
                <c:pt idx="190">
                  <c:v>4.5836490463630419E-2</c:v>
                </c:pt>
                <c:pt idx="191">
                  <c:v>-5.7155007852051423E-2</c:v>
                </c:pt>
                <c:pt idx="192">
                  <c:v>1.5341167523898072E-2</c:v>
                </c:pt>
                <c:pt idx="193">
                  <c:v>2.4290699127373083E-2</c:v>
                </c:pt>
                <c:pt idx="194">
                  <c:v>1.9402732885960772E-2</c:v>
                </c:pt>
                <c:pt idx="195">
                  <c:v>1.7327703535413061E-2</c:v>
                </c:pt>
                <c:pt idx="196">
                  <c:v>-1.7697971520739705E-2</c:v>
                </c:pt>
                <c:pt idx="197">
                  <c:v>7.9716675096827685E-2</c:v>
                </c:pt>
                <c:pt idx="198">
                  <c:v>0.16193500285714085</c:v>
                </c:pt>
                <c:pt idx="199">
                  <c:v>2.2408364193687944E-2</c:v>
                </c:pt>
                <c:pt idx="200">
                  <c:v>5.6109458814716399E-2</c:v>
                </c:pt>
                <c:pt idx="201">
                  <c:v>-6.9241990200583374E-4</c:v>
                </c:pt>
                <c:pt idx="202">
                  <c:v>1.3440775033641548E-2</c:v>
                </c:pt>
                <c:pt idx="203">
                  <c:v>4.5069105788502324E-2</c:v>
                </c:pt>
                <c:pt idx="204">
                  <c:v>0.11233193728816858</c:v>
                </c:pt>
                <c:pt idx="205">
                  <c:v>-1.8146541859832905E-2</c:v>
                </c:pt>
                <c:pt idx="206">
                  <c:v>1.2651006450947149E-2</c:v>
                </c:pt>
                <c:pt idx="207">
                  <c:v>-1.4169972490108403E-2</c:v>
                </c:pt>
                <c:pt idx="208">
                  <c:v>4.8391917407785916E-2</c:v>
                </c:pt>
                <c:pt idx="209">
                  <c:v>6.5601060589304927E-2</c:v>
                </c:pt>
                <c:pt idx="210">
                  <c:v>-0.10907530780121981</c:v>
                </c:pt>
                <c:pt idx="211">
                  <c:v>-1.5872476136145078E-2</c:v>
                </c:pt>
                <c:pt idx="212">
                  <c:v>2.2340803535867784E-2</c:v>
                </c:pt>
                <c:pt idx="213">
                  <c:v>0.10832056628819589</c:v>
                </c:pt>
                <c:pt idx="214">
                  <c:v>8.7286577557746894E-2</c:v>
                </c:pt>
                <c:pt idx="215">
                  <c:v>2.2157990852177852E-3</c:v>
                </c:pt>
                <c:pt idx="216">
                  <c:v>0.2044145775333365</c:v>
                </c:pt>
                <c:pt idx="217">
                  <c:v>9.6688442508465297E-2</c:v>
                </c:pt>
                <c:pt idx="218">
                  <c:v>5.397292421382275E-2</c:v>
                </c:pt>
                <c:pt idx="219">
                  <c:v>-6.3947988569089412E-2</c:v>
                </c:pt>
                <c:pt idx="220">
                  <c:v>3.9552356614999236E-2</c:v>
                </c:pt>
                <c:pt idx="221">
                  <c:v>-5.0136790628478494E-3</c:v>
                </c:pt>
                <c:pt idx="222">
                  <c:v>2.0163906968444896E-2</c:v>
                </c:pt>
                <c:pt idx="223">
                  <c:v>-8.2607852681775756E-2</c:v>
                </c:pt>
                <c:pt idx="224">
                  <c:v>6.9460963319329062E-3</c:v>
                </c:pt>
                <c:pt idx="225">
                  <c:v>-3.7600608395084105E-2</c:v>
                </c:pt>
                <c:pt idx="226">
                  <c:v>1.1921145815836356E-2</c:v>
                </c:pt>
                <c:pt idx="227">
                  <c:v>3.3221973879312083E-2</c:v>
                </c:pt>
                <c:pt idx="228">
                  <c:v>6.1256413067131442E-2</c:v>
                </c:pt>
                <c:pt idx="229">
                  <c:v>-1.5031125268577132E-2</c:v>
                </c:pt>
                <c:pt idx="230">
                  <c:v>1.8499785312426204E-2</c:v>
                </c:pt>
                <c:pt idx="231">
                  <c:v>-2.512268294685847E-2</c:v>
                </c:pt>
                <c:pt idx="232">
                  <c:v>-4.1505558722919028E-2</c:v>
                </c:pt>
                <c:pt idx="233">
                  <c:v>-5.8469571646549319E-2</c:v>
                </c:pt>
                <c:pt idx="234">
                  <c:v>8.3427556474262345E-3</c:v>
                </c:pt>
                <c:pt idx="235">
                  <c:v>-3.9380373233356671E-2</c:v>
                </c:pt>
                <c:pt idx="236">
                  <c:v>0.11341915208585419</c:v>
                </c:pt>
                <c:pt idx="237">
                  <c:v>1.610841924768501E-2</c:v>
                </c:pt>
                <c:pt idx="238">
                  <c:v>8.0991831062198448E-3</c:v>
                </c:pt>
                <c:pt idx="239">
                  <c:v>-0.10730531460665474</c:v>
                </c:pt>
                <c:pt idx="240">
                  <c:v>-1.4967764583529223E-2</c:v>
                </c:pt>
                <c:pt idx="241">
                  <c:v>5.4364040068563962E-2</c:v>
                </c:pt>
                <c:pt idx="242">
                  <c:v>-7.3608313903006303E-3</c:v>
                </c:pt>
                <c:pt idx="243">
                  <c:v>-7.1612907134416537E-2</c:v>
                </c:pt>
                <c:pt idx="244">
                  <c:v>1.3886453383307735E-2</c:v>
                </c:pt>
                <c:pt idx="245">
                  <c:v>5.7102273149232247E-2</c:v>
                </c:pt>
                <c:pt idx="246">
                  <c:v>3.6329213681714698E-2</c:v>
                </c:pt>
                <c:pt idx="247">
                  <c:v>-1.2457934116378817E-2</c:v>
                </c:pt>
                <c:pt idx="248">
                  <c:v>-1.7054331679430233E-2</c:v>
                </c:pt>
                <c:pt idx="249">
                  <c:v>7.5731221223402298E-2</c:v>
                </c:pt>
                <c:pt idx="250">
                  <c:v>1.4169917245490595E-3</c:v>
                </c:pt>
                <c:pt idx="251">
                  <c:v>5.9365765562260454E-2</c:v>
                </c:pt>
                <c:pt idx="252">
                  <c:v>0.10469015392691097</c:v>
                </c:pt>
                <c:pt idx="253">
                  <c:v>0.14785368755268777</c:v>
                </c:pt>
                <c:pt idx="254">
                  <c:v>6.7077831991619458E-2</c:v>
                </c:pt>
                <c:pt idx="255">
                  <c:v>-7.5566953156690634E-3</c:v>
                </c:pt>
                <c:pt idx="256">
                  <c:v>4.797489818387745E-2</c:v>
                </c:pt>
                <c:pt idx="257">
                  <c:v>1.3886204630667543E-2</c:v>
                </c:pt>
                <c:pt idx="258">
                  <c:v>3.1623793139600273E-2</c:v>
                </c:pt>
                <c:pt idx="259">
                  <c:v>-7.6672641099788441E-2</c:v>
                </c:pt>
                <c:pt idx="260">
                  <c:v>-9.9599729958055258E-3</c:v>
                </c:pt>
                <c:pt idx="261">
                  <c:v>3.5366952203469713E-2</c:v>
                </c:pt>
                <c:pt idx="262">
                  <c:v>3.8167193783920972E-2</c:v>
                </c:pt>
                <c:pt idx="263">
                  <c:v>2.5621979427195969E-2</c:v>
                </c:pt>
                <c:pt idx="264">
                  <c:v>-2.6320373307419393E-2</c:v>
                </c:pt>
                <c:pt idx="265">
                  <c:v>-3.6899291955408253E-2</c:v>
                </c:pt>
                <c:pt idx="266">
                  <c:v>-3.5780386942877558E-2</c:v>
                </c:pt>
                <c:pt idx="267">
                  <c:v>8.1608807789510397E-3</c:v>
                </c:pt>
                <c:pt idx="268">
                  <c:v>-2.9541919078753386E-2</c:v>
                </c:pt>
                <c:pt idx="269">
                  <c:v>-2.6327175216425077E-2</c:v>
                </c:pt>
                <c:pt idx="270">
                  <c:v>-9.3973977822174426E-2</c:v>
                </c:pt>
                <c:pt idx="271">
                  <c:v>2.6830629536552564E-2</c:v>
                </c:pt>
                <c:pt idx="272">
                  <c:v>1.4226765887291312E-2</c:v>
                </c:pt>
                <c:pt idx="273">
                  <c:v>-8.5292105863955924E-3</c:v>
                </c:pt>
                <c:pt idx="274">
                  <c:v>-2.4025799901499393E-2</c:v>
                </c:pt>
                <c:pt idx="275">
                  <c:v>7.3114332271896109E-3</c:v>
                </c:pt>
                <c:pt idx="276">
                  <c:v>0.10559703638590352</c:v>
                </c:pt>
                <c:pt idx="277">
                  <c:v>2.3193917503965194E-2</c:v>
                </c:pt>
                <c:pt idx="278">
                  <c:v>7.3558692853676361E-2</c:v>
                </c:pt>
                <c:pt idx="279">
                  <c:v>1.3807232359807518E-2</c:v>
                </c:pt>
                <c:pt idx="280">
                  <c:v>5.1976615222662934E-2</c:v>
                </c:pt>
                <c:pt idx="281">
                  <c:v>-1.1275508380686895E-2</c:v>
                </c:pt>
                <c:pt idx="282">
                  <c:v>-3.5721385841571633E-2</c:v>
                </c:pt>
                <c:pt idx="283">
                  <c:v>3.4092719451967499E-2</c:v>
                </c:pt>
                <c:pt idx="284">
                  <c:v>-1.4164408638204935E-2</c:v>
                </c:pt>
                <c:pt idx="285">
                  <c:v>-3.1622297396675983E-3</c:v>
                </c:pt>
              </c:numCache>
            </c:numRef>
          </c:val>
          <c:extLst>
            <c:ext xmlns:c16="http://schemas.microsoft.com/office/drawing/2014/chart" uri="{C3380CC4-5D6E-409C-BE32-E72D297353CC}">
              <c16:uniqueId val="{00000000-DEA0-4B0E-B4F9-F052ED5477E7}"/>
            </c:ext>
          </c:extLst>
        </c:ser>
        <c:dLbls>
          <c:showLegendKey val="0"/>
          <c:showVal val="0"/>
          <c:showCatName val="0"/>
          <c:showSerName val="0"/>
          <c:showPercent val="0"/>
          <c:showBubbleSize val="0"/>
        </c:dLbls>
        <c:axId val="1405768063"/>
        <c:axId val="1405765663"/>
      </c:areaChart>
      <c:dateAx>
        <c:axId val="140576806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5765663"/>
        <c:crosses val="autoZero"/>
        <c:auto val="1"/>
        <c:lblOffset val="100"/>
        <c:baseTimeUnit val="days"/>
      </c:dateAx>
      <c:valAx>
        <c:axId val="140576566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576806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areaChart>
        <c:grouping val="stacked"/>
        <c:varyColors val="0"/>
        <c:ser>
          <c:idx val="0"/>
          <c:order val="0"/>
          <c:tx>
            <c:strRef>
              <c:f>Semanal!$I$1</c:f>
              <c:strCache>
                <c:ptCount val="1"/>
                <c:pt idx="0">
                  <c:v>Volatilidad Semanal</c:v>
                </c:pt>
              </c:strCache>
            </c:strRef>
          </c:tx>
          <c:spPr>
            <a:solidFill>
              <a:schemeClr val="accent1"/>
            </a:solidFill>
            <a:ln>
              <a:noFill/>
            </a:ln>
            <a:effectLst/>
          </c:spPr>
          <c:cat>
            <c:numRef>
              <c:f>Semanal!$A$2:$A$286</c:f>
              <c:numCache>
                <c:formatCode>m/d/yyyy</c:formatCode>
                <c:ptCount val="285"/>
                <c:pt idx="0">
                  <c:v>43831</c:v>
                </c:pt>
                <c:pt idx="1">
                  <c:v>43836</c:v>
                </c:pt>
                <c:pt idx="2">
                  <c:v>43843</c:v>
                </c:pt>
                <c:pt idx="3">
                  <c:v>43850</c:v>
                </c:pt>
                <c:pt idx="4">
                  <c:v>43857</c:v>
                </c:pt>
                <c:pt idx="5">
                  <c:v>43864</c:v>
                </c:pt>
                <c:pt idx="6">
                  <c:v>43871</c:v>
                </c:pt>
                <c:pt idx="7">
                  <c:v>43878</c:v>
                </c:pt>
                <c:pt idx="8">
                  <c:v>43885</c:v>
                </c:pt>
                <c:pt idx="9">
                  <c:v>43892</c:v>
                </c:pt>
                <c:pt idx="10">
                  <c:v>43899</c:v>
                </c:pt>
                <c:pt idx="11">
                  <c:v>43906</c:v>
                </c:pt>
                <c:pt idx="12">
                  <c:v>43913</c:v>
                </c:pt>
                <c:pt idx="13">
                  <c:v>43920</c:v>
                </c:pt>
                <c:pt idx="14">
                  <c:v>43927</c:v>
                </c:pt>
                <c:pt idx="15">
                  <c:v>43934</c:v>
                </c:pt>
                <c:pt idx="16">
                  <c:v>43941</c:v>
                </c:pt>
                <c:pt idx="17">
                  <c:v>43948</c:v>
                </c:pt>
                <c:pt idx="18">
                  <c:v>43955</c:v>
                </c:pt>
                <c:pt idx="19">
                  <c:v>43962</c:v>
                </c:pt>
                <c:pt idx="20">
                  <c:v>43969</c:v>
                </c:pt>
                <c:pt idx="21">
                  <c:v>43976</c:v>
                </c:pt>
                <c:pt idx="22">
                  <c:v>43983</c:v>
                </c:pt>
                <c:pt idx="23">
                  <c:v>43990</c:v>
                </c:pt>
                <c:pt idx="24">
                  <c:v>43997</c:v>
                </c:pt>
                <c:pt idx="25">
                  <c:v>44004</c:v>
                </c:pt>
                <c:pt idx="26">
                  <c:v>44011</c:v>
                </c:pt>
                <c:pt idx="27">
                  <c:v>44018</c:v>
                </c:pt>
                <c:pt idx="28">
                  <c:v>44025</c:v>
                </c:pt>
                <c:pt idx="29">
                  <c:v>44032</c:v>
                </c:pt>
                <c:pt idx="30">
                  <c:v>44039</c:v>
                </c:pt>
                <c:pt idx="31">
                  <c:v>44046</c:v>
                </c:pt>
                <c:pt idx="32">
                  <c:v>44053</c:v>
                </c:pt>
                <c:pt idx="33">
                  <c:v>44060</c:v>
                </c:pt>
                <c:pt idx="34">
                  <c:v>44067</c:v>
                </c:pt>
                <c:pt idx="35">
                  <c:v>44074</c:v>
                </c:pt>
                <c:pt idx="36">
                  <c:v>44081</c:v>
                </c:pt>
                <c:pt idx="37">
                  <c:v>44088</c:v>
                </c:pt>
                <c:pt idx="38">
                  <c:v>44095</c:v>
                </c:pt>
                <c:pt idx="39">
                  <c:v>44102</c:v>
                </c:pt>
                <c:pt idx="40">
                  <c:v>44109</c:v>
                </c:pt>
                <c:pt idx="41">
                  <c:v>44116</c:v>
                </c:pt>
                <c:pt idx="42">
                  <c:v>44123</c:v>
                </c:pt>
                <c:pt idx="43">
                  <c:v>44130</c:v>
                </c:pt>
                <c:pt idx="44">
                  <c:v>44137</c:v>
                </c:pt>
                <c:pt idx="45">
                  <c:v>44144</c:v>
                </c:pt>
                <c:pt idx="46">
                  <c:v>44151</c:v>
                </c:pt>
                <c:pt idx="47">
                  <c:v>44158</c:v>
                </c:pt>
                <c:pt idx="48">
                  <c:v>44165</c:v>
                </c:pt>
                <c:pt idx="49">
                  <c:v>44172</c:v>
                </c:pt>
                <c:pt idx="50">
                  <c:v>44179</c:v>
                </c:pt>
                <c:pt idx="51">
                  <c:v>44186</c:v>
                </c:pt>
                <c:pt idx="52">
                  <c:v>44193</c:v>
                </c:pt>
                <c:pt idx="53">
                  <c:v>44200</c:v>
                </c:pt>
                <c:pt idx="54">
                  <c:v>44207</c:v>
                </c:pt>
                <c:pt idx="55">
                  <c:v>44214</c:v>
                </c:pt>
                <c:pt idx="56">
                  <c:v>44221</c:v>
                </c:pt>
                <c:pt idx="57">
                  <c:v>44228</c:v>
                </c:pt>
                <c:pt idx="58">
                  <c:v>44235</c:v>
                </c:pt>
                <c:pt idx="59">
                  <c:v>44242</c:v>
                </c:pt>
                <c:pt idx="60">
                  <c:v>44249</c:v>
                </c:pt>
                <c:pt idx="61">
                  <c:v>44256</c:v>
                </c:pt>
                <c:pt idx="62">
                  <c:v>44263</c:v>
                </c:pt>
                <c:pt idx="63">
                  <c:v>44270</c:v>
                </c:pt>
                <c:pt idx="64">
                  <c:v>44277</c:v>
                </c:pt>
                <c:pt idx="65">
                  <c:v>44284</c:v>
                </c:pt>
                <c:pt idx="66">
                  <c:v>44291</c:v>
                </c:pt>
                <c:pt idx="67">
                  <c:v>44298</c:v>
                </c:pt>
                <c:pt idx="68">
                  <c:v>44305</c:v>
                </c:pt>
                <c:pt idx="69">
                  <c:v>44312</c:v>
                </c:pt>
                <c:pt idx="70">
                  <c:v>44319</c:v>
                </c:pt>
                <c:pt idx="71">
                  <c:v>44326</c:v>
                </c:pt>
                <c:pt idx="72">
                  <c:v>44333</c:v>
                </c:pt>
                <c:pt idx="73">
                  <c:v>44340</c:v>
                </c:pt>
                <c:pt idx="74">
                  <c:v>44347</c:v>
                </c:pt>
                <c:pt idx="75">
                  <c:v>44354</c:v>
                </c:pt>
                <c:pt idx="76">
                  <c:v>44361</c:v>
                </c:pt>
                <c:pt idx="77">
                  <c:v>44368</c:v>
                </c:pt>
                <c:pt idx="78">
                  <c:v>44375</c:v>
                </c:pt>
                <c:pt idx="79">
                  <c:v>44382</c:v>
                </c:pt>
                <c:pt idx="80">
                  <c:v>44389</c:v>
                </c:pt>
                <c:pt idx="81">
                  <c:v>44396</c:v>
                </c:pt>
                <c:pt idx="82">
                  <c:v>44403</c:v>
                </c:pt>
                <c:pt idx="83">
                  <c:v>44410</c:v>
                </c:pt>
                <c:pt idx="84">
                  <c:v>44417</c:v>
                </c:pt>
                <c:pt idx="85">
                  <c:v>44424</c:v>
                </c:pt>
                <c:pt idx="86">
                  <c:v>44431</c:v>
                </c:pt>
                <c:pt idx="87">
                  <c:v>44438</c:v>
                </c:pt>
                <c:pt idx="88">
                  <c:v>44445</c:v>
                </c:pt>
                <c:pt idx="89">
                  <c:v>44452</c:v>
                </c:pt>
                <c:pt idx="90">
                  <c:v>44459</c:v>
                </c:pt>
                <c:pt idx="91">
                  <c:v>44466</c:v>
                </c:pt>
                <c:pt idx="92">
                  <c:v>44473</c:v>
                </c:pt>
                <c:pt idx="93">
                  <c:v>44480</c:v>
                </c:pt>
                <c:pt idx="94">
                  <c:v>44487</c:v>
                </c:pt>
                <c:pt idx="95">
                  <c:v>44494</c:v>
                </c:pt>
                <c:pt idx="96">
                  <c:v>44501</c:v>
                </c:pt>
                <c:pt idx="97">
                  <c:v>44508</c:v>
                </c:pt>
                <c:pt idx="98">
                  <c:v>44515</c:v>
                </c:pt>
                <c:pt idx="99">
                  <c:v>44522</c:v>
                </c:pt>
                <c:pt idx="100">
                  <c:v>44529</c:v>
                </c:pt>
                <c:pt idx="101">
                  <c:v>44536</c:v>
                </c:pt>
                <c:pt idx="102">
                  <c:v>44543</c:v>
                </c:pt>
                <c:pt idx="103">
                  <c:v>44550</c:v>
                </c:pt>
                <c:pt idx="104">
                  <c:v>44557</c:v>
                </c:pt>
                <c:pt idx="105">
                  <c:v>44564</c:v>
                </c:pt>
                <c:pt idx="106">
                  <c:v>44571</c:v>
                </c:pt>
                <c:pt idx="107">
                  <c:v>44578</c:v>
                </c:pt>
                <c:pt idx="108">
                  <c:v>44585</c:v>
                </c:pt>
                <c:pt idx="109">
                  <c:v>44592</c:v>
                </c:pt>
                <c:pt idx="110">
                  <c:v>44599</c:v>
                </c:pt>
                <c:pt idx="111">
                  <c:v>44606</c:v>
                </c:pt>
                <c:pt idx="112">
                  <c:v>44613</c:v>
                </c:pt>
                <c:pt idx="113">
                  <c:v>44620</c:v>
                </c:pt>
                <c:pt idx="114">
                  <c:v>44627</c:v>
                </c:pt>
                <c:pt idx="115">
                  <c:v>44634</c:v>
                </c:pt>
                <c:pt idx="116">
                  <c:v>44641</c:v>
                </c:pt>
                <c:pt idx="117">
                  <c:v>44648</c:v>
                </c:pt>
                <c:pt idx="118">
                  <c:v>44655</c:v>
                </c:pt>
                <c:pt idx="119">
                  <c:v>44662</c:v>
                </c:pt>
                <c:pt idx="120">
                  <c:v>44669</c:v>
                </c:pt>
                <c:pt idx="121">
                  <c:v>44676</c:v>
                </c:pt>
                <c:pt idx="122">
                  <c:v>44683</c:v>
                </c:pt>
                <c:pt idx="123">
                  <c:v>44690</c:v>
                </c:pt>
                <c:pt idx="124">
                  <c:v>44697</c:v>
                </c:pt>
                <c:pt idx="125">
                  <c:v>44704</c:v>
                </c:pt>
                <c:pt idx="126">
                  <c:v>44711</c:v>
                </c:pt>
                <c:pt idx="127">
                  <c:v>44718</c:v>
                </c:pt>
                <c:pt idx="128">
                  <c:v>44725</c:v>
                </c:pt>
                <c:pt idx="129">
                  <c:v>44732</c:v>
                </c:pt>
                <c:pt idx="130">
                  <c:v>44739</c:v>
                </c:pt>
                <c:pt idx="131">
                  <c:v>44746</c:v>
                </c:pt>
                <c:pt idx="132">
                  <c:v>44753</c:v>
                </c:pt>
                <c:pt idx="133">
                  <c:v>44760</c:v>
                </c:pt>
                <c:pt idx="134">
                  <c:v>44767</c:v>
                </c:pt>
                <c:pt idx="135">
                  <c:v>44774</c:v>
                </c:pt>
                <c:pt idx="136">
                  <c:v>44781</c:v>
                </c:pt>
                <c:pt idx="137">
                  <c:v>44788</c:v>
                </c:pt>
                <c:pt idx="138">
                  <c:v>44795</c:v>
                </c:pt>
                <c:pt idx="139">
                  <c:v>44802</c:v>
                </c:pt>
                <c:pt idx="140">
                  <c:v>44809</c:v>
                </c:pt>
                <c:pt idx="141">
                  <c:v>44816</c:v>
                </c:pt>
                <c:pt idx="142">
                  <c:v>44823</c:v>
                </c:pt>
                <c:pt idx="143">
                  <c:v>44830</c:v>
                </c:pt>
                <c:pt idx="144">
                  <c:v>44837</c:v>
                </c:pt>
                <c:pt idx="145">
                  <c:v>44844</c:v>
                </c:pt>
                <c:pt idx="146">
                  <c:v>44851</c:v>
                </c:pt>
                <c:pt idx="147">
                  <c:v>44858</c:v>
                </c:pt>
                <c:pt idx="148">
                  <c:v>44865</c:v>
                </c:pt>
                <c:pt idx="149">
                  <c:v>44872</c:v>
                </c:pt>
                <c:pt idx="150">
                  <c:v>44879</c:v>
                </c:pt>
                <c:pt idx="151">
                  <c:v>44886</c:v>
                </c:pt>
                <c:pt idx="152">
                  <c:v>44893</c:v>
                </c:pt>
                <c:pt idx="153">
                  <c:v>44900</c:v>
                </c:pt>
                <c:pt idx="154">
                  <c:v>44907</c:v>
                </c:pt>
                <c:pt idx="155">
                  <c:v>44914</c:v>
                </c:pt>
                <c:pt idx="156">
                  <c:v>44921</c:v>
                </c:pt>
                <c:pt idx="157">
                  <c:v>44928</c:v>
                </c:pt>
                <c:pt idx="158">
                  <c:v>44935</c:v>
                </c:pt>
                <c:pt idx="159">
                  <c:v>44942</c:v>
                </c:pt>
                <c:pt idx="160">
                  <c:v>44949</c:v>
                </c:pt>
                <c:pt idx="161">
                  <c:v>44956</c:v>
                </c:pt>
                <c:pt idx="162">
                  <c:v>44963</c:v>
                </c:pt>
                <c:pt idx="163">
                  <c:v>44970</c:v>
                </c:pt>
                <c:pt idx="164">
                  <c:v>44977</c:v>
                </c:pt>
                <c:pt idx="165">
                  <c:v>44984</c:v>
                </c:pt>
                <c:pt idx="166">
                  <c:v>44991</c:v>
                </c:pt>
                <c:pt idx="167">
                  <c:v>44998</c:v>
                </c:pt>
                <c:pt idx="168">
                  <c:v>45005</c:v>
                </c:pt>
                <c:pt idx="169">
                  <c:v>45012</c:v>
                </c:pt>
                <c:pt idx="170">
                  <c:v>45019</c:v>
                </c:pt>
                <c:pt idx="171">
                  <c:v>45026</c:v>
                </c:pt>
                <c:pt idx="172">
                  <c:v>45033</c:v>
                </c:pt>
                <c:pt idx="173">
                  <c:v>45040</c:v>
                </c:pt>
                <c:pt idx="174">
                  <c:v>45047</c:v>
                </c:pt>
                <c:pt idx="175">
                  <c:v>45054</c:v>
                </c:pt>
                <c:pt idx="176">
                  <c:v>45061</c:v>
                </c:pt>
                <c:pt idx="177">
                  <c:v>45068</c:v>
                </c:pt>
                <c:pt idx="178">
                  <c:v>45075</c:v>
                </c:pt>
                <c:pt idx="179">
                  <c:v>45082</c:v>
                </c:pt>
                <c:pt idx="180">
                  <c:v>45089</c:v>
                </c:pt>
                <c:pt idx="181">
                  <c:v>45096</c:v>
                </c:pt>
                <c:pt idx="182">
                  <c:v>45103</c:v>
                </c:pt>
                <c:pt idx="183">
                  <c:v>45110</c:v>
                </c:pt>
                <c:pt idx="184">
                  <c:v>45117</c:v>
                </c:pt>
                <c:pt idx="185">
                  <c:v>45124</c:v>
                </c:pt>
                <c:pt idx="186">
                  <c:v>45131</c:v>
                </c:pt>
                <c:pt idx="187">
                  <c:v>45138</c:v>
                </c:pt>
                <c:pt idx="188">
                  <c:v>45145</c:v>
                </c:pt>
                <c:pt idx="189">
                  <c:v>45152</c:v>
                </c:pt>
                <c:pt idx="190">
                  <c:v>45159</c:v>
                </c:pt>
                <c:pt idx="191">
                  <c:v>45166</c:v>
                </c:pt>
                <c:pt idx="192">
                  <c:v>45173</c:v>
                </c:pt>
                <c:pt idx="193">
                  <c:v>45180</c:v>
                </c:pt>
                <c:pt idx="194">
                  <c:v>45187</c:v>
                </c:pt>
                <c:pt idx="195">
                  <c:v>45194</c:v>
                </c:pt>
                <c:pt idx="196">
                  <c:v>45201</c:v>
                </c:pt>
                <c:pt idx="197">
                  <c:v>45208</c:v>
                </c:pt>
                <c:pt idx="198">
                  <c:v>45215</c:v>
                </c:pt>
                <c:pt idx="199">
                  <c:v>45222</c:v>
                </c:pt>
                <c:pt idx="200">
                  <c:v>45229</c:v>
                </c:pt>
                <c:pt idx="201">
                  <c:v>45236</c:v>
                </c:pt>
                <c:pt idx="202">
                  <c:v>45243</c:v>
                </c:pt>
                <c:pt idx="203">
                  <c:v>45250</c:v>
                </c:pt>
                <c:pt idx="204">
                  <c:v>45257</c:v>
                </c:pt>
                <c:pt idx="205">
                  <c:v>45264</c:v>
                </c:pt>
                <c:pt idx="206">
                  <c:v>45271</c:v>
                </c:pt>
                <c:pt idx="207">
                  <c:v>45278</c:v>
                </c:pt>
                <c:pt idx="208">
                  <c:v>45285</c:v>
                </c:pt>
                <c:pt idx="209">
                  <c:v>45292</c:v>
                </c:pt>
                <c:pt idx="210">
                  <c:v>45299</c:v>
                </c:pt>
                <c:pt idx="211">
                  <c:v>45306</c:v>
                </c:pt>
                <c:pt idx="212">
                  <c:v>45313</c:v>
                </c:pt>
                <c:pt idx="213">
                  <c:v>45320</c:v>
                </c:pt>
                <c:pt idx="214">
                  <c:v>45327</c:v>
                </c:pt>
                <c:pt idx="215">
                  <c:v>45334</c:v>
                </c:pt>
                <c:pt idx="216">
                  <c:v>45341</c:v>
                </c:pt>
                <c:pt idx="217">
                  <c:v>45348</c:v>
                </c:pt>
                <c:pt idx="218">
                  <c:v>45355</c:v>
                </c:pt>
                <c:pt idx="219">
                  <c:v>45362</c:v>
                </c:pt>
                <c:pt idx="220">
                  <c:v>45369</c:v>
                </c:pt>
                <c:pt idx="221">
                  <c:v>45376</c:v>
                </c:pt>
                <c:pt idx="222">
                  <c:v>45383</c:v>
                </c:pt>
                <c:pt idx="223">
                  <c:v>45390</c:v>
                </c:pt>
                <c:pt idx="224">
                  <c:v>45397</c:v>
                </c:pt>
                <c:pt idx="225">
                  <c:v>45404</c:v>
                </c:pt>
                <c:pt idx="226">
                  <c:v>45411</c:v>
                </c:pt>
                <c:pt idx="227">
                  <c:v>45418</c:v>
                </c:pt>
                <c:pt idx="228">
                  <c:v>45425</c:v>
                </c:pt>
                <c:pt idx="229">
                  <c:v>45432</c:v>
                </c:pt>
                <c:pt idx="230">
                  <c:v>45439</c:v>
                </c:pt>
                <c:pt idx="231">
                  <c:v>45446</c:v>
                </c:pt>
                <c:pt idx="232">
                  <c:v>45453</c:v>
                </c:pt>
                <c:pt idx="233">
                  <c:v>45460</c:v>
                </c:pt>
                <c:pt idx="234">
                  <c:v>45467</c:v>
                </c:pt>
                <c:pt idx="235">
                  <c:v>45474</c:v>
                </c:pt>
                <c:pt idx="236">
                  <c:v>45481</c:v>
                </c:pt>
                <c:pt idx="237">
                  <c:v>45488</c:v>
                </c:pt>
                <c:pt idx="238">
                  <c:v>45495</c:v>
                </c:pt>
                <c:pt idx="239">
                  <c:v>45502</c:v>
                </c:pt>
                <c:pt idx="240">
                  <c:v>45509</c:v>
                </c:pt>
                <c:pt idx="241">
                  <c:v>45516</c:v>
                </c:pt>
                <c:pt idx="242">
                  <c:v>45523</c:v>
                </c:pt>
                <c:pt idx="243">
                  <c:v>45530</c:v>
                </c:pt>
                <c:pt idx="244">
                  <c:v>45537</c:v>
                </c:pt>
                <c:pt idx="245">
                  <c:v>45544</c:v>
                </c:pt>
                <c:pt idx="246">
                  <c:v>45551</c:v>
                </c:pt>
                <c:pt idx="247">
                  <c:v>45558</c:v>
                </c:pt>
                <c:pt idx="248">
                  <c:v>45565</c:v>
                </c:pt>
                <c:pt idx="249">
                  <c:v>45572</c:v>
                </c:pt>
                <c:pt idx="250">
                  <c:v>45579</c:v>
                </c:pt>
                <c:pt idx="251">
                  <c:v>45586</c:v>
                </c:pt>
                <c:pt idx="252">
                  <c:v>45593</c:v>
                </c:pt>
                <c:pt idx="253">
                  <c:v>45600</c:v>
                </c:pt>
                <c:pt idx="254">
                  <c:v>45607</c:v>
                </c:pt>
                <c:pt idx="255">
                  <c:v>45614</c:v>
                </c:pt>
                <c:pt idx="256">
                  <c:v>45621</c:v>
                </c:pt>
                <c:pt idx="257">
                  <c:v>45628</c:v>
                </c:pt>
                <c:pt idx="258">
                  <c:v>45635</c:v>
                </c:pt>
                <c:pt idx="259">
                  <c:v>45642</c:v>
                </c:pt>
                <c:pt idx="260">
                  <c:v>45649</c:v>
                </c:pt>
                <c:pt idx="261">
                  <c:v>45656</c:v>
                </c:pt>
                <c:pt idx="262">
                  <c:v>45663</c:v>
                </c:pt>
                <c:pt idx="263">
                  <c:v>45670</c:v>
                </c:pt>
                <c:pt idx="264">
                  <c:v>45677</c:v>
                </c:pt>
                <c:pt idx="265">
                  <c:v>45684</c:v>
                </c:pt>
                <c:pt idx="266">
                  <c:v>45691</c:v>
                </c:pt>
                <c:pt idx="267">
                  <c:v>45698</c:v>
                </c:pt>
                <c:pt idx="268">
                  <c:v>45705</c:v>
                </c:pt>
                <c:pt idx="269">
                  <c:v>45712</c:v>
                </c:pt>
                <c:pt idx="270">
                  <c:v>45719</c:v>
                </c:pt>
                <c:pt idx="271">
                  <c:v>45726</c:v>
                </c:pt>
                <c:pt idx="272">
                  <c:v>45733</c:v>
                </c:pt>
                <c:pt idx="273">
                  <c:v>45740</c:v>
                </c:pt>
                <c:pt idx="274">
                  <c:v>45747</c:v>
                </c:pt>
                <c:pt idx="275">
                  <c:v>45754</c:v>
                </c:pt>
                <c:pt idx="276">
                  <c:v>45761</c:v>
                </c:pt>
                <c:pt idx="277">
                  <c:v>45768</c:v>
                </c:pt>
                <c:pt idx="278">
                  <c:v>45775</c:v>
                </c:pt>
                <c:pt idx="279">
                  <c:v>45782</c:v>
                </c:pt>
                <c:pt idx="280">
                  <c:v>45789</c:v>
                </c:pt>
                <c:pt idx="281">
                  <c:v>45796</c:v>
                </c:pt>
                <c:pt idx="282">
                  <c:v>45803</c:v>
                </c:pt>
                <c:pt idx="283">
                  <c:v>45810</c:v>
                </c:pt>
                <c:pt idx="284">
                  <c:v>45817</c:v>
                </c:pt>
              </c:numCache>
            </c:numRef>
          </c:cat>
          <c:val>
            <c:numRef>
              <c:f>Semanal!$I$2:$I$286</c:f>
              <c:numCache>
                <c:formatCode>0.00%</c:formatCode>
                <c:ptCount val="285"/>
                <c:pt idx="0">
                  <c:v>2.8527190795887909E-2</c:v>
                </c:pt>
                <c:pt idx="1">
                  <c:v>9.1694180333812714E-2</c:v>
                </c:pt>
                <c:pt idx="2">
                  <c:v>9.165555085793621E-2</c:v>
                </c:pt>
                <c:pt idx="3">
                  <c:v>1.8876091013007495E-2</c:v>
                </c:pt>
                <c:pt idx="4">
                  <c:v>2.0571080617754919E-2</c:v>
                </c:pt>
                <c:pt idx="5">
                  <c:v>3.8970715749664681E-2</c:v>
                </c:pt>
                <c:pt idx="6">
                  <c:v>2.7204927121427127E-4</c:v>
                </c:pt>
                <c:pt idx="7">
                  <c:v>4.0288110216545027E-2</c:v>
                </c:pt>
                <c:pt idx="8">
                  <c:v>2.2306679988862054E-2</c:v>
                </c:pt>
                <c:pt idx="9">
                  <c:v>3.3038183898473107E-2</c:v>
                </c:pt>
                <c:pt idx="10">
                  <c:v>0.11901683488658044</c:v>
                </c:pt>
                <c:pt idx="11">
                  <c:v>1.4111159335110526E-2</c:v>
                </c:pt>
                <c:pt idx="12">
                  <c:v>1.0713724767276108E-2</c:v>
                </c:pt>
                <c:pt idx="13">
                  <c:v>4.7620907902981575E-2</c:v>
                </c:pt>
                <c:pt idx="14">
                  <c:v>5.5981034263165495E-2</c:v>
                </c:pt>
                <c:pt idx="15">
                  <c:v>0.12240172120943772</c:v>
                </c:pt>
                <c:pt idx="16">
                  <c:v>0.11949447953192666</c:v>
                </c:pt>
                <c:pt idx="17">
                  <c:v>5.3942148695255404E-2</c:v>
                </c:pt>
                <c:pt idx="18">
                  <c:v>1.5936286126460752E-2</c:v>
                </c:pt>
                <c:pt idx="19">
                  <c:v>1.8526105988124392E-2</c:v>
                </c:pt>
                <c:pt idx="20">
                  <c:v>5.199415025886947E-2</c:v>
                </c:pt>
                <c:pt idx="21">
                  <c:v>5.6533838274442076E-2</c:v>
                </c:pt>
                <c:pt idx="22">
                  <c:v>1.0073632386117731E-2</c:v>
                </c:pt>
                <c:pt idx="23">
                  <c:v>3.9229782614180857E-2</c:v>
                </c:pt>
                <c:pt idx="24">
                  <c:v>4.2045971065677264E-2</c:v>
                </c:pt>
                <c:pt idx="25">
                  <c:v>4.4216791449640275E-2</c:v>
                </c:pt>
                <c:pt idx="26">
                  <c:v>2.2911748366987904E-2</c:v>
                </c:pt>
                <c:pt idx="27">
                  <c:v>6.7052031010432001E-2</c:v>
                </c:pt>
                <c:pt idx="28">
                  <c:v>8.3665034999828691E-2</c:v>
                </c:pt>
                <c:pt idx="29">
                  <c:v>0.15152216542751798</c:v>
                </c:pt>
                <c:pt idx="30">
                  <c:v>1.8879532237770887E-2</c:v>
                </c:pt>
                <c:pt idx="31">
                  <c:v>1.3170375677926782E-2</c:v>
                </c:pt>
                <c:pt idx="32">
                  <c:v>5.3951716174934369E-2</c:v>
                </c:pt>
                <c:pt idx="33">
                  <c:v>4.5925327230008146E-2</c:v>
                </c:pt>
                <c:pt idx="34">
                  <c:v>0.10049004239466698</c:v>
                </c:pt>
                <c:pt idx="35">
                  <c:v>0.12615351675057673</c:v>
                </c:pt>
                <c:pt idx="36">
                  <c:v>4.894989787360994E-2</c:v>
                </c:pt>
                <c:pt idx="37">
                  <c:v>7.0967951061907692E-3</c:v>
                </c:pt>
                <c:pt idx="38">
                  <c:v>3.6968466953496974E-2</c:v>
                </c:pt>
                <c:pt idx="39">
                  <c:v>1.9699065992355796E-2</c:v>
                </c:pt>
                <c:pt idx="40">
                  <c:v>8.4275513573130817E-2</c:v>
                </c:pt>
                <c:pt idx="41">
                  <c:v>6.378663689515196E-2</c:v>
                </c:pt>
                <c:pt idx="42">
                  <c:v>6.3124414718855215E-2</c:v>
                </c:pt>
                <c:pt idx="43">
                  <c:v>7.3944833980311403E-2</c:v>
                </c:pt>
                <c:pt idx="44">
                  <c:v>8.3053458418259285E-2</c:v>
                </c:pt>
                <c:pt idx="45">
                  <c:v>8.823188099879771E-2</c:v>
                </c:pt>
                <c:pt idx="46">
                  <c:v>3.7383937177678044E-3</c:v>
                </c:pt>
                <c:pt idx="47">
                  <c:v>3.1953806774737151E-2</c:v>
                </c:pt>
                <c:pt idx="48">
                  <c:v>0.19344824619441361</c:v>
                </c:pt>
                <c:pt idx="49">
                  <c:v>5.759967982147008E-2</c:v>
                </c:pt>
                <c:pt idx="50">
                  <c:v>4.039816604025772E-2</c:v>
                </c:pt>
                <c:pt idx="51">
                  <c:v>1.4135479059123686E-2</c:v>
                </c:pt>
                <c:pt idx="52">
                  <c:v>0.17652115575442789</c:v>
                </c:pt>
                <c:pt idx="53">
                  <c:v>9.374714924360936E-3</c:v>
                </c:pt>
                <c:pt idx="54">
                  <c:v>5.2245168526878188E-2</c:v>
                </c:pt>
                <c:pt idx="55">
                  <c:v>3.5212644782905235E-2</c:v>
                </c:pt>
                <c:pt idx="56">
                  <c:v>0.1038671599167727</c:v>
                </c:pt>
                <c:pt idx="57">
                  <c:v>2.6069963948125569E-2</c:v>
                </c:pt>
                <c:pt idx="58">
                  <c:v>0.13542823970072468</c:v>
                </c:pt>
                <c:pt idx="59">
                  <c:v>4.9521088813566053E-2</c:v>
                </c:pt>
                <c:pt idx="60">
                  <c:v>0.18352087522815794</c:v>
                </c:pt>
                <c:pt idx="61">
                  <c:v>0.13593969562928016</c:v>
                </c:pt>
                <c:pt idx="62">
                  <c:v>1.4709043309344865E-2</c:v>
                </c:pt>
                <c:pt idx="63">
                  <c:v>5.0097165964328193E-2</c:v>
                </c:pt>
                <c:pt idx="64">
                  <c:v>9.1418588773037705E-3</c:v>
                </c:pt>
                <c:pt idx="65">
                  <c:v>2.8147615477078166E-2</c:v>
                </c:pt>
                <c:pt idx="66">
                  <c:v>0.12229006324560077</c:v>
                </c:pt>
                <c:pt idx="67">
                  <c:v>9.3068609552613951E-2</c:v>
                </c:pt>
                <c:pt idx="68">
                  <c:v>3.6003400636059609E-4</c:v>
                </c:pt>
                <c:pt idx="69">
                  <c:v>1.1866437798919004E-2</c:v>
                </c:pt>
                <c:pt idx="70">
                  <c:v>0.15529727345909991</c:v>
                </c:pt>
                <c:pt idx="71">
                  <c:v>6.8261069369829688E-2</c:v>
                </c:pt>
                <c:pt idx="72">
                  <c:v>6.4593279323759162E-2</c:v>
                </c:pt>
                <c:pt idx="73">
                  <c:v>2.094399214937686E-2</c:v>
                </c:pt>
                <c:pt idx="74">
                  <c:v>3.562199388446078E-2</c:v>
                </c:pt>
                <c:pt idx="75">
                  <c:v>0.13010776897236032</c:v>
                </c:pt>
                <c:pt idx="76">
                  <c:v>0.1114931618993598</c:v>
                </c:pt>
                <c:pt idx="77">
                  <c:v>3.8236126822769917E-2</c:v>
                </c:pt>
                <c:pt idx="78">
                  <c:v>7.5649220118696953E-3</c:v>
                </c:pt>
                <c:pt idx="79">
                  <c:v>2.8939917061298642E-2</c:v>
                </c:pt>
                <c:pt idx="80">
                  <c:v>0.13110773195718334</c:v>
                </c:pt>
                <c:pt idx="81">
                  <c:v>9.8705348092204589E-2</c:v>
                </c:pt>
                <c:pt idx="82">
                  <c:v>2.2997686887327984E-3</c:v>
                </c:pt>
                <c:pt idx="83">
                  <c:v>2.0533285941375799E-2</c:v>
                </c:pt>
                <c:pt idx="84">
                  <c:v>1.273640126410701E-2</c:v>
                </c:pt>
                <c:pt idx="85">
                  <c:v>8.6463626257839866E-3</c:v>
                </c:pt>
                <c:pt idx="86">
                  <c:v>5.2877761089096687E-3</c:v>
                </c:pt>
                <c:pt idx="87">
                  <c:v>6.9313620701906803E-2</c:v>
                </c:pt>
                <c:pt idx="88">
                  <c:v>3.3210875350003756E-2</c:v>
                </c:pt>
                <c:pt idx="89">
                  <c:v>5.0776800529965867E-2</c:v>
                </c:pt>
                <c:pt idx="90">
                  <c:v>7.2533463700497444E-2</c:v>
                </c:pt>
                <c:pt idx="91">
                  <c:v>2.1486306617707653E-2</c:v>
                </c:pt>
                <c:pt idx="92">
                  <c:v>3.0522390049821924E-2</c:v>
                </c:pt>
                <c:pt idx="93">
                  <c:v>8.3686601753289319E-2</c:v>
                </c:pt>
                <c:pt idx="94">
                  <c:v>3.8622769498088433E-2</c:v>
                </c:pt>
                <c:pt idx="95">
                  <c:v>4.7558814664849756E-2</c:v>
                </c:pt>
                <c:pt idx="96">
                  <c:v>7.7639245712648283E-2</c:v>
                </c:pt>
                <c:pt idx="97">
                  <c:v>4.8179813389967067E-2</c:v>
                </c:pt>
                <c:pt idx="98">
                  <c:v>6.992539314410913E-2</c:v>
                </c:pt>
                <c:pt idx="99">
                  <c:v>8.1027694353061938E-2</c:v>
                </c:pt>
                <c:pt idx="100">
                  <c:v>6.1444043852685204E-2</c:v>
                </c:pt>
                <c:pt idx="101">
                  <c:v>4.5950317678061792E-2</c:v>
                </c:pt>
                <c:pt idx="102">
                  <c:v>1.9592054134108312E-2</c:v>
                </c:pt>
                <c:pt idx="103">
                  <c:v>6.3131443236806237E-2</c:v>
                </c:pt>
                <c:pt idx="104">
                  <c:v>1.2401999820595248E-2</c:v>
                </c:pt>
                <c:pt idx="105">
                  <c:v>3.4476550289954097E-2</c:v>
                </c:pt>
                <c:pt idx="106">
                  <c:v>6.0584644726459719E-2</c:v>
                </c:pt>
                <c:pt idx="107">
                  <c:v>0.13947266634304697</c:v>
                </c:pt>
                <c:pt idx="108">
                  <c:v>1.2776308861774137E-2</c:v>
                </c:pt>
                <c:pt idx="109">
                  <c:v>6.7276884380725821E-2</c:v>
                </c:pt>
                <c:pt idx="110">
                  <c:v>6.0163173654237401E-2</c:v>
                </c:pt>
                <c:pt idx="111">
                  <c:v>0.16688240031875015</c:v>
                </c:pt>
                <c:pt idx="112">
                  <c:v>0.13376014215125423</c:v>
                </c:pt>
                <c:pt idx="113">
                  <c:v>3.9191188449342183E-2</c:v>
                </c:pt>
                <c:pt idx="114">
                  <c:v>7.7406038208983494E-2</c:v>
                </c:pt>
                <c:pt idx="115">
                  <c:v>5.5451982348878354E-2</c:v>
                </c:pt>
                <c:pt idx="116">
                  <c:v>3.3920877407541662E-2</c:v>
                </c:pt>
                <c:pt idx="117">
                  <c:v>5.6718375490837178E-2</c:v>
                </c:pt>
                <c:pt idx="118">
                  <c:v>8.0292009430581152E-2</c:v>
                </c:pt>
                <c:pt idx="119">
                  <c:v>4.5908352085739228E-2</c:v>
                </c:pt>
                <c:pt idx="120">
                  <c:v>2.3290615445317291E-2</c:v>
                </c:pt>
                <c:pt idx="121">
                  <c:v>8.7591838555645063E-2</c:v>
                </c:pt>
                <c:pt idx="122">
                  <c:v>4.072817789065912E-2</c:v>
                </c:pt>
                <c:pt idx="123">
                  <c:v>4.5183174398118385E-2</c:v>
                </c:pt>
                <c:pt idx="124">
                  <c:v>5.3975384975381534E-2</c:v>
                </c:pt>
                <c:pt idx="125">
                  <c:v>5.1218985585063083E-2</c:v>
                </c:pt>
                <c:pt idx="126">
                  <c:v>9.5978659137963301E-2</c:v>
                </c:pt>
                <c:pt idx="127">
                  <c:v>2.3882164833180862E-2</c:v>
                </c:pt>
                <c:pt idx="128">
                  <c:v>0.12129568490364967</c:v>
                </c:pt>
                <c:pt idx="129">
                  <c:v>3.8537275045316031E-2</c:v>
                </c:pt>
                <c:pt idx="130">
                  <c:v>5.0530676212305725E-2</c:v>
                </c:pt>
                <c:pt idx="131">
                  <c:v>0.10914940876445939</c:v>
                </c:pt>
                <c:pt idx="132">
                  <c:v>7.5874275923045631E-2</c:v>
                </c:pt>
                <c:pt idx="133">
                  <c:v>3.963741953476823E-2</c:v>
                </c:pt>
                <c:pt idx="134">
                  <c:v>7.1611475964150531E-2</c:v>
                </c:pt>
                <c:pt idx="135">
                  <c:v>3.7684426337482695E-2</c:v>
                </c:pt>
                <c:pt idx="136">
                  <c:v>9.7654339029419335E-2</c:v>
                </c:pt>
                <c:pt idx="137">
                  <c:v>5.2016091544864897E-2</c:v>
                </c:pt>
                <c:pt idx="138">
                  <c:v>8.4152552894037475E-2</c:v>
                </c:pt>
                <c:pt idx="139">
                  <c:v>1.4247949177812103E-2</c:v>
                </c:pt>
                <c:pt idx="140">
                  <c:v>0.12313965935221177</c:v>
                </c:pt>
                <c:pt idx="141">
                  <c:v>0.11859938958342603</c:v>
                </c:pt>
                <c:pt idx="142">
                  <c:v>2.1980416693507188E-2</c:v>
                </c:pt>
                <c:pt idx="143">
                  <c:v>2.0337428134457061E-2</c:v>
                </c:pt>
                <c:pt idx="144">
                  <c:v>1.0725358815358799E-2</c:v>
                </c:pt>
                <c:pt idx="145">
                  <c:v>5.4663499869095807E-2</c:v>
                </c:pt>
                <c:pt idx="146">
                  <c:v>3.1942835461504046E-2</c:v>
                </c:pt>
                <c:pt idx="147">
                  <c:v>2.918225594081654E-2</c:v>
                </c:pt>
                <c:pt idx="148">
                  <c:v>0.11696707944711551</c:v>
                </c:pt>
                <c:pt idx="149">
                  <c:v>0.11538429611333609</c:v>
                </c:pt>
                <c:pt idx="150">
                  <c:v>3.3692919719699684E-2</c:v>
                </c:pt>
                <c:pt idx="151">
                  <c:v>1.1033944723256355E-2</c:v>
                </c:pt>
                <c:pt idx="152">
                  <c:v>3.0818426095416348E-2</c:v>
                </c:pt>
                <c:pt idx="153">
                  <c:v>8.961057453272768E-2</c:v>
                </c:pt>
                <c:pt idx="154">
                  <c:v>5.0180453855041454E-2</c:v>
                </c:pt>
                <c:pt idx="155">
                  <c:v>5.7989413496974205E-3</c:v>
                </c:pt>
                <c:pt idx="156">
                  <c:v>0.16447938564562387</c:v>
                </c:pt>
                <c:pt idx="157">
                  <c:v>9.6929171450035559E-2</c:v>
                </c:pt>
                <c:pt idx="158">
                  <c:v>5.3160977366737722E-2</c:v>
                </c:pt>
                <c:pt idx="159">
                  <c:v>9.46920161997729E-3</c:v>
                </c:pt>
                <c:pt idx="160">
                  <c:v>3.4803070328345023E-2</c:v>
                </c:pt>
                <c:pt idx="161">
                  <c:v>8.0300334787944849E-2</c:v>
                </c:pt>
                <c:pt idx="162">
                  <c:v>5.7393517244991206E-2</c:v>
                </c:pt>
                <c:pt idx="163">
                  <c:v>3.195398456264887E-2</c:v>
                </c:pt>
                <c:pt idx="164">
                  <c:v>3.8251693570628387E-3</c:v>
                </c:pt>
                <c:pt idx="165">
                  <c:v>0.21815959453113831</c:v>
                </c:pt>
                <c:pt idx="166">
                  <c:v>0.17048849850273098</c:v>
                </c:pt>
                <c:pt idx="167">
                  <c:v>1.6781867755620013E-3</c:v>
                </c:pt>
                <c:pt idx="168">
                  <c:v>2.2605763809141057E-2</c:v>
                </c:pt>
                <c:pt idx="169">
                  <c:v>6.7611291618686772E-2</c:v>
                </c:pt>
                <c:pt idx="170">
                  <c:v>6.8016429141675425E-2</c:v>
                </c:pt>
                <c:pt idx="171">
                  <c:v>1.0595590769019621E-3</c:v>
                </c:pt>
                <c:pt idx="172">
                  <c:v>6.4973898123615583E-3</c:v>
                </c:pt>
                <c:pt idx="173">
                  <c:v>2.3213568750472993E-2</c:v>
                </c:pt>
                <c:pt idx="174">
                  <c:v>2.7647212203589389E-3</c:v>
                </c:pt>
                <c:pt idx="175">
                  <c:v>3.8629681652131959E-2</c:v>
                </c:pt>
                <c:pt idx="176">
                  <c:v>7.2152374574597404E-3</c:v>
                </c:pt>
                <c:pt idx="177">
                  <c:v>3.3913794601464715E-2</c:v>
                </c:pt>
                <c:pt idx="178">
                  <c:v>1.2945806535088937E-2</c:v>
                </c:pt>
                <c:pt idx="179">
                  <c:v>0.13675689470958655</c:v>
                </c:pt>
                <c:pt idx="180">
                  <c:v>0.12654584001183375</c:v>
                </c:pt>
                <c:pt idx="181">
                  <c:v>8.1552498252678279E-3</c:v>
                </c:pt>
                <c:pt idx="182">
                  <c:v>3.2698384574606412E-3</c:v>
                </c:pt>
                <c:pt idx="183">
                  <c:v>3.6331748010257292E-2</c:v>
                </c:pt>
                <c:pt idx="184">
                  <c:v>2.1759881369783136E-2</c:v>
                </c:pt>
                <c:pt idx="185">
                  <c:v>5.0043033072546331E-3</c:v>
                </c:pt>
                <c:pt idx="186">
                  <c:v>5.5481906363857702E-3</c:v>
                </c:pt>
                <c:pt idx="187">
                  <c:v>1.358958658733613E-2</c:v>
                </c:pt>
                <c:pt idx="188">
                  <c:v>5.8916516393221534E-2</c:v>
                </c:pt>
                <c:pt idx="189">
                  <c:v>0.10167891378768479</c:v>
                </c:pt>
                <c:pt idx="190">
                  <c:v>7.2825986863581521E-2</c:v>
                </c:pt>
                <c:pt idx="191">
                  <c:v>5.1262537218423096E-2</c:v>
                </c:pt>
                <c:pt idx="192">
                  <c:v>6.3282744852604881E-3</c:v>
                </c:pt>
                <c:pt idx="193">
                  <c:v>3.4563140755135661E-3</c:v>
                </c:pt>
                <c:pt idx="194">
                  <c:v>1.4672673249334044E-3</c:v>
                </c:pt>
                <c:pt idx="195">
                  <c:v>2.4766892347842132E-2</c:v>
                </c:pt>
                <c:pt idx="196">
                  <c:v>6.8882557210173084E-2</c:v>
                </c:pt>
                <c:pt idx="197">
                  <c:v>5.8137137097135638E-2</c:v>
                </c:pt>
                <c:pt idx="198">
                  <c:v>9.8660232355092678E-2</c:v>
                </c:pt>
                <c:pt idx="199">
                  <c:v>2.3830272539938691E-2</c:v>
                </c:pt>
                <c:pt idx="200">
                  <c:v>4.0164993624730118E-2</c:v>
                </c:pt>
                <c:pt idx="201">
                  <c:v>9.9936779788276347E-3</c:v>
                </c:pt>
                <c:pt idx="202">
                  <c:v>2.2364607154373089E-2</c:v>
                </c:pt>
                <c:pt idx="203">
                  <c:v>4.7562004275222107E-2</c:v>
                </c:pt>
                <c:pt idx="204">
                  <c:v>9.226221740445939E-2</c:v>
                </c:pt>
                <c:pt idx="205">
                  <c:v>2.1777155254472876E-2</c:v>
                </c:pt>
                <c:pt idx="206">
                  <c:v>1.8965296087281966E-2</c:v>
                </c:pt>
                <c:pt idx="207">
                  <c:v>4.4237936590647231E-2</c:v>
                </c:pt>
                <c:pt idx="208">
                  <c:v>1.216870184206228E-2</c:v>
                </c:pt>
                <c:pt idx="209">
                  <c:v>0.12351484460197953</c:v>
                </c:pt>
                <c:pt idx="210">
                  <c:v>6.5904354296162621E-2</c:v>
                </c:pt>
                <c:pt idx="211">
                  <c:v>2.702086918745834E-2</c:v>
                </c:pt>
                <c:pt idx="212">
                  <c:v>6.0796873286981738E-2</c:v>
                </c:pt>
                <c:pt idx="213">
                  <c:v>1.4873276066701866E-2</c:v>
                </c:pt>
                <c:pt idx="214">
                  <c:v>6.0154124338743897E-2</c:v>
                </c:pt>
                <c:pt idx="215">
                  <c:v>0.14297612738830107</c:v>
                </c:pt>
                <c:pt idx="216">
                  <c:v>7.6173880587104073E-2</c:v>
                </c:pt>
                <c:pt idx="217">
                  <c:v>3.0204432648039733E-2</c:v>
                </c:pt>
                <c:pt idx="218">
                  <c:v>8.3382677072504616E-2</c:v>
                </c:pt>
                <c:pt idx="219">
                  <c:v>7.3185795934817513E-2</c:v>
                </c:pt>
                <c:pt idx="220">
                  <c:v>3.1512946038407291E-2</c:v>
                </c:pt>
                <c:pt idx="221">
                  <c:v>1.7803241816634792E-2</c:v>
                </c:pt>
                <c:pt idx="222">
                  <c:v>7.2670608163145037E-2</c:v>
                </c:pt>
                <c:pt idx="223">
                  <c:v>6.3324204629627734E-2</c:v>
                </c:pt>
                <c:pt idx="224">
                  <c:v>3.149927699198856E-2</c:v>
                </c:pt>
                <c:pt idx="225">
                  <c:v>3.5017168218795323E-2</c:v>
                </c:pt>
                <c:pt idx="226">
                  <c:v>1.5061959968572399E-2</c:v>
                </c:pt>
                <c:pt idx="227">
                  <c:v>1.9823342056468948E-2</c:v>
                </c:pt>
                <c:pt idx="228">
                  <c:v>5.3943435677208239E-2</c:v>
                </c:pt>
                <c:pt idx="229">
                  <c:v>2.3709934251187219E-2</c:v>
                </c:pt>
                <c:pt idx="230">
                  <c:v>3.0845743118235121E-2</c:v>
                </c:pt>
                <c:pt idx="231">
                  <c:v>1.1584442556589225E-2</c:v>
                </c:pt>
                <c:pt idx="232">
                  <c:v>1.1995368574435263E-2</c:v>
                </c:pt>
                <c:pt idx="233">
                  <c:v>4.7243449696425167E-2</c:v>
                </c:pt>
                <c:pt idx="234">
                  <c:v>3.3745348051041166E-2</c:v>
                </c:pt>
                <c:pt idx="235">
                  <c:v>0.10804558051529957</c:v>
                </c:pt>
                <c:pt idx="236">
                  <c:v>6.8809079072101875E-2</c:v>
                </c:pt>
                <c:pt idx="237">
                  <c:v>5.663385187754397E-3</c:v>
                </c:pt>
                <c:pt idx="238">
                  <c:v>8.1603302912201026E-2</c:v>
                </c:pt>
                <c:pt idx="239">
                  <c:v>6.5292507779504114E-2</c:v>
                </c:pt>
                <c:pt idx="240">
                  <c:v>4.9024989221396115E-2</c:v>
                </c:pt>
                <c:pt idx="241">
                  <c:v>4.3646075176431133E-2</c:v>
                </c:pt>
                <c:pt idx="242">
                  <c:v>4.5433078463976047E-2</c:v>
                </c:pt>
                <c:pt idx="243">
                  <c:v>6.0457177609196201E-2</c:v>
                </c:pt>
                <c:pt idx="244">
                  <c:v>3.0558199211020858E-2</c:v>
                </c:pt>
                <c:pt idx="245">
                  <c:v>1.4688771215473051E-2</c:v>
                </c:pt>
                <c:pt idx="246">
                  <c:v>3.4497723042782265E-2</c:v>
                </c:pt>
                <c:pt idx="247">
                  <c:v>3.2501438858629785E-3</c:v>
                </c:pt>
                <c:pt idx="248">
                  <c:v>6.5609293653736037E-2</c:v>
                </c:pt>
                <c:pt idx="249">
                  <c:v>5.2548095617292484E-2</c:v>
                </c:pt>
                <c:pt idx="250">
                  <c:v>4.0975970942091322E-2</c:v>
                </c:pt>
                <c:pt idx="251">
                  <c:v>3.2049182365777022E-2</c:v>
                </c:pt>
                <c:pt idx="252">
                  <c:v>3.0521227326760377E-2</c:v>
                </c:pt>
                <c:pt idx="253">
                  <c:v>5.7117155223376508E-2</c:v>
                </c:pt>
                <c:pt idx="254">
                  <c:v>5.2774580369636274E-2</c:v>
                </c:pt>
                <c:pt idx="255">
                  <c:v>3.9266766333624144E-2</c:v>
                </c:pt>
                <c:pt idx="256">
                  <c:v>2.4104346373264873E-2</c:v>
                </c:pt>
                <c:pt idx="257">
                  <c:v>1.254236911656292E-2</c:v>
                </c:pt>
                <c:pt idx="258">
                  <c:v>7.6577143028994765E-2</c:v>
                </c:pt>
                <c:pt idx="259">
                  <c:v>4.7172980007373806E-2</c:v>
                </c:pt>
                <c:pt idx="260">
                  <c:v>3.2050976178742925E-2</c:v>
                </c:pt>
                <c:pt idx="261">
                  <c:v>1.9800698104976201E-3</c:v>
                </c:pt>
                <c:pt idx="262">
                  <c:v>8.8708061430790922E-3</c:v>
                </c:pt>
                <c:pt idx="263">
                  <c:v>3.6728789849430135E-2</c:v>
                </c:pt>
                <c:pt idx="264">
                  <c:v>7.4804251136137761E-3</c:v>
                </c:pt>
                <c:pt idx="265">
                  <c:v>7.9118532186407339E-4</c:v>
                </c:pt>
                <c:pt idx="266">
                  <c:v>3.1071168380038559E-2</c:v>
                </c:pt>
                <c:pt idx="267">
                  <c:v>2.6659905449101996E-2</c:v>
                </c:pt>
                <c:pt idx="268">
                  <c:v>2.2731671848301802E-3</c:v>
                </c:pt>
                <c:pt idx="269">
                  <c:v>4.7833512848113172E-2</c:v>
                </c:pt>
                <c:pt idx="270">
                  <c:v>8.5421757061934153E-2</c:v>
                </c:pt>
                <c:pt idx="271">
                  <c:v>8.912277455543266E-3</c:v>
                </c:pt>
                <c:pt idx="272">
                  <c:v>1.609090527706555E-2</c:v>
                </c:pt>
                <c:pt idx="273">
                  <c:v>1.0957743389972897E-2</c:v>
                </c:pt>
                <c:pt idx="274">
                  <c:v>2.2158770048919727E-2</c:v>
                </c:pt>
                <c:pt idx="275">
                  <c:v>6.9498416486536568E-2</c:v>
                </c:pt>
                <c:pt idx="276">
                  <c:v>5.8267804152339828E-2</c:v>
                </c:pt>
                <c:pt idx="277">
                  <c:v>3.5613274182717827E-2</c:v>
                </c:pt>
                <c:pt idx="278">
                  <c:v>4.225066290101475E-2</c:v>
                </c:pt>
                <c:pt idx="279">
                  <c:v>2.6989829456030665E-2</c:v>
                </c:pt>
                <c:pt idx="280">
                  <c:v>4.4726005524378352E-2</c:v>
                </c:pt>
                <c:pt idx="281">
                  <c:v>1.7285845724646975E-2</c:v>
                </c:pt>
                <c:pt idx="282">
                  <c:v>4.9366027275533166E-2</c:v>
                </c:pt>
                <c:pt idx="283">
                  <c:v>3.4122942513148756E-2</c:v>
                </c:pt>
                <c:pt idx="284">
                  <c:v>7.7797153069832899E-3</c:v>
                </c:pt>
              </c:numCache>
            </c:numRef>
          </c:val>
          <c:extLst>
            <c:ext xmlns:c16="http://schemas.microsoft.com/office/drawing/2014/chart" uri="{C3380CC4-5D6E-409C-BE32-E72D297353CC}">
              <c16:uniqueId val="{00000000-27A2-4CEB-87E9-1BE6B362F81B}"/>
            </c:ext>
          </c:extLst>
        </c:ser>
        <c:dLbls>
          <c:showLegendKey val="0"/>
          <c:showVal val="0"/>
          <c:showCatName val="0"/>
          <c:showSerName val="0"/>
          <c:showPercent val="0"/>
          <c:showBubbleSize val="0"/>
        </c:dLbls>
        <c:axId val="1405768063"/>
        <c:axId val="1405765663"/>
      </c:areaChart>
      <c:dateAx>
        <c:axId val="140576806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5765663"/>
        <c:crosses val="autoZero"/>
        <c:auto val="1"/>
        <c:lblOffset val="100"/>
        <c:baseTimeUnit val="days"/>
      </c:dateAx>
      <c:valAx>
        <c:axId val="14057656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576806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tx>
            <c:strRef>
              <c:f>Semanal!$J$1</c:f>
              <c:strCache>
                <c:ptCount val="1"/>
                <c:pt idx="0">
                  <c:v>Retorno Semanal</c:v>
                </c:pt>
              </c:strCache>
            </c:strRef>
          </c:tx>
          <c:spPr>
            <a:ln w="28575" cap="rnd">
              <a:solidFill>
                <a:schemeClr val="accent1"/>
              </a:solidFill>
              <a:round/>
            </a:ln>
            <a:effectLst/>
          </c:spPr>
          <c:marker>
            <c:symbol val="none"/>
          </c:marker>
          <c:cat>
            <c:numRef>
              <c:f>Semanal!$A$2:$A$286</c:f>
              <c:numCache>
                <c:formatCode>m/d/yyyy</c:formatCode>
                <c:ptCount val="285"/>
                <c:pt idx="0">
                  <c:v>43831</c:v>
                </c:pt>
                <c:pt idx="1">
                  <c:v>43836</c:v>
                </c:pt>
                <c:pt idx="2">
                  <c:v>43843</c:v>
                </c:pt>
                <c:pt idx="3">
                  <c:v>43850</c:v>
                </c:pt>
                <c:pt idx="4">
                  <c:v>43857</c:v>
                </c:pt>
                <c:pt idx="5">
                  <c:v>43864</c:v>
                </c:pt>
                <c:pt idx="6">
                  <c:v>43871</c:v>
                </c:pt>
                <c:pt idx="7">
                  <c:v>43878</c:v>
                </c:pt>
                <c:pt idx="8">
                  <c:v>43885</c:v>
                </c:pt>
                <c:pt idx="9">
                  <c:v>43892</c:v>
                </c:pt>
                <c:pt idx="10">
                  <c:v>43899</c:v>
                </c:pt>
                <c:pt idx="11">
                  <c:v>43906</c:v>
                </c:pt>
                <c:pt idx="12">
                  <c:v>43913</c:v>
                </c:pt>
                <c:pt idx="13">
                  <c:v>43920</c:v>
                </c:pt>
                <c:pt idx="14">
                  <c:v>43927</c:v>
                </c:pt>
                <c:pt idx="15">
                  <c:v>43934</c:v>
                </c:pt>
                <c:pt idx="16">
                  <c:v>43941</c:v>
                </c:pt>
                <c:pt idx="17">
                  <c:v>43948</c:v>
                </c:pt>
                <c:pt idx="18">
                  <c:v>43955</c:v>
                </c:pt>
                <c:pt idx="19">
                  <c:v>43962</c:v>
                </c:pt>
                <c:pt idx="20">
                  <c:v>43969</c:v>
                </c:pt>
                <c:pt idx="21">
                  <c:v>43976</c:v>
                </c:pt>
                <c:pt idx="22">
                  <c:v>43983</c:v>
                </c:pt>
                <c:pt idx="23">
                  <c:v>43990</c:v>
                </c:pt>
                <c:pt idx="24">
                  <c:v>43997</c:v>
                </c:pt>
                <c:pt idx="25">
                  <c:v>44004</c:v>
                </c:pt>
                <c:pt idx="26">
                  <c:v>44011</c:v>
                </c:pt>
                <c:pt idx="27">
                  <c:v>44018</c:v>
                </c:pt>
                <c:pt idx="28">
                  <c:v>44025</c:v>
                </c:pt>
                <c:pt idx="29">
                  <c:v>44032</c:v>
                </c:pt>
                <c:pt idx="30">
                  <c:v>44039</c:v>
                </c:pt>
                <c:pt idx="31">
                  <c:v>44046</c:v>
                </c:pt>
                <c:pt idx="32">
                  <c:v>44053</c:v>
                </c:pt>
                <c:pt idx="33">
                  <c:v>44060</c:v>
                </c:pt>
                <c:pt idx="34">
                  <c:v>44067</c:v>
                </c:pt>
                <c:pt idx="35">
                  <c:v>44074</c:v>
                </c:pt>
                <c:pt idx="36">
                  <c:v>44081</c:v>
                </c:pt>
                <c:pt idx="37">
                  <c:v>44088</c:v>
                </c:pt>
                <c:pt idx="38">
                  <c:v>44095</c:v>
                </c:pt>
                <c:pt idx="39">
                  <c:v>44102</c:v>
                </c:pt>
                <c:pt idx="40">
                  <c:v>44109</c:v>
                </c:pt>
                <c:pt idx="41">
                  <c:v>44116</c:v>
                </c:pt>
                <c:pt idx="42">
                  <c:v>44123</c:v>
                </c:pt>
                <c:pt idx="43">
                  <c:v>44130</c:v>
                </c:pt>
                <c:pt idx="44">
                  <c:v>44137</c:v>
                </c:pt>
                <c:pt idx="45">
                  <c:v>44144</c:v>
                </c:pt>
                <c:pt idx="46">
                  <c:v>44151</c:v>
                </c:pt>
                <c:pt idx="47">
                  <c:v>44158</c:v>
                </c:pt>
                <c:pt idx="48">
                  <c:v>44165</c:v>
                </c:pt>
                <c:pt idx="49">
                  <c:v>44172</c:v>
                </c:pt>
                <c:pt idx="50">
                  <c:v>44179</c:v>
                </c:pt>
                <c:pt idx="51">
                  <c:v>44186</c:v>
                </c:pt>
                <c:pt idx="52">
                  <c:v>44193</c:v>
                </c:pt>
                <c:pt idx="53">
                  <c:v>44200</c:v>
                </c:pt>
                <c:pt idx="54">
                  <c:v>44207</c:v>
                </c:pt>
                <c:pt idx="55">
                  <c:v>44214</c:v>
                </c:pt>
                <c:pt idx="56">
                  <c:v>44221</c:v>
                </c:pt>
                <c:pt idx="57">
                  <c:v>44228</c:v>
                </c:pt>
                <c:pt idx="58">
                  <c:v>44235</c:v>
                </c:pt>
                <c:pt idx="59">
                  <c:v>44242</c:v>
                </c:pt>
                <c:pt idx="60">
                  <c:v>44249</c:v>
                </c:pt>
                <c:pt idx="61">
                  <c:v>44256</c:v>
                </c:pt>
                <c:pt idx="62">
                  <c:v>44263</c:v>
                </c:pt>
                <c:pt idx="63">
                  <c:v>44270</c:v>
                </c:pt>
                <c:pt idx="64">
                  <c:v>44277</c:v>
                </c:pt>
                <c:pt idx="65">
                  <c:v>44284</c:v>
                </c:pt>
                <c:pt idx="66">
                  <c:v>44291</c:v>
                </c:pt>
                <c:pt idx="67">
                  <c:v>44298</c:v>
                </c:pt>
                <c:pt idx="68">
                  <c:v>44305</c:v>
                </c:pt>
                <c:pt idx="69">
                  <c:v>44312</c:v>
                </c:pt>
                <c:pt idx="70">
                  <c:v>44319</c:v>
                </c:pt>
                <c:pt idx="71">
                  <c:v>44326</c:v>
                </c:pt>
                <c:pt idx="72">
                  <c:v>44333</c:v>
                </c:pt>
                <c:pt idx="73">
                  <c:v>44340</c:v>
                </c:pt>
                <c:pt idx="74">
                  <c:v>44347</c:v>
                </c:pt>
                <c:pt idx="75">
                  <c:v>44354</c:v>
                </c:pt>
                <c:pt idx="76">
                  <c:v>44361</c:v>
                </c:pt>
                <c:pt idx="77">
                  <c:v>44368</c:v>
                </c:pt>
                <c:pt idx="78">
                  <c:v>44375</c:v>
                </c:pt>
                <c:pt idx="79">
                  <c:v>44382</c:v>
                </c:pt>
                <c:pt idx="80">
                  <c:v>44389</c:v>
                </c:pt>
                <c:pt idx="81">
                  <c:v>44396</c:v>
                </c:pt>
                <c:pt idx="82">
                  <c:v>44403</c:v>
                </c:pt>
                <c:pt idx="83">
                  <c:v>44410</c:v>
                </c:pt>
                <c:pt idx="84">
                  <c:v>44417</c:v>
                </c:pt>
                <c:pt idx="85">
                  <c:v>44424</c:v>
                </c:pt>
                <c:pt idx="86">
                  <c:v>44431</c:v>
                </c:pt>
                <c:pt idx="87">
                  <c:v>44438</c:v>
                </c:pt>
                <c:pt idx="88">
                  <c:v>44445</c:v>
                </c:pt>
                <c:pt idx="89">
                  <c:v>44452</c:v>
                </c:pt>
                <c:pt idx="90">
                  <c:v>44459</c:v>
                </c:pt>
                <c:pt idx="91">
                  <c:v>44466</c:v>
                </c:pt>
                <c:pt idx="92">
                  <c:v>44473</c:v>
                </c:pt>
                <c:pt idx="93">
                  <c:v>44480</c:v>
                </c:pt>
                <c:pt idx="94">
                  <c:v>44487</c:v>
                </c:pt>
                <c:pt idx="95">
                  <c:v>44494</c:v>
                </c:pt>
                <c:pt idx="96">
                  <c:v>44501</c:v>
                </c:pt>
                <c:pt idx="97">
                  <c:v>44508</c:v>
                </c:pt>
                <c:pt idx="98">
                  <c:v>44515</c:v>
                </c:pt>
                <c:pt idx="99">
                  <c:v>44522</c:v>
                </c:pt>
                <c:pt idx="100">
                  <c:v>44529</c:v>
                </c:pt>
                <c:pt idx="101">
                  <c:v>44536</c:v>
                </c:pt>
                <c:pt idx="102">
                  <c:v>44543</c:v>
                </c:pt>
                <c:pt idx="103">
                  <c:v>44550</c:v>
                </c:pt>
                <c:pt idx="104">
                  <c:v>44557</c:v>
                </c:pt>
                <c:pt idx="105">
                  <c:v>44564</c:v>
                </c:pt>
                <c:pt idx="106">
                  <c:v>44571</c:v>
                </c:pt>
                <c:pt idx="107">
                  <c:v>44578</c:v>
                </c:pt>
                <c:pt idx="108">
                  <c:v>44585</c:v>
                </c:pt>
                <c:pt idx="109">
                  <c:v>44592</c:v>
                </c:pt>
                <c:pt idx="110">
                  <c:v>44599</c:v>
                </c:pt>
                <c:pt idx="111">
                  <c:v>44606</c:v>
                </c:pt>
                <c:pt idx="112">
                  <c:v>44613</c:v>
                </c:pt>
                <c:pt idx="113">
                  <c:v>44620</c:v>
                </c:pt>
                <c:pt idx="114">
                  <c:v>44627</c:v>
                </c:pt>
                <c:pt idx="115">
                  <c:v>44634</c:v>
                </c:pt>
                <c:pt idx="116">
                  <c:v>44641</c:v>
                </c:pt>
                <c:pt idx="117">
                  <c:v>44648</c:v>
                </c:pt>
                <c:pt idx="118">
                  <c:v>44655</c:v>
                </c:pt>
                <c:pt idx="119">
                  <c:v>44662</c:v>
                </c:pt>
                <c:pt idx="120">
                  <c:v>44669</c:v>
                </c:pt>
                <c:pt idx="121">
                  <c:v>44676</c:v>
                </c:pt>
                <c:pt idx="122">
                  <c:v>44683</c:v>
                </c:pt>
                <c:pt idx="123">
                  <c:v>44690</c:v>
                </c:pt>
                <c:pt idx="124">
                  <c:v>44697</c:v>
                </c:pt>
                <c:pt idx="125">
                  <c:v>44704</c:v>
                </c:pt>
                <c:pt idx="126">
                  <c:v>44711</c:v>
                </c:pt>
                <c:pt idx="127">
                  <c:v>44718</c:v>
                </c:pt>
                <c:pt idx="128">
                  <c:v>44725</c:v>
                </c:pt>
                <c:pt idx="129">
                  <c:v>44732</c:v>
                </c:pt>
                <c:pt idx="130">
                  <c:v>44739</c:v>
                </c:pt>
                <c:pt idx="131">
                  <c:v>44746</c:v>
                </c:pt>
                <c:pt idx="132">
                  <c:v>44753</c:v>
                </c:pt>
                <c:pt idx="133">
                  <c:v>44760</c:v>
                </c:pt>
                <c:pt idx="134">
                  <c:v>44767</c:v>
                </c:pt>
                <c:pt idx="135">
                  <c:v>44774</c:v>
                </c:pt>
                <c:pt idx="136">
                  <c:v>44781</c:v>
                </c:pt>
                <c:pt idx="137">
                  <c:v>44788</c:v>
                </c:pt>
                <c:pt idx="138">
                  <c:v>44795</c:v>
                </c:pt>
                <c:pt idx="139">
                  <c:v>44802</c:v>
                </c:pt>
                <c:pt idx="140">
                  <c:v>44809</c:v>
                </c:pt>
                <c:pt idx="141">
                  <c:v>44816</c:v>
                </c:pt>
                <c:pt idx="142">
                  <c:v>44823</c:v>
                </c:pt>
                <c:pt idx="143">
                  <c:v>44830</c:v>
                </c:pt>
                <c:pt idx="144">
                  <c:v>44837</c:v>
                </c:pt>
                <c:pt idx="145">
                  <c:v>44844</c:v>
                </c:pt>
                <c:pt idx="146">
                  <c:v>44851</c:v>
                </c:pt>
                <c:pt idx="147">
                  <c:v>44858</c:v>
                </c:pt>
                <c:pt idx="148">
                  <c:v>44865</c:v>
                </c:pt>
                <c:pt idx="149">
                  <c:v>44872</c:v>
                </c:pt>
                <c:pt idx="150">
                  <c:v>44879</c:v>
                </c:pt>
                <c:pt idx="151">
                  <c:v>44886</c:v>
                </c:pt>
                <c:pt idx="152">
                  <c:v>44893</c:v>
                </c:pt>
                <c:pt idx="153">
                  <c:v>44900</c:v>
                </c:pt>
                <c:pt idx="154">
                  <c:v>44907</c:v>
                </c:pt>
                <c:pt idx="155">
                  <c:v>44914</c:v>
                </c:pt>
                <c:pt idx="156">
                  <c:v>44921</c:v>
                </c:pt>
                <c:pt idx="157">
                  <c:v>44928</c:v>
                </c:pt>
                <c:pt idx="158">
                  <c:v>44935</c:v>
                </c:pt>
                <c:pt idx="159">
                  <c:v>44942</c:v>
                </c:pt>
                <c:pt idx="160">
                  <c:v>44949</c:v>
                </c:pt>
                <c:pt idx="161">
                  <c:v>44956</c:v>
                </c:pt>
                <c:pt idx="162">
                  <c:v>44963</c:v>
                </c:pt>
                <c:pt idx="163">
                  <c:v>44970</c:v>
                </c:pt>
                <c:pt idx="164">
                  <c:v>44977</c:v>
                </c:pt>
                <c:pt idx="165">
                  <c:v>44984</c:v>
                </c:pt>
                <c:pt idx="166">
                  <c:v>44991</c:v>
                </c:pt>
                <c:pt idx="167">
                  <c:v>44998</c:v>
                </c:pt>
                <c:pt idx="168">
                  <c:v>45005</c:v>
                </c:pt>
                <c:pt idx="169">
                  <c:v>45012</c:v>
                </c:pt>
                <c:pt idx="170">
                  <c:v>45019</c:v>
                </c:pt>
                <c:pt idx="171">
                  <c:v>45026</c:v>
                </c:pt>
                <c:pt idx="172">
                  <c:v>45033</c:v>
                </c:pt>
                <c:pt idx="173">
                  <c:v>45040</c:v>
                </c:pt>
                <c:pt idx="174">
                  <c:v>45047</c:v>
                </c:pt>
                <c:pt idx="175">
                  <c:v>45054</c:v>
                </c:pt>
                <c:pt idx="176">
                  <c:v>45061</c:v>
                </c:pt>
                <c:pt idx="177">
                  <c:v>45068</c:v>
                </c:pt>
                <c:pt idx="178">
                  <c:v>45075</c:v>
                </c:pt>
                <c:pt idx="179">
                  <c:v>45082</c:v>
                </c:pt>
                <c:pt idx="180">
                  <c:v>45089</c:v>
                </c:pt>
                <c:pt idx="181">
                  <c:v>45096</c:v>
                </c:pt>
                <c:pt idx="182">
                  <c:v>45103</c:v>
                </c:pt>
                <c:pt idx="183">
                  <c:v>45110</c:v>
                </c:pt>
                <c:pt idx="184">
                  <c:v>45117</c:v>
                </c:pt>
                <c:pt idx="185">
                  <c:v>45124</c:v>
                </c:pt>
                <c:pt idx="186">
                  <c:v>45131</c:v>
                </c:pt>
                <c:pt idx="187">
                  <c:v>45138</c:v>
                </c:pt>
                <c:pt idx="188">
                  <c:v>45145</c:v>
                </c:pt>
                <c:pt idx="189">
                  <c:v>45152</c:v>
                </c:pt>
                <c:pt idx="190">
                  <c:v>45159</c:v>
                </c:pt>
                <c:pt idx="191">
                  <c:v>45166</c:v>
                </c:pt>
                <c:pt idx="192">
                  <c:v>45173</c:v>
                </c:pt>
                <c:pt idx="193">
                  <c:v>45180</c:v>
                </c:pt>
                <c:pt idx="194">
                  <c:v>45187</c:v>
                </c:pt>
                <c:pt idx="195">
                  <c:v>45194</c:v>
                </c:pt>
                <c:pt idx="196">
                  <c:v>45201</c:v>
                </c:pt>
                <c:pt idx="197">
                  <c:v>45208</c:v>
                </c:pt>
                <c:pt idx="198">
                  <c:v>45215</c:v>
                </c:pt>
                <c:pt idx="199">
                  <c:v>45222</c:v>
                </c:pt>
                <c:pt idx="200">
                  <c:v>45229</c:v>
                </c:pt>
                <c:pt idx="201">
                  <c:v>45236</c:v>
                </c:pt>
                <c:pt idx="202">
                  <c:v>45243</c:v>
                </c:pt>
                <c:pt idx="203">
                  <c:v>45250</c:v>
                </c:pt>
                <c:pt idx="204">
                  <c:v>45257</c:v>
                </c:pt>
                <c:pt idx="205">
                  <c:v>45264</c:v>
                </c:pt>
                <c:pt idx="206">
                  <c:v>45271</c:v>
                </c:pt>
                <c:pt idx="207">
                  <c:v>45278</c:v>
                </c:pt>
                <c:pt idx="208">
                  <c:v>45285</c:v>
                </c:pt>
                <c:pt idx="209">
                  <c:v>45292</c:v>
                </c:pt>
                <c:pt idx="210">
                  <c:v>45299</c:v>
                </c:pt>
                <c:pt idx="211">
                  <c:v>45306</c:v>
                </c:pt>
                <c:pt idx="212">
                  <c:v>45313</c:v>
                </c:pt>
                <c:pt idx="213">
                  <c:v>45320</c:v>
                </c:pt>
                <c:pt idx="214">
                  <c:v>45327</c:v>
                </c:pt>
                <c:pt idx="215">
                  <c:v>45334</c:v>
                </c:pt>
                <c:pt idx="216">
                  <c:v>45341</c:v>
                </c:pt>
                <c:pt idx="217">
                  <c:v>45348</c:v>
                </c:pt>
                <c:pt idx="218">
                  <c:v>45355</c:v>
                </c:pt>
                <c:pt idx="219">
                  <c:v>45362</c:v>
                </c:pt>
                <c:pt idx="220">
                  <c:v>45369</c:v>
                </c:pt>
                <c:pt idx="221">
                  <c:v>45376</c:v>
                </c:pt>
                <c:pt idx="222">
                  <c:v>45383</c:v>
                </c:pt>
                <c:pt idx="223">
                  <c:v>45390</c:v>
                </c:pt>
                <c:pt idx="224">
                  <c:v>45397</c:v>
                </c:pt>
                <c:pt idx="225">
                  <c:v>45404</c:v>
                </c:pt>
                <c:pt idx="226">
                  <c:v>45411</c:v>
                </c:pt>
                <c:pt idx="227">
                  <c:v>45418</c:v>
                </c:pt>
                <c:pt idx="228">
                  <c:v>45425</c:v>
                </c:pt>
                <c:pt idx="229">
                  <c:v>45432</c:v>
                </c:pt>
                <c:pt idx="230">
                  <c:v>45439</c:v>
                </c:pt>
                <c:pt idx="231">
                  <c:v>45446</c:v>
                </c:pt>
                <c:pt idx="232">
                  <c:v>45453</c:v>
                </c:pt>
                <c:pt idx="233">
                  <c:v>45460</c:v>
                </c:pt>
                <c:pt idx="234">
                  <c:v>45467</c:v>
                </c:pt>
                <c:pt idx="235">
                  <c:v>45474</c:v>
                </c:pt>
                <c:pt idx="236">
                  <c:v>45481</c:v>
                </c:pt>
                <c:pt idx="237">
                  <c:v>45488</c:v>
                </c:pt>
                <c:pt idx="238">
                  <c:v>45495</c:v>
                </c:pt>
                <c:pt idx="239">
                  <c:v>45502</c:v>
                </c:pt>
                <c:pt idx="240">
                  <c:v>45509</c:v>
                </c:pt>
                <c:pt idx="241">
                  <c:v>45516</c:v>
                </c:pt>
                <c:pt idx="242">
                  <c:v>45523</c:v>
                </c:pt>
                <c:pt idx="243">
                  <c:v>45530</c:v>
                </c:pt>
                <c:pt idx="244">
                  <c:v>45537</c:v>
                </c:pt>
                <c:pt idx="245">
                  <c:v>45544</c:v>
                </c:pt>
                <c:pt idx="246">
                  <c:v>45551</c:v>
                </c:pt>
                <c:pt idx="247">
                  <c:v>45558</c:v>
                </c:pt>
                <c:pt idx="248">
                  <c:v>45565</c:v>
                </c:pt>
                <c:pt idx="249">
                  <c:v>45572</c:v>
                </c:pt>
                <c:pt idx="250">
                  <c:v>45579</c:v>
                </c:pt>
                <c:pt idx="251">
                  <c:v>45586</c:v>
                </c:pt>
                <c:pt idx="252">
                  <c:v>45593</c:v>
                </c:pt>
                <c:pt idx="253">
                  <c:v>45600</c:v>
                </c:pt>
                <c:pt idx="254">
                  <c:v>45607</c:v>
                </c:pt>
                <c:pt idx="255">
                  <c:v>45614</c:v>
                </c:pt>
                <c:pt idx="256">
                  <c:v>45621</c:v>
                </c:pt>
                <c:pt idx="257">
                  <c:v>45628</c:v>
                </c:pt>
                <c:pt idx="258">
                  <c:v>45635</c:v>
                </c:pt>
                <c:pt idx="259">
                  <c:v>45642</c:v>
                </c:pt>
                <c:pt idx="260">
                  <c:v>45649</c:v>
                </c:pt>
                <c:pt idx="261">
                  <c:v>45656</c:v>
                </c:pt>
                <c:pt idx="262">
                  <c:v>45663</c:v>
                </c:pt>
                <c:pt idx="263">
                  <c:v>45670</c:v>
                </c:pt>
                <c:pt idx="264">
                  <c:v>45677</c:v>
                </c:pt>
                <c:pt idx="265">
                  <c:v>45684</c:v>
                </c:pt>
                <c:pt idx="266">
                  <c:v>45691</c:v>
                </c:pt>
                <c:pt idx="267">
                  <c:v>45698</c:v>
                </c:pt>
                <c:pt idx="268">
                  <c:v>45705</c:v>
                </c:pt>
                <c:pt idx="269">
                  <c:v>45712</c:v>
                </c:pt>
                <c:pt idx="270">
                  <c:v>45719</c:v>
                </c:pt>
                <c:pt idx="271">
                  <c:v>45726</c:v>
                </c:pt>
                <c:pt idx="272">
                  <c:v>45733</c:v>
                </c:pt>
                <c:pt idx="273">
                  <c:v>45740</c:v>
                </c:pt>
                <c:pt idx="274">
                  <c:v>45747</c:v>
                </c:pt>
                <c:pt idx="275">
                  <c:v>45754</c:v>
                </c:pt>
                <c:pt idx="276">
                  <c:v>45761</c:v>
                </c:pt>
                <c:pt idx="277">
                  <c:v>45768</c:v>
                </c:pt>
                <c:pt idx="278">
                  <c:v>45775</c:v>
                </c:pt>
                <c:pt idx="279">
                  <c:v>45782</c:v>
                </c:pt>
                <c:pt idx="280">
                  <c:v>45789</c:v>
                </c:pt>
                <c:pt idx="281">
                  <c:v>45796</c:v>
                </c:pt>
                <c:pt idx="282">
                  <c:v>45803</c:v>
                </c:pt>
                <c:pt idx="283">
                  <c:v>45810</c:v>
                </c:pt>
                <c:pt idx="284">
                  <c:v>45817</c:v>
                </c:pt>
              </c:numCache>
            </c:numRef>
          </c:cat>
          <c:val>
            <c:numRef>
              <c:f>Semanal!$J$2:$J$289</c:f>
              <c:numCache>
                <c:formatCode>0.00%</c:formatCode>
                <c:ptCount val="288"/>
                <c:pt idx="0">
                  <c:v>0.11047167976283467</c:v>
                </c:pt>
                <c:pt idx="1">
                  <c:v>6.5251479574876203E-2</c:v>
                </c:pt>
                <c:pt idx="2">
                  <c:v>-1.222664885414626E-2</c:v>
                </c:pt>
                <c:pt idx="3">
                  <c:v>8.7134415422039035E-2</c:v>
                </c:pt>
                <c:pt idx="4">
                  <c:v>8.4497998647976358E-2</c:v>
                </c:pt>
                <c:pt idx="5">
                  <c:v>-1.5748694629342253E-2</c:v>
                </c:pt>
                <c:pt idx="6">
                  <c:v>-4.5717006098440205E-3</c:v>
                </c:pt>
                <c:pt idx="7">
                  <c:v>-0.13766645125836641</c:v>
                </c:pt>
                <c:pt idx="8">
                  <c:v>-6.0154018229017003E-2</c:v>
                </c:pt>
                <c:pt idx="9">
                  <c:v>-0.33085641622438866</c:v>
                </c:pt>
                <c:pt idx="10">
                  <c:v>8.5736785775981428E-2</c:v>
                </c:pt>
                <c:pt idx="11">
                  <c:v>1.2688049340263907E-2</c:v>
                </c:pt>
                <c:pt idx="12">
                  <c:v>0.14743810910402644</c:v>
                </c:pt>
                <c:pt idx="13">
                  <c:v>2.7615002567137115E-2</c:v>
                </c:pt>
                <c:pt idx="14">
                  <c:v>2.2346694793369259E-2</c:v>
                </c:pt>
                <c:pt idx="15">
                  <c:v>7.4676648785124256E-2</c:v>
                </c:pt>
                <c:pt idx="16">
                  <c:v>0.16026113627502481</c:v>
                </c:pt>
                <c:pt idx="17">
                  <c:v>-1.6775809023680699E-2</c:v>
                </c:pt>
                <c:pt idx="18">
                  <c:v>0.10547853188142953</c:v>
                </c:pt>
                <c:pt idx="19">
                  <c:v>-9.058987428625398E-2</c:v>
                </c:pt>
                <c:pt idx="20">
                  <c:v>7.485016738636574E-2</c:v>
                </c:pt>
                <c:pt idx="21">
                  <c:v>3.0975366832836082E-2</c:v>
                </c:pt>
                <c:pt idx="22">
                  <c:v>-4.0002593509253281E-2</c:v>
                </c:pt>
                <c:pt idx="23">
                  <c:v>-6.7307646177874325E-3</c:v>
                </c:pt>
                <c:pt idx="24">
                  <c:v>-1.8490659900709749E-2</c:v>
                </c:pt>
                <c:pt idx="25">
                  <c:v>-4.9730594813753859E-3</c:v>
                </c:pt>
                <c:pt idx="26">
                  <c:v>2.3581930495985448E-2</c:v>
                </c:pt>
                <c:pt idx="27">
                  <c:v>-8.4969760342742395E-3</c:v>
                </c:pt>
                <c:pt idx="28">
                  <c:v>7.7058707652507552E-2</c:v>
                </c:pt>
                <c:pt idx="29">
                  <c:v>0.1165883101109495</c:v>
                </c:pt>
                <c:pt idx="30">
                  <c:v>5.1877899986136233E-2</c:v>
                </c:pt>
                <c:pt idx="31">
                  <c:v>2.0998970521989291E-2</c:v>
                </c:pt>
                <c:pt idx="32">
                  <c:v>-2.0119402520693774E-2</c:v>
                </c:pt>
                <c:pt idx="33">
                  <c:v>3.808935931522317E-3</c:v>
                </c:pt>
                <c:pt idx="34">
                  <c:v>-0.1231483970712417</c:v>
                </c:pt>
                <c:pt idx="35">
                  <c:v>5.6971199660977856E-3</c:v>
                </c:pt>
                <c:pt idx="36">
                  <c:v>5.8069054679628529E-2</c:v>
                </c:pt>
                <c:pt idx="37">
                  <c:v>-1.3574823842515293E-2</c:v>
                </c:pt>
                <c:pt idx="38">
                  <c:v>-9.3645741710722818E-3</c:v>
                </c:pt>
                <c:pt idx="39">
                  <c:v>6.6637600476444847E-2</c:v>
                </c:pt>
                <c:pt idx="40">
                  <c:v>9.9838567403420786E-3</c:v>
                </c:pt>
                <c:pt idx="41">
                  <c:v>0.13322835522541232</c:v>
                </c:pt>
                <c:pt idx="42">
                  <c:v>5.4850277948347959E-2</c:v>
                </c:pt>
                <c:pt idx="43">
                  <c:v>0.12843637094207527</c:v>
                </c:pt>
                <c:pt idx="44">
                  <c:v>2.9825283599635322E-2</c:v>
                </c:pt>
                <c:pt idx="45">
                  <c:v>0.15363248259076467</c:v>
                </c:pt>
                <c:pt idx="46">
                  <c:v>-1.3653195991554345E-2</c:v>
                </c:pt>
                <c:pt idx="47">
                  <c:v>6.4671351976751001E-2</c:v>
                </c:pt>
                <c:pt idx="48">
                  <c:v>-8.6547429044034896E-3</c:v>
                </c:pt>
                <c:pt idx="49">
                  <c:v>0.22677174767136976</c:v>
                </c:pt>
                <c:pt idx="50">
                  <c:v>0.11949442367424012</c:v>
                </c:pt>
                <c:pt idx="51">
                  <c:v>0.24884166007847597</c:v>
                </c:pt>
                <c:pt idx="52">
                  <c:v>0.16489680259128003</c:v>
                </c:pt>
                <c:pt idx="53">
                  <c:v>-6.5604879668844651E-2</c:v>
                </c:pt>
                <c:pt idx="54">
                  <c:v>-9.8491913151629862E-2</c:v>
                </c:pt>
                <c:pt idx="55">
                  <c:v>2.7103156954276786E-2</c:v>
                </c:pt>
                <c:pt idx="56">
                  <c:v>0.17360196019612095</c:v>
                </c:pt>
                <c:pt idx="57">
                  <c:v>0.25160797386584322</c:v>
                </c:pt>
                <c:pt idx="58">
                  <c:v>0.17863204519314291</c:v>
                </c:pt>
                <c:pt idx="59">
                  <c:v>-0.21582089197597265</c:v>
                </c:pt>
                <c:pt idx="60">
                  <c:v>0.14276387270859758</c:v>
                </c:pt>
                <c:pt idx="61">
                  <c:v>0.15504594603482791</c:v>
                </c:pt>
                <c:pt idx="62">
                  <c:v>-3.3476130247620861E-2</c:v>
                </c:pt>
                <c:pt idx="63">
                  <c:v>-2.6663127456670876E-2</c:v>
                </c:pt>
                <c:pt idx="64">
                  <c:v>4.2125990947326386E-2</c:v>
                </c:pt>
                <c:pt idx="65">
                  <c:v>3.0972955584616324E-2</c:v>
                </c:pt>
                <c:pt idx="66">
                  <c:v>-6.6332413156153791E-2</c:v>
                </c:pt>
                <c:pt idx="67">
                  <c:v>-0.12579957682306864</c:v>
                </c:pt>
                <c:pt idx="68">
                  <c:v>0.15465272305378952</c:v>
                </c:pt>
                <c:pt idx="69">
                  <c:v>2.839216517611276E-2</c:v>
                </c:pt>
                <c:pt idx="70">
                  <c:v>-0.20241933561127257</c:v>
                </c:pt>
                <c:pt idx="71">
                  <c:v>-0.24917243881724349</c:v>
                </c:pt>
                <c:pt idx="72">
                  <c:v>2.2491244076059624E-2</c:v>
                </c:pt>
                <c:pt idx="73">
                  <c:v>4.5721740811868194E-3</c:v>
                </c:pt>
                <c:pt idx="74">
                  <c:v>8.9684164868459426E-2</c:v>
                </c:pt>
                <c:pt idx="75">
                  <c:v>-8.570102171144145E-2</c:v>
                </c:pt>
                <c:pt idx="76">
                  <c:v>-3.0000887794760844E-2</c:v>
                </c:pt>
                <c:pt idx="77">
                  <c:v>2.1208158360631835E-2</c:v>
                </c:pt>
                <c:pt idx="78">
                  <c:v>-3.009180572361525E-2</c:v>
                </c:pt>
                <c:pt idx="79">
                  <c:v>-7.1147156645039122E-2</c:v>
                </c:pt>
                <c:pt idx="80">
                  <c:v>0.10732562160123216</c:v>
                </c:pt>
                <c:pt idx="81">
                  <c:v>0.13890771563027227</c:v>
                </c:pt>
                <c:pt idx="82">
                  <c:v>9.1213214667303477E-2</c:v>
                </c:pt>
                <c:pt idx="83">
                  <c:v>7.4856903167906053E-2</c:v>
                </c:pt>
                <c:pt idx="84">
                  <c:v>4.6038476131461614E-2</c:v>
                </c:pt>
                <c:pt idx="85">
                  <c:v>-7.0531283648350707E-3</c:v>
                </c:pt>
                <c:pt idx="86">
                  <c:v>5.7736276949085896E-2</c:v>
                </c:pt>
                <c:pt idx="87">
                  <c:v>-0.10910762334113733</c:v>
                </c:pt>
                <c:pt idx="88">
                  <c:v>2.4827397254741923E-2</c:v>
                </c:pt>
                <c:pt idx="89">
                  <c:v>-8.4565874978155819E-2</c:v>
                </c:pt>
                <c:pt idx="90">
                  <c:v>0.11419336401313274</c:v>
                </c:pt>
                <c:pt idx="91">
                  <c:v>0.13595476346330582</c:v>
                </c:pt>
                <c:pt idx="92">
                  <c:v>0.12603280824202234</c:v>
                </c:pt>
                <c:pt idx="93">
                  <c:v>-1.1896855591195687E-2</c:v>
                </c:pt>
                <c:pt idx="94">
                  <c:v>8.0585428622736988E-3</c:v>
                </c:pt>
                <c:pt idx="95">
                  <c:v>2.9999318077306381E-2</c:v>
                </c:pt>
                <c:pt idx="96">
                  <c:v>3.2841237894862818E-2</c:v>
                </c:pt>
                <c:pt idx="97">
                  <c:v>-0.10074246924730024</c:v>
                </c:pt>
                <c:pt idx="98">
                  <c:v>-2.5944029150522296E-2</c:v>
                </c:pt>
                <c:pt idx="99">
                  <c:v>-0.13892478902921923</c:v>
                </c:pt>
                <c:pt idx="100">
                  <c:v>1.8267320130542331E-2</c:v>
                </c:pt>
                <c:pt idx="101">
                  <c:v>-6.8449748106610864E-2</c:v>
                </c:pt>
                <c:pt idx="102">
                  <c:v>8.810861569540962E-2</c:v>
                </c:pt>
                <c:pt idx="103">
                  <c:v>-6.8628899831326362E-2</c:v>
                </c:pt>
                <c:pt idx="104">
                  <c:v>-0.11482380436102024</c:v>
                </c:pt>
                <c:pt idx="105">
                  <c:v>2.9220387943655668E-2</c:v>
                </c:pt>
                <c:pt idx="106">
                  <c:v>-0.15946145486357155</c:v>
                </c:pt>
                <c:pt idx="107">
                  <c:v>4.7091984341669724E-2</c:v>
                </c:pt>
                <c:pt idx="108">
                  <c:v>0.11731801596468294</c:v>
                </c:pt>
                <c:pt idx="109">
                  <c:v>-3.5990960199144828E-3</c:v>
                </c:pt>
                <c:pt idx="110">
                  <c:v>-8.927702024385864E-2</c:v>
                </c:pt>
                <c:pt idx="111">
                  <c:v>-1.9507910591059496E-2</c:v>
                </c:pt>
                <c:pt idx="112">
                  <c:v>1.7783654754970568E-2</c:v>
                </c:pt>
                <c:pt idx="113">
                  <c:v>-1.4610681505991097E-2</c:v>
                </c:pt>
                <c:pt idx="114">
                  <c:v>9.0621525995518537E-2</c:v>
                </c:pt>
                <c:pt idx="115">
                  <c:v>0.13552459318584331</c:v>
                </c:pt>
                <c:pt idx="116">
                  <c:v>-8.7958778381880265E-3</c:v>
                </c:pt>
                <c:pt idx="117">
                  <c:v>-9.0197065943232402E-2</c:v>
                </c:pt>
                <c:pt idx="118">
                  <c:v>-6.0715316346774628E-2</c:v>
                </c:pt>
                <c:pt idx="119">
                  <c:v>-4.9902497411428159E-3</c:v>
                </c:pt>
                <c:pt idx="120">
                  <c:v>-2.5656105572516075E-2</c:v>
                </c:pt>
                <c:pt idx="121">
                  <c:v>-0.11785530744722117</c:v>
                </c:pt>
                <c:pt idx="122">
                  <c:v>-7.6613786173558962E-2</c:v>
                </c:pt>
                <c:pt idx="123">
                  <c:v>-3.0884363147883342E-2</c:v>
                </c:pt>
                <c:pt idx="124">
                  <c:v>-3.0307476827732049E-2</c:v>
                </c:pt>
                <c:pt idx="125">
                  <c:v>1.5740359169371665E-2</c:v>
                </c:pt>
                <c:pt idx="126">
                  <c:v>-0.10714027472342547</c:v>
                </c:pt>
                <c:pt idx="127">
                  <c:v>-0.23028979529888527</c:v>
                </c:pt>
                <c:pt idx="128">
                  <c:v>2.3075448564395362E-2</c:v>
                </c:pt>
                <c:pt idx="129">
                  <c:v>-8.1750112580277201E-2</c:v>
                </c:pt>
                <c:pt idx="130">
                  <c:v>8.0143670974490044E-2</c:v>
                </c:pt>
                <c:pt idx="131">
                  <c:v>-4.2312319637632934E-3</c:v>
                </c:pt>
                <c:pt idx="132">
                  <c:v>8.8176945782182603E-2</c:v>
                </c:pt>
                <c:pt idx="133">
                  <c:v>3.1576110960853221E-2</c:v>
                </c:pt>
                <c:pt idx="134">
                  <c:v>-6.1647308093774056E-3</c:v>
                </c:pt>
                <c:pt idx="135">
                  <c:v>4.9730894257837832E-2</c:v>
                </c:pt>
                <c:pt idx="136">
                  <c:v>-0.11541732403954807</c:v>
                </c:pt>
                <c:pt idx="137">
                  <c:v>-8.8724544554754092E-2</c:v>
                </c:pt>
                <c:pt idx="138">
                  <c:v>1.8798285293717187E-2</c:v>
                </c:pt>
                <c:pt idx="139">
                  <c:v>9.0819340630065915E-2</c:v>
                </c:pt>
                <c:pt idx="140">
                  <c:v>-0.10995496618505607</c:v>
                </c:pt>
                <c:pt idx="141">
                  <c:v>-2.9883182579799383E-2</c:v>
                </c:pt>
                <c:pt idx="142">
                  <c:v>1.176239375767163E-2</c:v>
                </c:pt>
                <c:pt idx="143">
                  <c:v>2.1065292698387861E-2</c:v>
                </c:pt>
                <c:pt idx="144">
                  <c:v>-9.091963732341668E-3</c:v>
                </c:pt>
                <c:pt idx="145">
                  <c:v>1.5010900740465294E-2</c:v>
                </c:pt>
                <c:pt idx="146">
                  <c:v>5.4889666998178432E-2</c:v>
                </c:pt>
                <c:pt idx="147">
                  <c:v>1.412615465054734E-2</c:v>
                </c:pt>
                <c:pt idx="148">
                  <c:v>-0.2181917726955368</c:v>
                </c:pt>
                <c:pt idx="149">
                  <c:v>-3.5810339869493113E-3</c:v>
                </c:pt>
                <c:pt idx="150">
                  <c:v>8.6497478743912115E-3</c:v>
                </c:pt>
                <c:pt idx="151">
                  <c:v>4.2465021359847421E-2</c:v>
                </c:pt>
                <c:pt idx="152">
                  <c:v>-2.2328327316607499E-3</c:v>
                </c:pt>
                <c:pt idx="153">
                  <c:v>-1.9959770183640591E-2</c:v>
                </c:pt>
                <c:pt idx="154">
                  <c:v>4.7253119737011851E-3</c:v>
                </c:pt>
                <c:pt idx="155">
                  <c:v>-1.3241237375879344E-2</c:v>
                </c:pt>
                <c:pt idx="156">
                  <c:v>2.7910104993272178E-2</c:v>
                </c:pt>
                <c:pt idx="157">
                  <c:v>0.22175491969159822</c:v>
                </c:pt>
                <c:pt idx="158">
                  <c:v>8.9561257146064444E-2</c:v>
                </c:pt>
                <c:pt idx="159">
                  <c:v>4.6296068766767284E-2</c:v>
                </c:pt>
                <c:pt idx="160">
                  <c:v>-3.5237164010105348E-2</c:v>
                </c:pt>
                <c:pt idx="161">
                  <c:v>-5.1635797700490538E-2</c:v>
                </c:pt>
                <c:pt idx="162">
                  <c:v>0.11853256982359617</c:v>
                </c:pt>
                <c:pt idx="163">
                  <c:v>-3.2922428585252184E-2</c:v>
                </c:pt>
                <c:pt idx="164">
                  <c:v>-4.6585381435459539E-2</c:v>
                </c:pt>
                <c:pt idx="165">
                  <c:v>-2.149302115396734E-2</c:v>
                </c:pt>
                <c:pt idx="166">
                  <c:v>0.27144668502670566</c:v>
                </c:pt>
                <c:pt idx="167">
                  <c:v>2.5715648269424296E-3</c:v>
                </c:pt>
                <c:pt idx="168">
                  <c:v>7.3111088701318661E-3</c:v>
                </c:pt>
                <c:pt idx="169">
                  <c:v>4.7424665063779958E-3</c:v>
                </c:pt>
                <c:pt idx="170">
                  <c:v>7.0017042269314267E-2</c:v>
                </c:pt>
                <c:pt idx="171">
                  <c:v>-8.9632596021844479E-2</c:v>
                </c:pt>
                <c:pt idx="172">
                  <c:v>6.2416065783764907E-2</c:v>
                </c:pt>
                <c:pt idx="173">
                  <c:v>-2.9596520569051377E-2</c:v>
                </c:pt>
                <c:pt idx="174">
                  <c:v>-5.4033586412146395E-2</c:v>
                </c:pt>
                <c:pt idx="175">
                  <c:v>-5.7496105911765127E-3</c:v>
                </c:pt>
                <c:pt idx="176">
                  <c:v>5.0421154426280035E-2</c:v>
                </c:pt>
                <c:pt idx="177">
                  <c:v>-3.5440890153880966E-2</c:v>
                </c:pt>
                <c:pt idx="178">
                  <c:v>-4.366632588571373E-2</c:v>
                </c:pt>
                <c:pt idx="179">
                  <c:v>1.6147998175986444E-2</c:v>
                </c:pt>
                <c:pt idx="180">
                  <c:v>0.15635380112629615</c:v>
                </c:pt>
                <c:pt idx="181">
                  <c:v>5.452151672647565E-3</c:v>
                </c:pt>
                <c:pt idx="182">
                  <c:v>-1.4997178661274702E-2</c:v>
                </c:pt>
                <c:pt idx="183">
                  <c:v>1.8757154521755748E-3</c:v>
                </c:pt>
                <c:pt idx="184">
                  <c:v>-5.3049081319754832E-3</c:v>
                </c:pt>
                <c:pt idx="185">
                  <c:v>-2.6175328293538858E-2</c:v>
                </c:pt>
                <c:pt idx="186">
                  <c:v>-6.396482873822773E-3</c:v>
                </c:pt>
                <c:pt idx="187">
                  <c:v>6.8230614388387067E-3</c:v>
                </c:pt>
                <c:pt idx="188">
                  <c:v>-0.10603033418689567</c:v>
                </c:pt>
                <c:pt idx="189">
                  <c:v>-3.4996180290297607E-3</c:v>
                </c:pt>
                <c:pt idx="190">
                  <c:v>-4.1313412331468458E-3</c:v>
                </c:pt>
                <c:pt idx="191">
                  <c:v>-5.3482213651723232E-3</c:v>
                </c:pt>
                <c:pt idx="192">
                  <c:v>2.6691407088943686E-2</c:v>
                </c:pt>
                <c:pt idx="193">
                  <c:v>-1.0451389674122069E-2</c:v>
                </c:pt>
                <c:pt idx="194">
                  <c:v>6.5665528178254773E-2</c:v>
                </c:pt>
                <c:pt idx="195">
                  <c:v>-1.6319907356110441E-3</c:v>
                </c:pt>
                <c:pt idx="196">
                  <c:v>-2.8132880621957845E-2</c:v>
                </c:pt>
                <c:pt idx="197">
                  <c:v>0.10382102817956707</c:v>
                </c:pt>
                <c:pt idx="198">
                  <c:v>0.15253023443009051</c:v>
                </c:pt>
                <c:pt idx="199">
                  <c:v>1.4097345404362693E-2</c:v>
                </c:pt>
                <c:pt idx="200">
                  <c:v>5.7465727687733725E-2</c:v>
                </c:pt>
                <c:pt idx="201">
                  <c:v>9.5444772152204482E-3</c:v>
                </c:pt>
                <c:pt idx="202">
                  <c:v>2.3964581632163195E-3</c:v>
                </c:pt>
                <c:pt idx="203">
                  <c:v>6.5717294708831364E-2</c:v>
                </c:pt>
                <c:pt idx="204">
                  <c:v>9.568121234608884E-2</c:v>
                </c:pt>
                <c:pt idx="205">
                  <c:v>-5.28745040294607E-2</c:v>
                </c:pt>
                <c:pt idx="206">
                  <c:v>3.785759522301646E-2</c:v>
                </c:pt>
                <c:pt idx="207">
                  <c:v>-1.8453016070054673E-2</c:v>
                </c:pt>
                <c:pt idx="208">
                  <c:v>3.8517585577332758E-2</c:v>
                </c:pt>
                <c:pt idx="209">
                  <c:v>-4.8176461546811544E-2</c:v>
                </c:pt>
                <c:pt idx="210">
                  <c:v>-4.5040598592644976E-3</c:v>
                </c:pt>
                <c:pt idx="211">
                  <c:v>1.1282575581992749E-2</c:v>
                </c:pt>
                <c:pt idx="212">
                  <c:v>1.407182992334377E-2</c:v>
                </c:pt>
                <c:pt idx="213">
                  <c:v>0.13282569013174839</c:v>
                </c:pt>
                <c:pt idx="214">
                  <c:v>7.9747369363128096E-2</c:v>
                </c:pt>
                <c:pt idx="215">
                  <c:v>-7.196791346582132E-3</c:v>
                </c:pt>
                <c:pt idx="216">
                  <c:v>0.21946557251018817</c:v>
                </c:pt>
                <c:pt idx="217">
                  <c:v>9.2706036878928311E-2</c:v>
                </c:pt>
                <c:pt idx="218">
                  <c:v>-4.3460642491183199E-3</c:v>
                </c:pt>
                <c:pt idx="219">
                  <c:v>-2.0440617112172377E-2</c:v>
                </c:pt>
                <c:pt idx="220">
                  <c:v>5.9038470660996101E-2</c:v>
                </c:pt>
                <c:pt idx="221">
                  <c:v>-2.5671405892246368E-2</c:v>
                </c:pt>
                <c:pt idx="222">
                  <c:v>-5.4847371489956553E-2</c:v>
                </c:pt>
                <c:pt idx="223">
                  <c:v>-1.0461255554987892E-2</c:v>
                </c:pt>
                <c:pt idx="224">
                  <c:v>-2.8316003529908373E-2</c:v>
                </c:pt>
                <c:pt idx="225">
                  <c:v>1.5553626153181455E-2</c:v>
                </c:pt>
                <c:pt idx="226">
                  <c:v>-3.8883323795031455E-2</c:v>
                </c:pt>
                <c:pt idx="227">
                  <c:v>7.7938149756717978E-2</c:v>
                </c:pt>
                <c:pt idx="228">
                  <c:v>3.3242623447462982E-2</c:v>
                </c:pt>
                <c:pt idx="229">
                  <c:v>-1.1248734548361505E-2</c:v>
                </c:pt>
                <c:pt idx="230">
                  <c:v>2.7675262870515915E-2</c:v>
                </c:pt>
                <c:pt idx="231">
                  <c:v>-4.3014705987911572E-2</c:v>
                </c:pt>
                <c:pt idx="232">
                  <c:v>-5.0563559979928341E-2</c:v>
                </c:pt>
                <c:pt idx="233">
                  <c:v>-6.9662980643361294E-3</c:v>
                </c:pt>
                <c:pt idx="234">
                  <c:v>-0.11091809278446474</c:v>
                </c:pt>
                <c:pt idx="235">
                  <c:v>9.0690531830020849E-2</c:v>
                </c:pt>
                <c:pt idx="236">
                  <c:v>0.11692264728689428</c:v>
                </c:pt>
                <c:pt idx="237">
                  <c:v>2.3933485711229441E-3</c:v>
                </c:pt>
                <c:pt idx="238">
                  <c:v>-0.14889826922905014</c:v>
                </c:pt>
                <c:pt idx="239">
                  <c:v>1.2830683161471734E-2</c:v>
                </c:pt>
                <c:pt idx="240">
                  <c:v>-4.9989807886741122E-3</c:v>
                </c:pt>
                <c:pt idx="241">
                  <c:v>9.8299643149748039E-2</c:v>
                </c:pt>
                <c:pt idx="242">
                  <c:v>-0.10793488949662122</c:v>
                </c:pt>
                <c:pt idx="243">
                  <c:v>-4.3897324570796425E-2</c:v>
                </c:pt>
                <c:pt idx="244">
                  <c:v>7.9785371213608069E-2</c:v>
                </c:pt>
                <c:pt idx="245">
                  <c:v>7.3952698827715935E-2</c:v>
                </c:pt>
                <c:pt idx="246">
                  <c:v>3.2909918637497704E-2</c:v>
                </c:pt>
                <c:pt idx="247">
                  <c:v>-4.332108743570906E-2</c:v>
                </c:pt>
                <c:pt idx="248">
                  <c:v>-2.7203226566907546E-4</c:v>
                </c:pt>
                <c:pt idx="249">
                  <c:v>9.8420318713047017E-2</c:v>
                </c:pt>
                <c:pt idx="250">
                  <c:v>-1.3892609355630636E-2</c:v>
                </c:pt>
                <c:pt idx="251">
                  <c:v>1.1811374327606261E-2</c:v>
                </c:pt>
                <c:pt idx="252">
                  <c:v>0.16819161662031767</c:v>
                </c:pt>
                <c:pt idx="253">
                  <c:v>0.11632413244278039</c:v>
                </c:pt>
                <c:pt idx="254">
                  <c:v>9.0280145880974771E-2</c:v>
                </c:pt>
                <c:pt idx="255">
                  <c:v>-6.4491302829357E-3</c:v>
                </c:pt>
                <c:pt idx="256">
                  <c:v>4.0917846524394674E-2</c:v>
                </c:pt>
                <c:pt idx="257">
                  <c:v>3.3651138665217628E-2</c:v>
                </c:pt>
                <c:pt idx="258">
                  <c:v>-9.06522591066804E-2</c:v>
                </c:pt>
                <c:pt idx="259">
                  <c:v>-1.5528259443473358E-2</c:v>
                </c:pt>
                <c:pt idx="260">
                  <c:v>5.0555543929525326E-2</c:v>
                </c:pt>
                <c:pt idx="261">
                  <c:v>-3.9683490664169874E-2</c:v>
                </c:pt>
                <c:pt idx="262">
                  <c:v>7.2897397638034045E-2</c:v>
                </c:pt>
                <c:pt idx="263">
                  <c:v>1.2280770975951372E-2</c:v>
                </c:pt>
                <c:pt idx="264">
                  <c:v>-4.9093380626175409E-2</c:v>
                </c:pt>
                <c:pt idx="265">
                  <c:v>-1.0961430606726053E-2</c:v>
                </c:pt>
                <c:pt idx="266">
                  <c:v>-4.0225779933984462E-3</c:v>
                </c:pt>
                <c:pt idx="267">
                  <c:v>1.258855734363129E-3</c:v>
                </c:pt>
                <c:pt idx="268">
                  <c:v>-2.0926982475166556E-2</c:v>
                </c:pt>
                <c:pt idx="269">
                  <c:v>-0.14285881044181492</c:v>
                </c:pt>
                <c:pt idx="270">
                  <c:v>2.2350407964772057E-2</c:v>
                </c:pt>
                <c:pt idx="271">
                  <c:v>3.8425488174909761E-2</c:v>
                </c:pt>
                <c:pt idx="272">
                  <c:v>-3.9699116105162413E-2</c:v>
                </c:pt>
                <c:pt idx="273">
                  <c:v>-4.9006494804472278E-2</c:v>
                </c:pt>
                <c:pt idx="274">
                  <c:v>6.8736261392812414E-2</c:v>
                </c:pt>
                <c:pt idx="275">
                  <c:v>1.6755503141836048E-2</c:v>
                </c:pt>
                <c:pt idx="276">
                  <c:v>0.10184790203750116</c:v>
                </c:pt>
                <c:pt idx="277">
                  <c:v>5.912403301927327E-3</c:v>
                </c:pt>
                <c:pt idx="278">
                  <c:v>0.10224534246739458</c:v>
                </c:pt>
                <c:pt idx="279">
                  <c:v>2.3412851096575649E-2</c:v>
                </c:pt>
                <c:pt idx="280">
                  <c:v>2.3196796811850273E-2</c:v>
                </c:pt>
                <c:pt idx="281">
                  <c:v>-2.9679778067645324E-2</c:v>
                </c:pt>
                <c:pt idx="282">
                  <c:v>2.8400753566670822E-4</c:v>
                </c:pt>
                <c:pt idx="283">
                  <c:v>-1.5426694806977004E-3</c:v>
                </c:pt>
                <c:pt idx="284">
                  <c:v>-4.4275720866746249E-2</c:v>
                </c:pt>
                <c:pt idx="285">
                  <c:v>7.4999752050542101E-2</c:v>
                </c:pt>
                <c:pt idx="286">
                  <c:v>-1.2159905525468417E-2</c:v>
                </c:pt>
                <c:pt idx="287">
                  <c:v>-1</c:v>
                </c:pt>
              </c:numCache>
            </c:numRef>
          </c:val>
          <c:smooth val="0"/>
          <c:extLst>
            <c:ext xmlns:c16="http://schemas.microsoft.com/office/drawing/2014/chart" uri="{C3380CC4-5D6E-409C-BE32-E72D297353CC}">
              <c16:uniqueId val="{00000000-4762-4D1A-BEB0-CB8EB5572861}"/>
            </c:ext>
          </c:extLst>
        </c:ser>
        <c:dLbls>
          <c:showLegendKey val="0"/>
          <c:showVal val="0"/>
          <c:showCatName val="0"/>
          <c:showSerName val="0"/>
          <c:showPercent val="0"/>
          <c:showBubbleSize val="0"/>
        </c:dLbls>
        <c:smooth val="0"/>
        <c:axId val="1405768063"/>
        <c:axId val="1405765663"/>
      </c:lineChart>
      <c:dateAx>
        <c:axId val="140576806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5765663"/>
        <c:crosses val="autoZero"/>
        <c:auto val="1"/>
        <c:lblOffset val="100"/>
        <c:baseTimeUnit val="days"/>
      </c:dateAx>
      <c:valAx>
        <c:axId val="14057656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57680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tx>
            <c:strRef>
              <c:f>Semanal!$K$1</c:f>
              <c:strCache>
                <c:ptCount val="1"/>
                <c:pt idx="0">
                  <c:v>Rentabilidad acumulada</c:v>
                </c:pt>
              </c:strCache>
            </c:strRef>
          </c:tx>
          <c:spPr>
            <a:ln w="28575" cap="rnd">
              <a:solidFill>
                <a:schemeClr val="accent1"/>
              </a:solidFill>
              <a:round/>
            </a:ln>
            <a:effectLst/>
          </c:spPr>
          <c:marker>
            <c:symbol val="none"/>
          </c:marker>
          <c:cat>
            <c:numRef>
              <c:f>Semanal!$A$2:$A$286</c:f>
              <c:numCache>
                <c:formatCode>m/d/yyyy</c:formatCode>
                <c:ptCount val="285"/>
                <c:pt idx="0">
                  <c:v>43831</c:v>
                </c:pt>
                <c:pt idx="1">
                  <c:v>43836</c:v>
                </c:pt>
                <c:pt idx="2">
                  <c:v>43843</c:v>
                </c:pt>
                <c:pt idx="3">
                  <c:v>43850</c:v>
                </c:pt>
                <c:pt idx="4">
                  <c:v>43857</c:v>
                </c:pt>
                <c:pt idx="5">
                  <c:v>43864</c:v>
                </c:pt>
                <c:pt idx="6">
                  <c:v>43871</c:v>
                </c:pt>
                <c:pt idx="7">
                  <c:v>43878</c:v>
                </c:pt>
                <c:pt idx="8">
                  <c:v>43885</c:v>
                </c:pt>
                <c:pt idx="9">
                  <c:v>43892</c:v>
                </c:pt>
                <c:pt idx="10">
                  <c:v>43899</c:v>
                </c:pt>
                <c:pt idx="11">
                  <c:v>43906</c:v>
                </c:pt>
                <c:pt idx="12">
                  <c:v>43913</c:v>
                </c:pt>
                <c:pt idx="13">
                  <c:v>43920</c:v>
                </c:pt>
                <c:pt idx="14">
                  <c:v>43927</c:v>
                </c:pt>
                <c:pt idx="15">
                  <c:v>43934</c:v>
                </c:pt>
                <c:pt idx="16">
                  <c:v>43941</c:v>
                </c:pt>
                <c:pt idx="17">
                  <c:v>43948</c:v>
                </c:pt>
                <c:pt idx="18">
                  <c:v>43955</c:v>
                </c:pt>
                <c:pt idx="19">
                  <c:v>43962</c:v>
                </c:pt>
                <c:pt idx="20">
                  <c:v>43969</c:v>
                </c:pt>
                <c:pt idx="21">
                  <c:v>43976</c:v>
                </c:pt>
                <c:pt idx="22">
                  <c:v>43983</c:v>
                </c:pt>
                <c:pt idx="23">
                  <c:v>43990</c:v>
                </c:pt>
                <c:pt idx="24">
                  <c:v>43997</c:v>
                </c:pt>
                <c:pt idx="25">
                  <c:v>44004</c:v>
                </c:pt>
                <c:pt idx="26">
                  <c:v>44011</c:v>
                </c:pt>
                <c:pt idx="27">
                  <c:v>44018</c:v>
                </c:pt>
                <c:pt idx="28">
                  <c:v>44025</c:v>
                </c:pt>
                <c:pt idx="29">
                  <c:v>44032</c:v>
                </c:pt>
                <c:pt idx="30">
                  <c:v>44039</c:v>
                </c:pt>
                <c:pt idx="31">
                  <c:v>44046</c:v>
                </c:pt>
                <c:pt idx="32">
                  <c:v>44053</c:v>
                </c:pt>
                <c:pt idx="33">
                  <c:v>44060</c:v>
                </c:pt>
                <c:pt idx="34">
                  <c:v>44067</c:v>
                </c:pt>
                <c:pt idx="35">
                  <c:v>44074</c:v>
                </c:pt>
                <c:pt idx="36">
                  <c:v>44081</c:v>
                </c:pt>
                <c:pt idx="37">
                  <c:v>44088</c:v>
                </c:pt>
                <c:pt idx="38">
                  <c:v>44095</c:v>
                </c:pt>
                <c:pt idx="39">
                  <c:v>44102</c:v>
                </c:pt>
                <c:pt idx="40">
                  <c:v>44109</c:v>
                </c:pt>
                <c:pt idx="41">
                  <c:v>44116</c:v>
                </c:pt>
                <c:pt idx="42">
                  <c:v>44123</c:v>
                </c:pt>
                <c:pt idx="43">
                  <c:v>44130</c:v>
                </c:pt>
                <c:pt idx="44">
                  <c:v>44137</c:v>
                </c:pt>
                <c:pt idx="45">
                  <c:v>44144</c:v>
                </c:pt>
                <c:pt idx="46">
                  <c:v>44151</c:v>
                </c:pt>
                <c:pt idx="47">
                  <c:v>44158</c:v>
                </c:pt>
                <c:pt idx="48">
                  <c:v>44165</c:v>
                </c:pt>
                <c:pt idx="49">
                  <c:v>44172</c:v>
                </c:pt>
                <c:pt idx="50">
                  <c:v>44179</c:v>
                </c:pt>
                <c:pt idx="51">
                  <c:v>44186</c:v>
                </c:pt>
                <c:pt idx="52">
                  <c:v>44193</c:v>
                </c:pt>
                <c:pt idx="53">
                  <c:v>44200</c:v>
                </c:pt>
                <c:pt idx="54">
                  <c:v>44207</c:v>
                </c:pt>
                <c:pt idx="55">
                  <c:v>44214</c:v>
                </c:pt>
                <c:pt idx="56">
                  <c:v>44221</c:v>
                </c:pt>
                <c:pt idx="57">
                  <c:v>44228</c:v>
                </c:pt>
                <c:pt idx="58">
                  <c:v>44235</c:v>
                </c:pt>
                <c:pt idx="59">
                  <c:v>44242</c:v>
                </c:pt>
                <c:pt idx="60">
                  <c:v>44249</c:v>
                </c:pt>
                <c:pt idx="61">
                  <c:v>44256</c:v>
                </c:pt>
                <c:pt idx="62">
                  <c:v>44263</c:v>
                </c:pt>
                <c:pt idx="63">
                  <c:v>44270</c:v>
                </c:pt>
                <c:pt idx="64">
                  <c:v>44277</c:v>
                </c:pt>
                <c:pt idx="65">
                  <c:v>44284</c:v>
                </c:pt>
                <c:pt idx="66">
                  <c:v>44291</c:v>
                </c:pt>
                <c:pt idx="67">
                  <c:v>44298</c:v>
                </c:pt>
                <c:pt idx="68">
                  <c:v>44305</c:v>
                </c:pt>
                <c:pt idx="69">
                  <c:v>44312</c:v>
                </c:pt>
                <c:pt idx="70">
                  <c:v>44319</c:v>
                </c:pt>
                <c:pt idx="71">
                  <c:v>44326</c:v>
                </c:pt>
                <c:pt idx="72">
                  <c:v>44333</c:v>
                </c:pt>
                <c:pt idx="73">
                  <c:v>44340</c:v>
                </c:pt>
                <c:pt idx="74">
                  <c:v>44347</c:v>
                </c:pt>
                <c:pt idx="75">
                  <c:v>44354</c:v>
                </c:pt>
                <c:pt idx="76">
                  <c:v>44361</c:v>
                </c:pt>
                <c:pt idx="77">
                  <c:v>44368</c:v>
                </c:pt>
                <c:pt idx="78">
                  <c:v>44375</c:v>
                </c:pt>
                <c:pt idx="79">
                  <c:v>44382</c:v>
                </c:pt>
                <c:pt idx="80">
                  <c:v>44389</c:v>
                </c:pt>
                <c:pt idx="81">
                  <c:v>44396</c:v>
                </c:pt>
                <c:pt idx="82">
                  <c:v>44403</c:v>
                </c:pt>
                <c:pt idx="83">
                  <c:v>44410</c:v>
                </c:pt>
                <c:pt idx="84">
                  <c:v>44417</c:v>
                </c:pt>
                <c:pt idx="85">
                  <c:v>44424</c:v>
                </c:pt>
                <c:pt idx="86">
                  <c:v>44431</c:v>
                </c:pt>
                <c:pt idx="87">
                  <c:v>44438</c:v>
                </c:pt>
                <c:pt idx="88">
                  <c:v>44445</c:v>
                </c:pt>
                <c:pt idx="89">
                  <c:v>44452</c:v>
                </c:pt>
                <c:pt idx="90">
                  <c:v>44459</c:v>
                </c:pt>
                <c:pt idx="91">
                  <c:v>44466</c:v>
                </c:pt>
                <c:pt idx="92">
                  <c:v>44473</c:v>
                </c:pt>
                <c:pt idx="93">
                  <c:v>44480</c:v>
                </c:pt>
                <c:pt idx="94">
                  <c:v>44487</c:v>
                </c:pt>
                <c:pt idx="95">
                  <c:v>44494</c:v>
                </c:pt>
                <c:pt idx="96">
                  <c:v>44501</c:v>
                </c:pt>
                <c:pt idx="97">
                  <c:v>44508</c:v>
                </c:pt>
                <c:pt idx="98">
                  <c:v>44515</c:v>
                </c:pt>
                <c:pt idx="99">
                  <c:v>44522</c:v>
                </c:pt>
                <c:pt idx="100">
                  <c:v>44529</c:v>
                </c:pt>
                <c:pt idx="101">
                  <c:v>44536</c:v>
                </c:pt>
                <c:pt idx="102">
                  <c:v>44543</c:v>
                </c:pt>
                <c:pt idx="103">
                  <c:v>44550</c:v>
                </c:pt>
                <c:pt idx="104">
                  <c:v>44557</c:v>
                </c:pt>
                <c:pt idx="105">
                  <c:v>44564</c:v>
                </c:pt>
                <c:pt idx="106">
                  <c:v>44571</c:v>
                </c:pt>
                <c:pt idx="107">
                  <c:v>44578</c:v>
                </c:pt>
                <c:pt idx="108">
                  <c:v>44585</c:v>
                </c:pt>
                <c:pt idx="109">
                  <c:v>44592</c:v>
                </c:pt>
                <c:pt idx="110">
                  <c:v>44599</c:v>
                </c:pt>
                <c:pt idx="111">
                  <c:v>44606</c:v>
                </c:pt>
                <c:pt idx="112">
                  <c:v>44613</c:v>
                </c:pt>
                <c:pt idx="113">
                  <c:v>44620</c:v>
                </c:pt>
                <c:pt idx="114">
                  <c:v>44627</c:v>
                </c:pt>
                <c:pt idx="115">
                  <c:v>44634</c:v>
                </c:pt>
                <c:pt idx="116">
                  <c:v>44641</c:v>
                </c:pt>
                <c:pt idx="117">
                  <c:v>44648</c:v>
                </c:pt>
                <c:pt idx="118">
                  <c:v>44655</c:v>
                </c:pt>
                <c:pt idx="119">
                  <c:v>44662</c:v>
                </c:pt>
                <c:pt idx="120">
                  <c:v>44669</c:v>
                </c:pt>
                <c:pt idx="121">
                  <c:v>44676</c:v>
                </c:pt>
                <c:pt idx="122">
                  <c:v>44683</c:v>
                </c:pt>
                <c:pt idx="123">
                  <c:v>44690</c:v>
                </c:pt>
                <c:pt idx="124">
                  <c:v>44697</c:v>
                </c:pt>
                <c:pt idx="125">
                  <c:v>44704</c:v>
                </c:pt>
                <c:pt idx="126">
                  <c:v>44711</c:v>
                </c:pt>
                <c:pt idx="127">
                  <c:v>44718</c:v>
                </c:pt>
                <c:pt idx="128">
                  <c:v>44725</c:v>
                </c:pt>
                <c:pt idx="129">
                  <c:v>44732</c:v>
                </c:pt>
                <c:pt idx="130">
                  <c:v>44739</c:v>
                </c:pt>
                <c:pt idx="131">
                  <c:v>44746</c:v>
                </c:pt>
                <c:pt idx="132">
                  <c:v>44753</c:v>
                </c:pt>
                <c:pt idx="133">
                  <c:v>44760</c:v>
                </c:pt>
                <c:pt idx="134">
                  <c:v>44767</c:v>
                </c:pt>
                <c:pt idx="135">
                  <c:v>44774</c:v>
                </c:pt>
                <c:pt idx="136">
                  <c:v>44781</c:v>
                </c:pt>
                <c:pt idx="137">
                  <c:v>44788</c:v>
                </c:pt>
                <c:pt idx="138">
                  <c:v>44795</c:v>
                </c:pt>
                <c:pt idx="139">
                  <c:v>44802</c:v>
                </c:pt>
                <c:pt idx="140">
                  <c:v>44809</c:v>
                </c:pt>
                <c:pt idx="141">
                  <c:v>44816</c:v>
                </c:pt>
                <c:pt idx="142">
                  <c:v>44823</c:v>
                </c:pt>
                <c:pt idx="143">
                  <c:v>44830</c:v>
                </c:pt>
                <c:pt idx="144">
                  <c:v>44837</c:v>
                </c:pt>
                <c:pt idx="145">
                  <c:v>44844</c:v>
                </c:pt>
                <c:pt idx="146">
                  <c:v>44851</c:v>
                </c:pt>
                <c:pt idx="147">
                  <c:v>44858</c:v>
                </c:pt>
                <c:pt idx="148">
                  <c:v>44865</c:v>
                </c:pt>
                <c:pt idx="149">
                  <c:v>44872</c:v>
                </c:pt>
                <c:pt idx="150">
                  <c:v>44879</c:v>
                </c:pt>
                <c:pt idx="151">
                  <c:v>44886</c:v>
                </c:pt>
                <c:pt idx="152">
                  <c:v>44893</c:v>
                </c:pt>
                <c:pt idx="153">
                  <c:v>44900</c:v>
                </c:pt>
                <c:pt idx="154">
                  <c:v>44907</c:v>
                </c:pt>
                <c:pt idx="155">
                  <c:v>44914</c:v>
                </c:pt>
                <c:pt idx="156">
                  <c:v>44921</c:v>
                </c:pt>
                <c:pt idx="157">
                  <c:v>44928</c:v>
                </c:pt>
                <c:pt idx="158">
                  <c:v>44935</c:v>
                </c:pt>
                <c:pt idx="159">
                  <c:v>44942</c:v>
                </c:pt>
                <c:pt idx="160">
                  <c:v>44949</c:v>
                </c:pt>
                <c:pt idx="161">
                  <c:v>44956</c:v>
                </c:pt>
                <c:pt idx="162">
                  <c:v>44963</c:v>
                </c:pt>
                <c:pt idx="163">
                  <c:v>44970</c:v>
                </c:pt>
                <c:pt idx="164">
                  <c:v>44977</c:v>
                </c:pt>
                <c:pt idx="165">
                  <c:v>44984</c:v>
                </c:pt>
                <c:pt idx="166">
                  <c:v>44991</c:v>
                </c:pt>
                <c:pt idx="167">
                  <c:v>44998</c:v>
                </c:pt>
                <c:pt idx="168">
                  <c:v>45005</c:v>
                </c:pt>
                <c:pt idx="169">
                  <c:v>45012</c:v>
                </c:pt>
                <c:pt idx="170">
                  <c:v>45019</c:v>
                </c:pt>
                <c:pt idx="171">
                  <c:v>45026</c:v>
                </c:pt>
                <c:pt idx="172">
                  <c:v>45033</c:v>
                </c:pt>
                <c:pt idx="173">
                  <c:v>45040</c:v>
                </c:pt>
                <c:pt idx="174">
                  <c:v>45047</c:v>
                </c:pt>
                <c:pt idx="175">
                  <c:v>45054</c:v>
                </c:pt>
                <c:pt idx="176">
                  <c:v>45061</c:v>
                </c:pt>
                <c:pt idx="177">
                  <c:v>45068</c:v>
                </c:pt>
                <c:pt idx="178">
                  <c:v>45075</c:v>
                </c:pt>
                <c:pt idx="179">
                  <c:v>45082</c:v>
                </c:pt>
                <c:pt idx="180">
                  <c:v>45089</c:v>
                </c:pt>
                <c:pt idx="181">
                  <c:v>45096</c:v>
                </c:pt>
                <c:pt idx="182">
                  <c:v>45103</c:v>
                </c:pt>
                <c:pt idx="183">
                  <c:v>45110</c:v>
                </c:pt>
                <c:pt idx="184">
                  <c:v>45117</c:v>
                </c:pt>
                <c:pt idx="185">
                  <c:v>45124</c:v>
                </c:pt>
                <c:pt idx="186">
                  <c:v>45131</c:v>
                </c:pt>
                <c:pt idx="187">
                  <c:v>45138</c:v>
                </c:pt>
                <c:pt idx="188">
                  <c:v>45145</c:v>
                </c:pt>
                <c:pt idx="189">
                  <c:v>45152</c:v>
                </c:pt>
                <c:pt idx="190">
                  <c:v>45159</c:v>
                </c:pt>
                <c:pt idx="191">
                  <c:v>45166</c:v>
                </c:pt>
                <c:pt idx="192">
                  <c:v>45173</c:v>
                </c:pt>
                <c:pt idx="193">
                  <c:v>45180</c:v>
                </c:pt>
                <c:pt idx="194">
                  <c:v>45187</c:v>
                </c:pt>
                <c:pt idx="195">
                  <c:v>45194</c:v>
                </c:pt>
                <c:pt idx="196">
                  <c:v>45201</c:v>
                </c:pt>
                <c:pt idx="197">
                  <c:v>45208</c:v>
                </c:pt>
                <c:pt idx="198">
                  <c:v>45215</c:v>
                </c:pt>
                <c:pt idx="199">
                  <c:v>45222</c:v>
                </c:pt>
                <c:pt idx="200">
                  <c:v>45229</c:v>
                </c:pt>
                <c:pt idx="201">
                  <c:v>45236</c:v>
                </c:pt>
                <c:pt idx="202">
                  <c:v>45243</c:v>
                </c:pt>
                <c:pt idx="203">
                  <c:v>45250</c:v>
                </c:pt>
                <c:pt idx="204">
                  <c:v>45257</c:v>
                </c:pt>
                <c:pt idx="205">
                  <c:v>45264</c:v>
                </c:pt>
                <c:pt idx="206">
                  <c:v>45271</c:v>
                </c:pt>
                <c:pt idx="207">
                  <c:v>45278</c:v>
                </c:pt>
                <c:pt idx="208">
                  <c:v>45285</c:v>
                </c:pt>
                <c:pt idx="209">
                  <c:v>45292</c:v>
                </c:pt>
                <c:pt idx="210">
                  <c:v>45299</c:v>
                </c:pt>
                <c:pt idx="211">
                  <c:v>45306</c:v>
                </c:pt>
                <c:pt idx="212">
                  <c:v>45313</c:v>
                </c:pt>
                <c:pt idx="213">
                  <c:v>45320</c:v>
                </c:pt>
                <c:pt idx="214">
                  <c:v>45327</c:v>
                </c:pt>
                <c:pt idx="215">
                  <c:v>45334</c:v>
                </c:pt>
                <c:pt idx="216">
                  <c:v>45341</c:v>
                </c:pt>
                <c:pt idx="217">
                  <c:v>45348</c:v>
                </c:pt>
                <c:pt idx="218">
                  <c:v>45355</c:v>
                </c:pt>
                <c:pt idx="219">
                  <c:v>45362</c:v>
                </c:pt>
                <c:pt idx="220">
                  <c:v>45369</c:v>
                </c:pt>
                <c:pt idx="221">
                  <c:v>45376</c:v>
                </c:pt>
                <c:pt idx="222">
                  <c:v>45383</c:v>
                </c:pt>
                <c:pt idx="223">
                  <c:v>45390</c:v>
                </c:pt>
                <c:pt idx="224">
                  <c:v>45397</c:v>
                </c:pt>
                <c:pt idx="225">
                  <c:v>45404</c:v>
                </c:pt>
                <c:pt idx="226">
                  <c:v>45411</c:v>
                </c:pt>
                <c:pt idx="227">
                  <c:v>45418</c:v>
                </c:pt>
                <c:pt idx="228">
                  <c:v>45425</c:v>
                </c:pt>
                <c:pt idx="229">
                  <c:v>45432</c:v>
                </c:pt>
                <c:pt idx="230">
                  <c:v>45439</c:v>
                </c:pt>
                <c:pt idx="231">
                  <c:v>45446</c:v>
                </c:pt>
                <c:pt idx="232">
                  <c:v>45453</c:v>
                </c:pt>
                <c:pt idx="233">
                  <c:v>45460</c:v>
                </c:pt>
                <c:pt idx="234">
                  <c:v>45467</c:v>
                </c:pt>
                <c:pt idx="235">
                  <c:v>45474</c:v>
                </c:pt>
                <c:pt idx="236">
                  <c:v>45481</c:v>
                </c:pt>
                <c:pt idx="237">
                  <c:v>45488</c:v>
                </c:pt>
                <c:pt idx="238">
                  <c:v>45495</c:v>
                </c:pt>
                <c:pt idx="239">
                  <c:v>45502</c:v>
                </c:pt>
                <c:pt idx="240">
                  <c:v>45509</c:v>
                </c:pt>
                <c:pt idx="241">
                  <c:v>45516</c:v>
                </c:pt>
                <c:pt idx="242">
                  <c:v>45523</c:v>
                </c:pt>
                <c:pt idx="243">
                  <c:v>45530</c:v>
                </c:pt>
                <c:pt idx="244">
                  <c:v>45537</c:v>
                </c:pt>
                <c:pt idx="245">
                  <c:v>45544</c:v>
                </c:pt>
                <c:pt idx="246">
                  <c:v>45551</c:v>
                </c:pt>
                <c:pt idx="247">
                  <c:v>45558</c:v>
                </c:pt>
                <c:pt idx="248">
                  <c:v>45565</c:v>
                </c:pt>
                <c:pt idx="249">
                  <c:v>45572</c:v>
                </c:pt>
                <c:pt idx="250">
                  <c:v>45579</c:v>
                </c:pt>
                <c:pt idx="251">
                  <c:v>45586</c:v>
                </c:pt>
                <c:pt idx="252">
                  <c:v>45593</c:v>
                </c:pt>
                <c:pt idx="253">
                  <c:v>45600</c:v>
                </c:pt>
                <c:pt idx="254">
                  <c:v>45607</c:v>
                </c:pt>
                <c:pt idx="255">
                  <c:v>45614</c:v>
                </c:pt>
                <c:pt idx="256">
                  <c:v>45621</c:v>
                </c:pt>
                <c:pt idx="257">
                  <c:v>45628</c:v>
                </c:pt>
                <c:pt idx="258">
                  <c:v>45635</c:v>
                </c:pt>
                <c:pt idx="259">
                  <c:v>45642</c:v>
                </c:pt>
                <c:pt idx="260">
                  <c:v>45649</c:v>
                </c:pt>
                <c:pt idx="261">
                  <c:v>45656</c:v>
                </c:pt>
                <c:pt idx="262">
                  <c:v>45663</c:v>
                </c:pt>
                <c:pt idx="263">
                  <c:v>45670</c:v>
                </c:pt>
                <c:pt idx="264">
                  <c:v>45677</c:v>
                </c:pt>
                <c:pt idx="265">
                  <c:v>45684</c:v>
                </c:pt>
                <c:pt idx="266">
                  <c:v>45691</c:v>
                </c:pt>
                <c:pt idx="267">
                  <c:v>45698</c:v>
                </c:pt>
                <c:pt idx="268">
                  <c:v>45705</c:v>
                </c:pt>
                <c:pt idx="269">
                  <c:v>45712</c:v>
                </c:pt>
                <c:pt idx="270">
                  <c:v>45719</c:v>
                </c:pt>
                <c:pt idx="271">
                  <c:v>45726</c:v>
                </c:pt>
                <c:pt idx="272">
                  <c:v>45733</c:v>
                </c:pt>
                <c:pt idx="273">
                  <c:v>45740</c:v>
                </c:pt>
                <c:pt idx="274">
                  <c:v>45747</c:v>
                </c:pt>
                <c:pt idx="275">
                  <c:v>45754</c:v>
                </c:pt>
                <c:pt idx="276">
                  <c:v>45761</c:v>
                </c:pt>
                <c:pt idx="277">
                  <c:v>45768</c:v>
                </c:pt>
                <c:pt idx="278">
                  <c:v>45775</c:v>
                </c:pt>
                <c:pt idx="279">
                  <c:v>45782</c:v>
                </c:pt>
                <c:pt idx="280">
                  <c:v>45789</c:v>
                </c:pt>
                <c:pt idx="281">
                  <c:v>45796</c:v>
                </c:pt>
                <c:pt idx="282">
                  <c:v>45803</c:v>
                </c:pt>
                <c:pt idx="283">
                  <c:v>45810</c:v>
                </c:pt>
                <c:pt idx="284">
                  <c:v>45817</c:v>
                </c:pt>
              </c:numCache>
            </c:numRef>
          </c:cat>
          <c:val>
            <c:numRef>
              <c:f>Semanal!$K$2:$K$289</c:f>
              <c:numCache>
                <c:formatCode>0.00%</c:formatCode>
                <c:ptCount val="288"/>
                <c:pt idx="0">
                  <c:v>0</c:v>
                </c:pt>
                <c:pt idx="1">
                  <c:v>0.12797741784167749</c:v>
                </c:pt>
                <c:pt idx="2">
                  <c:v>0.22682645294968551</c:v>
                </c:pt>
                <c:pt idx="3">
                  <c:v>0.17524910380881287</c:v>
                </c:pt>
                <c:pt idx="4">
                  <c:v>0.27817653581972879</c:v>
                </c:pt>
                <c:pt idx="5">
                  <c:v>0.35599757730603088</c:v>
                </c:pt>
                <c:pt idx="6">
                  <c:v>0.39910816048812814</c:v>
                </c:pt>
                <c:pt idx="7">
                  <c:v>0.366480409073354</c:v>
                </c:pt>
                <c:pt idx="8">
                  <c:v>0.33408781573609625</c:v>
                </c:pt>
                <c:pt idx="9">
                  <c:v>0.22645211643391616</c:v>
                </c:pt>
                <c:pt idx="10">
                  <c:v>8.8810425375648316E-2</c:v>
                </c:pt>
                <c:pt idx="11">
                  <c:v>-8.4256620231609958E-2</c:v>
                </c:pt>
                <c:pt idx="12">
                  <c:v>-7.5681008736061317E-2</c:v>
                </c:pt>
                <c:pt idx="13">
                  <c:v>-4.8579201582393594E-2</c:v>
                </c:pt>
                <c:pt idx="14">
                  <c:v>-6.2672993931032206E-3</c:v>
                </c:pt>
                <c:pt idx="15">
                  <c:v>-2.8997743642102169E-2</c:v>
                </c:pt>
                <c:pt idx="16">
                  <c:v>2.5665155297775133E-2</c:v>
                </c:pt>
                <c:pt idx="17">
                  <c:v>0.26095018891266619</c:v>
                </c:pt>
                <c:pt idx="18">
                  <c:v>0.3371201513679043</c:v>
                </c:pt>
                <c:pt idx="19">
                  <c:v>0.3158881261465909</c:v>
                </c:pt>
                <c:pt idx="20">
                  <c:v>0.32464982379767915</c:v>
                </c:pt>
                <c:pt idx="21">
                  <c:v>0.29876420661968139</c:v>
                </c:pt>
                <c:pt idx="22">
                  <c:v>0.36888364597743628</c:v>
                </c:pt>
                <c:pt idx="23">
                  <c:v>0.33334528051422407</c:v>
                </c:pt>
                <c:pt idx="24">
                  <c:v>0.2797343531391685</c:v>
                </c:pt>
                <c:pt idx="25">
                  <c:v>0.29927775919646704</c:v>
                </c:pt>
                <c:pt idx="26">
                  <c:v>0.24186199009565734</c:v>
                </c:pt>
                <c:pt idx="27">
                  <c:v>0.2646395508667041</c:v>
                </c:pt>
                <c:pt idx="28">
                  <c:v>0.24685790146842845</c:v>
                </c:pt>
                <c:pt idx="29">
                  <c:v>0.34756068580728483</c:v>
                </c:pt>
                <c:pt idx="30">
                  <c:v>0.61584044173283092</c:v>
                </c:pt>
                <c:pt idx="31">
                  <c:v>0.59128091316045839</c:v>
                </c:pt>
                <c:pt idx="32">
                  <c:v>0.60958137842863036</c:v>
                </c:pt>
                <c:pt idx="33">
                  <c:v>0.65807192585522434</c:v>
                </c:pt>
                <c:pt idx="34">
                  <c:v>0.58151366623633072</c:v>
                </c:pt>
                <c:pt idx="35">
                  <c:v>0.61120683448422164</c:v>
                </c:pt>
                <c:pt idx="36">
                  <c:v>0.41248183495941038</c:v>
                </c:pt>
                <c:pt idx="37">
                  <c:v>0.49026550197621099</c:v>
                </c:pt>
                <c:pt idx="38">
                  <c:v>0.46916808388219167</c:v>
                </c:pt>
                <c:pt idx="39">
                  <c:v>0.46311447299170583</c:v>
                </c:pt>
                <c:pt idx="40">
                  <c:v>0.533579343053046</c:v>
                </c:pt>
                <c:pt idx="41">
                  <c:v>0.5647143569372699</c:v>
                </c:pt>
                <c:pt idx="42">
                  <c:v>0.78296972945410426</c:v>
                </c:pt>
                <c:pt idx="43">
                  <c:v>0.87083061546638851</c:v>
                </c:pt>
                <c:pt idx="44">
                  <c:v>1.1300327702071109</c:v>
                </c:pt>
                <c:pt idx="45">
                  <c:v>1.2024015923828077</c:v>
                </c:pt>
                <c:pt idx="46">
                  <c:v>1.5359129777408134</c:v>
                </c:pt>
                <c:pt idx="47">
                  <c:v>1.6035002691190754</c:v>
                </c:pt>
                <c:pt idx="48">
                  <c:v>1.6591244887034193</c:v>
                </c:pt>
                <c:pt idx="49">
                  <c:v>1.5957726046039804</c:v>
                </c:pt>
                <c:pt idx="50">
                  <c:v>2.2440740653755507</c:v>
                </c:pt>
                <c:pt idx="51">
                  <c:v>2.790034036355836</c:v>
                </c:pt>
                <c:pt idx="52">
                  <c:v>3.6444069311952285</c:v>
                </c:pt>
                <c:pt idx="53">
                  <c:v>4.5985334269157647</c:v>
                </c:pt>
                <c:pt idx="54">
                  <c:v>4.3510613490303367</c:v>
                </c:pt>
                <c:pt idx="55">
                  <c:v>4.0435847207383109</c:v>
                </c:pt>
                <c:pt idx="56">
                  <c:v>4.1264253888931401</c:v>
                </c:pt>
                <c:pt idx="57">
                  <c:v>4.4659134674320136</c:v>
                </c:pt>
                <c:pt idx="58">
                  <c:v>5.630773440383499</c:v>
                </c:pt>
                <c:pt idx="59">
                  <c:v>6.7994141561774963</c:v>
                </c:pt>
                <c:pt idx="60">
                  <c:v>6.6802434314545396</c:v>
                </c:pt>
                <c:pt idx="61">
                  <c:v>6.0250200441586168</c:v>
                </c:pt>
                <c:pt idx="62">
                  <c:v>7.2489532456395143</c:v>
                </c:pt>
                <c:pt idx="63">
                  <c:v>7.1002832556945226</c:v>
                </c:pt>
                <c:pt idx="64">
                  <c:v>6.7857928354959185</c:v>
                </c:pt>
                <c:pt idx="65">
                  <c:v>7.0351209499359335</c:v>
                </c:pt>
                <c:pt idx="66">
                  <c:v>7.1885510270146291</c:v>
                </c:pt>
                <c:pt idx="67">
                  <c:v>7.6708703588450646</c:v>
                </c:pt>
                <c:pt idx="68">
                  <c:v>6.6820217952145855</c:v>
                </c:pt>
                <c:pt idx="69">
                  <c:v>6.8170432692111635</c:v>
                </c:pt>
                <c:pt idx="70">
                  <c:v>6.9504577556997367</c:v>
                </c:pt>
                <c:pt idx="71">
                  <c:v>6.9527272282270518</c:v>
                </c:pt>
                <c:pt idx="72">
                  <c:v>5.2083914780556073</c:v>
                </c:pt>
                <c:pt idx="73">
                  <c:v>4.4459865487192491</c:v>
                </c:pt>
                <c:pt idx="74">
                  <c:v>4.2746904659266756</c:v>
                </c:pt>
                <c:pt idx="75">
                  <c:v>4.2650147898478794</c:v>
                </c:pt>
                <c:pt idx="76">
                  <c:v>4.5205930751740775</c:v>
                </c:pt>
                <c:pt idx="77">
                  <c:v>3.7727877604164455</c:v>
                </c:pt>
                <c:pt idx="78">
                  <c:v>3.878828213241305</c:v>
                </c:pt>
                <c:pt idx="79">
                  <c:v>3.72340664647297</c:v>
                </c:pt>
                <c:pt idx="80">
                  <c:v>3.6234692065602703</c:v>
                </c:pt>
                <c:pt idx="81">
                  <c:v>3.7148719907668806</c:v>
                </c:pt>
                <c:pt idx="82">
                  <c:v>4.6822865884886253</c:v>
                </c:pt>
                <c:pt idx="83">
                  <c:v>5.0550059386892254</c:v>
                </c:pt>
                <c:pt idx="84">
                  <c:v>5.4324800593274105</c:v>
                </c:pt>
                <c:pt idx="85">
                  <c:v>5.6466969715338271</c:v>
                </c:pt>
                <c:pt idx="86">
                  <c:v>5.748327568603611</c:v>
                </c:pt>
                <c:pt idx="87">
                  <c:v>5.9340293593126239</c:v>
                </c:pt>
                <c:pt idx="88">
                  <c:v>6.072988346603915</c:v>
                </c:pt>
                <c:pt idx="89">
                  <c:v>5.5214076268005288</c:v>
                </c:pt>
                <c:pt idx="90">
                  <c:v>5.3191341549649325</c:v>
                </c:pt>
                <c:pt idx="91">
                  <c:v>5.5769067883984045</c:v>
                </c:pt>
                <c:pt idx="92">
                  <c:v>6.519839267979191</c:v>
                </c:pt>
                <c:pt idx="93">
                  <c:v>7.3694606340189495</c:v>
                </c:pt>
                <c:pt idx="94">
                  <c:v>7.9538063453665675</c:v>
                </c:pt>
                <c:pt idx="95">
                  <c:v>7.5192608819111442</c:v>
                </c:pt>
                <c:pt idx="96">
                  <c:v>7.5711339699409379</c:v>
                </c:pt>
                <c:pt idx="97">
                  <c:v>8.1998029863870627</c:v>
                </c:pt>
                <c:pt idx="98">
                  <c:v>7.864458808384617</c:v>
                </c:pt>
                <c:pt idx="99">
                  <c:v>6.9373447385406015</c:v>
                </c:pt>
                <c:pt idx="100">
                  <c:v>6.892115042327692</c:v>
                </c:pt>
                <c:pt idx="101">
                  <c:v>5.9427819534762323</c:v>
                </c:pt>
                <c:pt idx="102">
                  <c:v>5.7109360464522902</c:v>
                </c:pt>
                <c:pt idx="103">
                  <c:v>5.9229328881585959</c:v>
                </c:pt>
                <c:pt idx="104">
                  <c:v>5.9498105433066879</c:v>
                </c:pt>
                <c:pt idx="105">
                  <c:v>5.3563041279442229</c:v>
                </c:pt>
                <c:pt idx="106">
                  <c:v>4.9249662314552474</c:v>
                </c:pt>
                <c:pt idx="107">
                  <c:v>4.8117836566255008</c:v>
                </c:pt>
                <c:pt idx="108">
                  <c:v>4.202811717756056</c:v>
                </c:pt>
                <c:pt idx="109">
                  <c:v>4.6838733504448831</c:v>
                </c:pt>
                <c:pt idx="110">
                  <c:v>5.1067161713819536</c:v>
                </c:pt>
                <c:pt idx="111">
                  <c:v>4.9799990343261014</c:v>
                </c:pt>
                <c:pt idx="112">
                  <c:v>4.3471116323401411</c:v>
                </c:pt>
                <c:pt idx="113">
                  <c:v>5.0431629222498859</c:v>
                </c:pt>
                <c:pt idx="114">
                  <c:v>4.6866641470094681</c:v>
                </c:pt>
                <c:pt idx="115">
                  <c:v>4.6663776900203677</c:v>
                </c:pt>
                <c:pt idx="116">
                  <c:v>5.2664544264386954</c:v>
                </c:pt>
                <c:pt idx="117">
                  <c:v>5.4386587854150505</c:v>
                </c:pt>
                <c:pt idx="118">
                  <c:v>5.3067241304789654</c:v>
                </c:pt>
                <c:pt idx="119">
                  <c:v>4.6716186514208253</c:v>
                </c:pt>
                <c:pt idx="120">
                  <c:v>4.7444827169230157</c:v>
                </c:pt>
                <c:pt idx="121">
                  <c:v>4.4453268510336583</c:v>
                </c:pt>
                <c:pt idx="122">
                  <c:v>4.3411078024252046</c:v>
                </c:pt>
                <c:pt idx="123">
                  <c:v>3.5772613500578014</c:v>
                </c:pt>
                <c:pt idx="124">
                  <c:v>3.1862973330578255</c:v>
                </c:pt>
                <c:pt idx="125">
                  <c:v>3.0962260533979329</c:v>
                </c:pt>
                <c:pt idx="126">
                  <c:v>3.3207688062560052</c:v>
                </c:pt>
                <c:pt idx="127">
                  <c:v>3.2446472239974753</c:v>
                </c:pt>
                <c:pt idx="128">
                  <c:v>2.5937224106782146</c:v>
                </c:pt>
                <c:pt idx="129">
                  <c:v>1.921242058328664</c:v>
                </c:pt>
                <c:pt idx="130">
                  <c:v>1.8757045641366497</c:v>
                </c:pt>
                <c:pt idx="131">
                  <c:v>1.987602644339884</c:v>
                </c:pt>
                <c:pt idx="132">
                  <c:v>1.890357277326931</c:v>
                </c:pt>
                <c:pt idx="133">
                  <c:v>2.2424344202067168</c:v>
                </c:pt>
                <c:pt idx="134">
                  <c:v>2.2894773189914788</c:v>
                </c:pt>
                <c:pt idx="135">
                  <c:v>2.1528085355559097</c:v>
                </c:pt>
                <c:pt idx="136">
                  <c:v>2.3411152472576284</c:v>
                </c:pt>
                <c:pt idx="137">
                  <c:v>2.3626080718412497</c:v>
                </c:pt>
                <c:pt idx="138">
                  <c:v>1.9198492260251649</c:v>
                </c:pt>
                <c:pt idx="139">
                  <c:v>1.7501785420439395</c:v>
                </c:pt>
                <c:pt idx="140">
                  <c:v>1.9176651922156562</c:v>
                </c:pt>
                <c:pt idx="141">
                  <c:v>2.0365619147904996</c:v>
                </c:pt>
                <c:pt idx="142">
                  <c:v>1.6314993228499279</c:v>
                </c:pt>
                <c:pt idx="143">
                  <c:v>1.7218379800615775</c:v>
                </c:pt>
                <c:pt idx="144">
                  <c:v>1.730669595995594</c:v>
                </c:pt>
                <c:pt idx="145">
                  <c:v>1.6609918054644313</c:v>
                </c:pt>
                <c:pt idx="146">
                  <c:v>1.6334537501732034</c:v>
                </c:pt>
                <c:pt idx="147">
                  <c:v>1.8097820950517653</c:v>
                </c:pt>
                <c:pt idx="148">
                  <c:v>1.8709877976731568</c:v>
                </c:pt>
                <c:pt idx="149">
                  <c:v>1.8150412486185115</c:v>
                </c:pt>
                <c:pt idx="150">
                  <c:v>1.2945308484167359</c:v>
                </c:pt>
                <c:pt idx="151">
                  <c:v>1.2446815742967599</c:v>
                </c:pt>
                <c:pt idx="152">
                  <c:v>1.3028720849778028</c:v>
                </c:pt>
                <c:pt idx="153">
                  <c:v>1.3266362786669426</c:v>
                </c:pt>
                <c:pt idx="154">
                  <c:v>1.4520494382727942</c:v>
                </c:pt>
                <c:pt idx="155">
                  <c:v>1.2734782472088728</c:v>
                </c:pt>
                <c:pt idx="156">
                  <c:v>1.2692509342904716</c:v>
                </c:pt>
                <c:pt idx="157">
                  <c:v>1.2836414758219421</c:v>
                </c:pt>
                <c:pt idx="158">
                  <c:v>1.8293187851282813</c:v>
                </c:pt>
                <c:pt idx="159">
                  <c:v>2.1175470558230822</c:v>
                </c:pt>
                <c:pt idx="160">
                  <c:v>2.2007574796488214</c:v>
                </c:pt>
                <c:pt idx="161">
                  <c:v>2.2433260137320445</c:v>
                </c:pt>
                <c:pt idx="162">
                  <c:v>2.1268275098597647</c:v>
                </c:pt>
                <c:pt idx="163">
                  <c:v>2.3696017995193976</c:v>
                </c:pt>
                <c:pt idx="164">
                  <c:v>2.3577262334180378</c:v>
                </c:pt>
                <c:pt idx="165">
                  <c:v>2.1941576835896317</c:v>
                </c:pt>
                <c:pt idx="166">
                  <c:v>2.0212780896559117</c:v>
                </c:pt>
                <c:pt idx="167">
                  <c:v>2.7898929557803474</c:v>
                </c:pt>
                <c:pt idx="168">
                  <c:v>2.8402736041573058</c:v>
                </c:pt>
                <c:pt idx="169">
                  <c:v>2.9004381608018881</c:v>
                </c:pt>
                <c:pt idx="170">
                  <c:v>2.8368507187151093</c:v>
                </c:pt>
                <c:pt idx="171">
                  <c:v>3.1411673290508553</c:v>
                </c:pt>
                <c:pt idx="172">
                  <c:v>3.071282679939058</c:v>
                </c:pt>
                <c:pt idx="173">
                  <c:v>3.0086779599200177</c:v>
                </c:pt>
                <c:pt idx="174">
                  <c:v>2.9838704483162499</c:v>
                </c:pt>
                <c:pt idx="175">
                  <c:v>2.8284301979232325</c:v>
                </c:pt>
                <c:pt idx="176">
                  <c:v>2.6940236244578482</c:v>
                </c:pt>
                <c:pt idx="177">
                  <c:v>2.766142528176522</c:v>
                </c:pt>
                <c:pt idx="178">
                  <c:v>2.8012401270999705</c:v>
                </c:pt>
                <c:pt idx="179">
                  <c:v>2.6543522074706978</c:v>
                </c:pt>
                <c:pt idx="180">
                  <c:v>2.5800447204375416</c:v>
                </c:pt>
                <c:pt idx="181">
                  <c:v>3.1996412184626486</c:v>
                </c:pt>
                <c:pt idx="182">
                  <c:v>3.1748912307479538</c:v>
                </c:pt>
                <c:pt idx="183">
                  <c:v>3.1984372300867108</c:v>
                </c:pt>
                <c:pt idx="184">
                  <c:v>3.2415306495912484</c:v>
                </c:pt>
                <c:pt idx="185">
                  <c:v>3.0671329333366595</c:v>
                </c:pt>
                <c:pt idx="186">
                  <c:v>3.0250642417165308</c:v>
                </c:pt>
                <c:pt idx="187">
                  <c:v>3.01191668865129</c:v>
                </c:pt>
                <c:pt idx="188">
                  <c:v>3.0302908890329627</c:v>
                </c:pt>
                <c:pt idx="189">
                  <c:v>2.9712927830822862</c:v>
                </c:pt>
                <c:pt idx="190">
                  <c:v>2.5822680856384399</c:v>
                </c:pt>
                <c:pt idx="191">
                  <c:v>2.7464666825839736</c:v>
                </c:pt>
                <c:pt idx="192">
                  <c:v>2.5323373499234378</c:v>
                </c:pt>
                <c:pt idx="193">
                  <c:v>2.5865275289595351</c:v>
                </c:pt>
                <c:pt idx="194">
                  <c:v>2.673646790077532</c:v>
                </c:pt>
                <c:pt idx="195">
                  <c:v>2.7449255774627739</c:v>
                </c:pt>
                <c:pt idx="196">
                  <c:v>2.8098165376312343</c:v>
                </c:pt>
                <c:pt idx="197">
                  <c:v>2.7423905130489934</c:v>
                </c:pt>
                <c:pt idx="198">
                  <c:v>3.0407214416631705</c:v>
                </c:pt>
                <c:pt idx="199">
                  <c:v>3.6950556798638061</c:v>
                </c:pt>
                <c:pt idx="200">
                  <c:v>3.8002641974478379</c:v>
                </c:pt>
                <c:pt idx="201">
                  <c:v>4.0696044237342948</c:v>
                </c:pt>
                <c:pt idx="202">
                  <c:v>4.0660941287360046</c:v>
                </c:pt>
                <c:pt idx="203">
                  <c:v>4.134186360219597</c:v>
                </c:pt>
                <c:pt idx="204">
                  <c:v>4.3655795484262194</c:v>
                </c:pt>
                <c:pt idx="205">
                  <c:v>4.9683054937747135</c:v>
                </c:pt>
                <c:pt idx="206">
                  <c:v>4.8600013882996604</c:v>
                </c:pt>
                <c:pt idx="207">
                  <c:v>4.934136303665599</c:v>
                </c:pt>
                <c:pt idx="208">
                  <c:v>4.8500497554901036</c:v>
                </c:pt>
                <c:pt idx="209">
                  <c:v>5.133144880089219</c:v>
                </c:pt>
                <c:pt idx="210">
                  <c:v>5.5354856889709367</c:v>
                </c:pt>
                <c:pt idx="211">
                  <c:v>4.8226255758159651</c:v>
                </c:pt>
                <c:pt idx="212">
                  <c:v>4.7302060903141179</c:v>
                </c:pt>
                <c:pt idx="213">
                  <c:v>4.8582234987978588</c:v>
                </c:pt>
                <c:pt idx="214">
                  <c:v>5.4927895856304589</c:v>
                </c:pt>
                <c:pt idx="215">
                  <c:v>6.0595229673627236</c:v>
                </c:pt>
                <c:pt idx="216">
                  <c:v>6.07516545189588</c:v>
                </c:pt>
                <c:pt idx="217">
                  <c:v>7.5214324087236335</c:v>
                </c:pt>
                <c:pt idx="218">
                  <c:v>8.3453564362642823</c:v>
                </c:pt>
                <c:pt idx="219">
                  <c:v>8.8497526509499345</c:v>
                </c:pt>
                <c:pt idx="220">
                  <c:v>8.219880781018631</c:v>
                </c:pt>
                <c:pt idx="221">
                  <c:v>8.5845487936172571</c:v>
                </c:pt>
                <c:pt idx="222">
                  <c:v>8.5364949420038538</c:v>
                </c:pt>
                <c:pt idx="223">
                  <c:v>8.7287879388194654</c:v>
                </c:pt>
                <c:pt idx="224">
                  <c:v>7.9251136579972297</c:v>
                </c:pt>
                <c:pt idx="225">
                  <c:v>7.9871083572391282</c:v>
                </c:pt>
                <c:pt idx="226">
                  <c:v>7.6491876152943927</c:v>
                </c:pt>
                <c:pt idx="227">
                  <c:v>7.7522958420448429</c:v>
                </c:pt>
                <c:pt idx="228">
                  <c:v>8.0430643858932687</c:v>
                </c:pt>
                <c:pt idx="229">
                  <c:v>8.597010073308212</c:v>
                </c:pt>
                <c:pt idx="230">
                  <c:v>8.4527562126925204</c:v>
                </c:pt>
                <c:pt idx="231">
                  <c:v>8.6276301732380336</c:v>
                </c:pt>
                <c:pt idx="232">
                  <c:v>8.3857582728661679</c:v>
                </c:pt>
                <c:pt idx="233">
                  <c:v>7.9961971317125968</c:v>
                </c:pt>
                <c:pt idx="234">
                  <c:v>7.4701933389734467</c:v>
                </c:pt>
                <c:pt idx="235">
                  <c:v>7.5408580922869586</c:v>
                </c:pt>
                <c:pt idx="236">
                  <c:v>7.2045159128795646</c:v>
                </c:pt>
                <c:pt idx="237">
                  <c:v>8.1350651509932614</c:v>
                </c:pt>
                <c:pt idx="238">
                  <c:v>8.2822166103003791</c:v>
                </c:pt>
                <c:pt idx="239">
                  <c:v>8.3573949822587963</c:v>
                </c:pt>
                <c:pt idx="240">
                  <c:v>7.3532967697887841</c:v>
                </c:pt>
                <c:pt idx="241">
                  <c:v>7.2282665902422298</c:v>
                </c:pt>
                <c:pt idx="242">
                  <c:v>7.6755884048489857</c:v>
                </c:pt>
                <c:pt idx="243">
                  <c:v>7.6117288613892438</c:v>
                </c:pt>
                <c:pt idx="244">
                  <c:v>6.9950179221718018</c:v>
                </c:pt>
                <c:pt idx="245">
                  <c:v>7.1060403658467504</c:v>
                </c:pt>
                <c:pt idx="246">
                  <c:v>7.5689136969760344</c:v>
                </c:pt>
                <c:pt idx="247">
                  <c:v>7.8802155936936487</c:v>
                </c:pt>
                <c:pt idx="248">
                  <c:v>7.7695864528881735</c:v>
                </c:pt>
                <c:pt idx="249">
                  <c:v>7.6200270168291802</c:v>
                </c:pt>
                <c:pt idx="250">
                  <c:v>8.2728321897923749</c:v>
                </c:pt>
                <c:pt idx="251">
                  <c:v>8.2859717162684436</c:v>
                </c:pt>
                <c:pt idx="252">
                  <c:v>8.8372405361942175</c:v>
                </c:pt>
                <c:pt idx="253">
                  <c:v>9.8671027621444374</c:v>
                </c:pt>
                <c:pt idx="254">
                  <c:v>11.473843978541492</c:v>
                </c:pt>
                <c:pt idx="255">
                  <c:v>12.310562389223772</c:v>
                </c:pt>
                <c:pt idx="256">
                  <c:v>12.209978524768204</c:v>
                </c:pt>
                <c:pt idx="257">
                  <c:v>12.843725899505166</c:v>
                </c:pt>
                <c:pt idx="258">
                  <c:v>13.035962710196566</c:v>
                </c:pt>
                <c:pt idx="259">
                  <c:v>13.479833091458966</c:v>
                </c:pt>
                <c:pt idx="260">
                  <c:v>12.369626045652693</c:v>
                </c:pt>
                <c:pt idx="261">
                  <c:v>12.236464931273973</c:v>
                </c:pt>
                <c:pt idx="262">
                  <c:v>12.704598353841243</c:v>
                </c:pt>
                <c:pt idx="263">
                  <c:v>13.227664414943106</c:v>
                </c:pt>
                <c:pt idx="264">
                  <c:v>13.592205339879827</c:v>
                </c:pt>
                <c:pt idx="265">
                  <c:v>13.208133047955672</c:v>
                </c:pt>
                <c:pt idx="266">
                  <c:v>12.683862998477871</c:v>
                </c:pt>
                <c:pt idx="267">
                  <c:v>12.194249085519008</c:v>
                </c:pt>
                <c:pt idx="268">
                  <c:v>12.301925779273711</c:v>
                </c:pt>
                <c:pt idx="269">
                  <c:v>11.908961364310825</c:v>
                </c:pt>
                <c:pt idx="270">
                  <c:v>11.569104876610551</c:v>
                </c:pt>
                <c:pt idx="271">
                  <c:v>10.387936093691367</c:v>
                </c:pt>
                <c:pt idx="272">
                  <c:v>10.693481588207135</c:v>
                </c:pt>
                <c:pt idx="273">
                  <c:v>10.85984201316991</c:v>
                </c:pt>
                <c:pt idx="274">
                  <c:v>10.758686923118201</c:v>
                </c:pt>
                <c:pt idx="275">
                  <c:v>10.476175063998987</c:v>
                </c:pt>
                <c:pt idx="276">
                  <c:v>10.560082351682953</c:v>
                </c:pt>
                <c:pt idx="277">
                  <c:v>11.78079278839766</c:v>
                </c:pt>
                <c:pt idx="278">
                  <c:v>12.077229441967027</c:v>
                </c:pt>
                <c:pt idx="279">
                  <c:v>13.039173345865734</c:v>
                </c:pt>
                <c:pt idx="280">
                  <c:v>13.233015474391719</c:v>
                </c:pt>
                <c:pt idx="281">
                  <c:v>13.972799443162383</c:v>
                </c:pt>
                <c:pt idx="282">
                  <c:v>13.803973517558664</c:v>
                </c:pt>
                <c:pt idx="283">
                  <c:v>13.275155067549541</c:v>
                </c:pt>
                <c:pt idx="284">
                  <c:v>13.76183392440084</c:v>
                </c:pt>
                <c:pt idx="285">
                  <c:v>13.55274127644631</c:v>
                </c:pt>
                <c:pt idx="286">
                  <c:v>13.506722165188243</c:v>
                </c:pt>
                <c:pt idx="287">
                  <c:v>13.549530640777142</c:v>
                </c:pt>
              </c:numCache>
            </c:numRef>
          </c:val>
          <c:smooth val="0"/>
          <c:extLst>
            <c:ext xmlns:c16="http://schemas.microsoft.com/office/drawing/2014/chart" uri="{C3380CC4-5D6E-409C-BE32-E72D297353CC}">
              <c16:uniqueId val="{00000000-39F5-477B-A77C-44787F98348C}"/>
            </c:ext>
          </c:extLst>
        </c:ser>
        <c:dLbls>
          <c:showLegendKey val="0"/>
          <c:showVal val="0"/>
          <c:showCatName val="0"/>
          <c:showSerName val="0"/>
          <c:showPercent val="0"/>
          <c:showBubbleSize val="0"/>
        </c:dLbls>
        <c:smooth val="0"/>
        <c:axId val="1405768063"/>
        <c:axId val="1405765663"/>
      </c:lineChart>
      <c:dateAx>
        <c:axId val="140576806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5765663"/>
        <c:crosses val="autoZero"/>
        <c:auto val="1"/>
        <c:lblOffset val="100"/>
        <c:baseTimeUnit val="days"/>
      </c:dateAx>
      <c:valAx>
        <c:axId val="14057656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57680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tx>
            <c:strRef>
              <c:f>Semanal!$L$1</c:f>
              <c:strCache>
                <c:ptCount val="1"/>
                <c:pt idx="0">
                  <c:v>Drawdown</c:v>
                </c:pt>
              </c:strCache>
            </c:strRef>
          </c:tx>
          <c:spPr>
            <a:ln w="28575" cap="rnd">
              <a:solidFill>
                <a:schemeClr val="accent1"/>
              </a:solidFill>
              <a:round/>
            </a:ln>
            <a:effectLst/>
          </c:spPr>
          <c:marker>
            <c:symbol val="none"/>
          </c:marker>
          <c:cat>
            <c:numRef>
              <c:f>Semanal!$A$2:$A$286</c:f>
              <c:numCache>
                <c:formatCode>m/d/yyyy</c:formatCode>
                <c:ptCount val="285"/>
                <c:pt idx="0">
                  <c:v>43831</c:v>
                </c:pt>
                <c:pt idx="1">
                  <c:v>43836</c:v>
                </c:pt>
                <c:pt idx="2">
                  <c:v>43843</c:v>
                </c:pt>
                <c:pt idx="3">
                  <c:v>43850</c:v>
                </c:pt>
                <c:pt idx="4">
                  <c:v>43857</c:v>
                </c:pt>
                <c:pt idx="5">
                  <c:v>43864</c:v>
                </c:pt>
                <c:pt idx="6">
                  <c:v>43871</c:v>
                </c:pt>
                <c:pt idx="7">
                  <c:v>43878</c:v>
                </c:pt>
                <c:pt idx="8">
                  <c:v>43885</c:v>
                </c:pt>
                <c:pt idx="9">
                  <c:v>43892</c:v>
                </c:pt>
                <c:pt idx="10">
                  <c:v>43899</c:v>
                </c:pt>
                <c:pt idx="11">
                  <c:v>43906</c:v>
                </c:pt>
                <c:pt idx="12">
                  <c:v>43913</c:v>
                </c:pt>
                <c:pt idx="13">
                  <c:v>43920</c:v>
                </c:pt>
                <c:pt idx="14">
                  <c:v>43927</c:v>
                </c:pt>
                <c:pt idx="15">
                  <c:v>43934</c:v>
                </c:pt>
                <c:pt idx="16">
                  <c:v>43941</c:v>
                </c:pt>
                <c:pt idx="17">
                  <c:v>43948</c:v>
                </c:pt>
                <c:pt idx="18">
                  <c:v>43955</c:v>
                </c:pt>
                <c:pt idx="19">
                  <c:v>43962</c:v>
                </c:pt>
                <c:pt idx="20">
                  <c:v>43969</c:v>
                </c:pt>
                <c:pt idx="21">
                  <c:v>43976</c:v>
                </c:pt>
                <c:pt idx="22">
                  <c:v>43983</c:v>
                </c:pt>
                <c:pt idx="23">
                  <c:v>43990</c:v>
                </c:pt>
                <c:pt idx="24">
                  <c:v>43997</c:v>
                </c:pt>
                <c:pt idx="25">
                  <c:v>44004</c:v>
                </c:pt>
                <c:pt idx="26">
                  <c:v>44011</c:v>
                </c:pt>
                <c:pt idx="27">
                  <c:v>44018</c:v>
                </c:pt>
                <c:pt idx="28">
                  <c:v>44025</c:v>
                </c:pt>
                <c:pt idx="29">
                  <c:v>44032</c:v>
                </c:pt>
                <c:pt idx="30">
                  <c:v>44039</c:v>
                </c:pt>
                <c:pt idx="31">
                  <c:v>44046</c:v>
                </c:pt>
                <c:pt idx="32">
                  <c:v>44053</c:v>
                </c:pt>
                <c:pt idx="33">
                  <c:v>44060</c:v>
                </c:pt>
                <c:pt idx="34">
                  <c:v>44067</c:v>
                </c:pt>
                <c:pt idx="35">
                  <c:v>44074</c:v>
                </c:pt>
                <c:pt idx="36">
                  <c:v>44081</c:v>
                </c:pt>
                <c:pt idx="37">
                  <c:v>44088</c:v>
                </c:pt>
                <c:pt idx="38">
                  <c:v>44095</c:v>
                </c:pt>
                <c:pt idx="39">
                  <c:v>44102</c:v>
                </c:pt>
                <c:pt idx="40">
                  <c:v>44109</c:v>
                </c:pt>
                <c:pt idx="41">
                  <c:v>44116</c:v>
                </c:pt>
                <c:pt idx="42">
                  <c:v>44123</c:v>
                </c:pt>
                <c:pt idx="43">
                  <c:v>44130</c:v>
                </c:pt>
                <c:pt idx="44">
                  <c:v>44137</c:v>
                </c:pt>
                <c:pt idx="45">
                  <c:v>44144</c:v>
                </c:pt>
                <c:pt idx="46">
                  <c:v>44151</c:v>
                </c:pt>
                <c:pt idx="47">
                  <c:v>44158</c:v>
                </c:pt>
                <c:pt idx="48">
                  <c:v>44165</c:v>
                </c:pt>
                <c:pt idx="49">
                  <c:v>44172</c:v>
                </c:pt>
                <c:pt idx="50">
                  <c:v>44179</c:v>
                </c:pt>
                <c:pt idx="51">
                  <c:v>44186</c:v>
                </c:pt>
                <c:pt idx="52">
                  <c:v>44193</c:v>
                </c:pt>
                <c:pt idx="53">
                  <c:v>44200</c:v>
                </c:pt>
                <c:pt idx="54">
                  <c:v>44207</c:v>
                </c:pt>
                <c:pt idx="55">
                  <c:v>44214</c:v>
                </c:pt>
                <c:pt idx="56">
                  <c:v>44221</c:v>
                </c:pt>
                <c:pt idx="57">
                  <c:v>44228</c:v>
                </c:pt>
                <c:pt idx="58">
                  <c:v>44235</c:v>
                </c:pt>
                <c:pt idx="59">
                  <c:v>44242</c:v>
                </c:pt>
                <c:pt idx="60">
                  <c:v>44249</c:v>
                </c:pt>
                <c:pt idx="61">
                  <c:v>44256</c:v>
                </c:pt>
                <c:pt idx="62">
                  <c:v>44263</c:v>
                </c:pt>
                <c:pt idx="63">
                  <c:v>44270</c:v>
                </c:pt>
                <c:pt idx="64">
                  <c:v>44277</c:v>
                </c:pt>
                <c:pt idx="65">
                  <c:v>44284</c:v>
                </c:pt>
                <c:pt idx="66">
                  <c:v>44291</c:v>
                </c:pt>
                <c:pt idx="67">
                  <c:v>44298</c:v>
                </c:pt>
                <c:pt idx="68">
                  <c:v>44305</c:v>
                </c:pt>
                <c:pt idx="69">
                  <c:v>44312</c:v>
                </c:pt>
                <c:pt idx="70">
                  <c:v>44319</c:v>
                </c:pt>
                <c:pt idx="71">
                  <c:v>44326</c:v>
                </c:pt>
                <c:pt idx="72">
                  <c:v>44333</c:v>
                </c:pt>
                <c:pt idx="73">
                  <c:v>44340</c:v>
                </c:pt>
                <c:pt idx="74">
                  <c:v>44347</c:v>
                </c:pt>
                <c:pt idx="75">
                  <c:v>44354</c:v>
                </c:pt>
                <c:pt idx="76">
                  <c:v>44361</c:v>
                </c:pt>
                <c:pt idx="77">
                  <c:v>44368</c:v>
                </c:pt>
                <c:pt idx="78">
                  <c:v>44375</c:v>
                </c:pt>
                <c:pt idx="79">
                  <c:v>44382</c:v>
                </c:pt>
                <c:pt idx="80">
                  <c:v>44389</c:v>
                </c:pt>
                <c:pt idx="81">
                  <c:v>44396</c:v>
                </c:pt>
                <c:pt idx="82">
                  <c:v>44403</c:v>
                </c:pt>
                <c:pt idx="83">
                  <c:v>44410</c:v>
                </c:pt>
                <c:pt idx="84">
                  <c:v>44417</c:v>
                </c:pt>
                <c:pt idx="85">
                  <c:v>44424</c:v>
                </c:pt>
                <c:pt idx="86">
                  <c:v>44431</c:v>
                </c:pt>
                <c:pt idx="87">
                  <c:v>44438</c:v>
                </c:pt>
                <c:pt idx="88">
                  <c:v>44445</c:v>
                </c:pt>
                <c:pt idx="89">
                  <c:v>44452</c:v>
                </c:pt>
                <c:pt idx="90">
                  <c:v>44459</c:v>
                </c:pt>
                <c:pt idx="91">
                  <c:v>44466</c:v>
                </c:pt>
                <c:pt idx="92">
                  <c:v>44473</c:v>
                </c:pt>
                <c:pt idx="93">
                  <c:v>44480</c:v>
                </c:pt>
                <c:pt idx="94">
                  <c:v>44487</c:v>
                </c:pt>
                <c:pt idx="95">
                  <c:v>44494</c:v>
                </c:pt>
                <c:pt idx="96">
                  <c:v>44501</c:v>
                </c:pt>
                <c:pt idx="97">
                  <c:v>44508</c:v>
                </c:pt>
                <c:pt idx="98">
                  <c:v>44515</c:v>
                </c:pt>
                <c:pt idx="99">
                  <c:v>44522</c:v>
                </c:pt>
                <c:pt idx="100">
                  <c:v>44529</c:v>
                </c:pt>
                <c:pt idx="101">
                  <c:v>44536</c:v>
                </c:pt>
                <c:pt idx="102">
                  <c:v>44543</c:v>
                </c:pt>
                <c:pt idx="103">
                  <c:v>44550</c:v>
                </c:pt>
                <c:pt idx="104">
                  <c:v>44557</c:v>
                </c:pt>
                <c:pt idx="105">
                  <c:v>44564</c:v>
                </c:pt>
                <c:pt idx="106">
                  <c:v>44571</c:v>
                </c:pt>
                <c:pt idx="107">
                  <c:v>44578</c:v>
                </c:pt>
                <c:pt idx="108">
                  <c:v>44585</c:v>
                </c:pt>
                <c:pt idx="109">
                  <c:v>44592</c:v>
                </c:pt>
                <c:pt idx="110">
                  <c:v>44599</c:v>
                </c:pt>
                <c:pt idx="111">
                  <c:v>44606</c:v>
                </c:pt>
                <c:pt idx="112">
                  <c:v>44613</c:v>
                </c:pt>
                <c:pt idx="113">
                  <c:v>44620</c:v>
                </c:pt>
                <c:pt idx="114">
                  <c:v>44627</c:v>
                </c:pt>
                <c:pt idx="115">
                  <c:v>44634</c:v>
                </c:pt>
                <c:pt idx="116">
                  <c:v>44641</c:v>
                </c:pt>
                <c:pt idx="117">
                  <c:v>44648</c:v>
                </c:pt>
                <c:pt idx="118">
                  <c:v>44655</c:v>
                </c:pt>
                <c:pt idx="119">
                  <c:v>44662</c:v>
                </c:pt>
                <c:pt idx="120">
                  <c:v>44669</c:v>
                </c:pt>
                <c:pt idx="121">
                  <c:v>44676</c:v>
                </c:pt>
                <c:pt idx="122">
                  <c:v>44683</c:v>
                </c:pt>
                <c:pt idx="123">
                  <c:v>44690</c:v>
                </c:pt>
                <c:pt idx="124">
                  <c:v>44697</c:v>
                </c:pt>
                <c:pt idx="125">
                  <c:v>44704</c:v>
                </c:pt>
                <c:pt idx="126">
                  <c:v>44711</c:v>
                </c:pt>
                <c:pt idx="127">
                  <c:v>44718</c:v>
                </c:pt>
                <c:pt idx="128">
                  <c:v>44725</c:v>
                </c:pt>
                <c:pt idx="129">
                  <c:v>44732</c:v>
                </c:pt>
                <c:pt idx="130">
                  <c:v>44739</c:v>
                </c:pt>
                <c:pt idx="131">
                  <c:v>44746</c:v>
                </c:pt>
                <c:pt idx="132">
                  <c:v>44753</c:v>
                </c:pt>
                <c:pt idx="133">
                  <c:v>44760</c:v>
                </c:pt>
                <c:pt idx="134">
                  <c:v>44767</c:v>
                </c:pt>
                <c:pt idx="135">
                  <c:v>44774</c:v>
                </c:pt>
                <c:pt idx="136">
                  <c:v>44781</c:v>
                </c:pt>
                <c:pt idx="137">
                  <c:v>44788</c:v>
                </c:pt>
                <c:pt idx="138">
                  <c:v>44795</c:v>
                </c:pt>
                <c:pt idx="139">
                  <c:v>44802</c:v>
                </c:pt>
                <c:pt idx="140">
                  <c:v>44809</c:v>
                </c:pt>
                <c:pt idx="141">
                  <c:v>44816</c:v>
                </c:pt>
                <c:pt idx="142">
                  <c:v>44823</c:v>
                </c:pt>
                <c:pt idx="143">
                  <c:v>44830</c:v>
                </c:pt>
                <c:pt idx="144">
                  <c:v>44837</c:v>
                </c:pt>
                <c:pt idx="145">
                  <c:v>44844</c:v>
                </c:pt>
                <c:pt idx="146">
                  <c:v>44851</c:v>
                </c:pt>
                <c:pt idx="147">
                  <c:v>44858</c:v>
                </c:pt>
                <c:pt idx="148">
                  <c:v>44865</c:v>
                </c:pt>
                <c:pt idx="149">
                  <c:v>44872</c:v>
                </c:pt>
                <c:pt idx="150">
                  <c:v>44879</c:v>
                </c:pt>
                <c:pt idx="151">
                  <c:v>44886</c:v>
                </c:pt>
                <c:pt idx="152">
                  <c:v>44893</c:v>
                </c:pt>
                <c:pt idx="153">
                  <c:v>44900</c:v>
                </c:pt>
                <c:pt idx="154">
                  <c:v>44907</c:v>
                </c:pt>
                <c:pt idx="155">
                  <c:v>44914</c:v>
                </c:pt>
                <c:pt idx="156">
                  <c:v>44921</c:v>
                </c:pt>
                <c:pt idx="157">
                  <c:v>44928</c:v>
                </c:pt>
                <c:pt idx="158">
                  <c:v>44935</c:v>
                </c:pt>
                <c:pt idx="159">
                  <c:v>44942</c:v>
                </c:pt>
                <c:pt idx="160">
                  <c:v>44949</c:v>
                </c:pt>
                <c:pt idx="161">
                  <c:v>44956</c:v>
                </c:pt>
                <c:pt idx="162">
                  <c:v>44963</c:v>
                </c:pt>
                <c:pt idx="163">
                  <c:v>44970</c:v>
                </c:pt>
                <c:pt idx="164">
                  <c:v>44977</c:v>
                </c:pt>
                <c:pt idx="165">
                  <c:v>44984</c:v>
                </c:pt>
                <c:pt idx="166">
                  <c:v>44991</c:v>
                </c:pt>
                <c:pt idx="167">
                  <c:v>44998</c:v>
                </c:pt>
                <c:pt idx="168">
                  <c:v>45005</c:v>
                </c:pt>
                <c:pt idx="169">
                  <c:v>45012</c:v>
                </c:pt>
                <c:pt idx="170">
                  <c:v>45019</c:v>
                </c:pt>
                <c:pt idx="171">
                  <c:v>45026</c:v>
                </c:pt>
                <c:pt idx="172">
                  <c:v>45033</c:v>
                </c:pt>
                <c:pt idx="173">
                  <c:v>45040</c:v>
                </c:pt>
                <c:pt idx="174">
                  <c:v>45047</c:v>
                </c:pt>
                <c:pt idx="175">
                  <c:v>45054</c:v>
                </c:pt>
                <c:pt idx="176">
                  <c:v>45061</c:v>
                </c:pt>
                <c:pt idx="177">
                  <c:v>45068</c:v>
                </c:pt>
                <c:pt idx="178">
                  <c:v>45075</c:v>
                </c:pt>
                <c:pt idx="179">
                  <c:v>45082</c:v>
                </c:pt>
                <c:pt idx="180">
                  <c:v>45089</c:v>
                </c:pt>
                <c:pt idx="181">
                  <c:v>45096</c:v>
                </c:pt>
                <c:pt idx="182">
                  <c:v>45103</c:v>
                </c:pt>
                <c:pt idx="183">
                  <c:v>45110</c:v>
                </c:pt>
                <c:pt idx="184">
                  <c:v>45117</c:v>
                </c:pt>
                <c:pt idx="185">
                  <c:v>45124</c:v>
                </c:pt>
                <c:pt idx="186">
                  <c:v>45131</c:v>
                </c:pt>
                <c:pt idx="187">
                  <c:v>45138</c:v>
                </c:pt>
                <c:pt idx="188">
                  <c:v>45145</c:v>
                </c:pt>
                <c:pt idx="189">
                  <c:v>45152</c:v>
                </c:pt>
                <c:pt idx="190">
                  <c:v>45159</c:v>
                </c:pt>
                <c:pt idx="191">
                  <c:v>45166</c:v>
                </c:pt>
                <c:pt idx="192">
                  <c:v>45173</c:v>
                </c:pt>
                <c:pt idx="193">
                  <c:v>45180</c:v>
                </c:pt>
                <c:pt idx="194">
                  <c:v>45187</c:v>
                </c:pt>
                <c:pt idx="195">
                  <c:v>45194</c:v>
                </c:pt>
                <c:pt idx="196">
                  <c:v>45201</c:v>
                </c:pt>
                <c:pt idx="197">
                  <c:v>45208</c:v>
                </c:pt>
                <c:pt idx="198">
                  <c:v>45215</c:v>
                </c:pt>
                <c:pt idx="199">
                  <c:v>45222</c:v>
                </c:pt>
                <c:pt idx="200">
                  <c:v>45229</c:v>
                </c:pt>
                <c:pt idx="201">
                  <c:v>45236</c:v>
                </c:pt>
                <c:pt idx="202">
                  <c:v>45243</c:v>
                </c:pt>
                <c:pt idx="203">
                  <c:v>45250</c:v>
                </c:pt>
                <c:pt idx="204">
                  <c:v>45257</c:v>
                </c:pt>
                <c:pt idx="205">
                  <c:v>45264</c:v>
                </c:pt>
                <c:pt idx="206">
                  <c:v>45271</c:v>
                </c:pt>
                <c:pt idx="207">
                  <c:v>45278</c:v>
                </c:pt>
                <c:pt idx="208">
                  <c:v>45285</c:v>
                </c:pt>
                <c:pt idx="209">
                  <c:v>45292</c:v>
                </c:pt>
                <c:pt idx="210">
                  <c:v>45299</c:v>
                </c:pt>
                <c:pt idx="211">
                  <c:v>45306</c:v>
                </c:pt>
                <c:pt idx="212">
                  <c:v>45313</c:v>
                </c:pt>
                <c:pt idx="213">
                  <c:v>45320</c:v>
                </c:pt>
                <c:pt idx="214">
                  <c:v>45327</c:v>
                </c:pt>
                <c:pt idx="215">
                  <c:v>45334</c:v>
                </c:pt>
                <c:pt idx="216">
                  <c:v>45341</c:v>
                </c:pt>
                <c:pt idx="217">
                  <c:v>45348</c:v>
                </c:pt>
                <c:pt idx="218">
                  <c:v>45355</c:v>
                </c:pt>
                <c:pt idx="219">
                  <c:v>45362</c:v>
                </c:pt>
                <c:pt idx="220">
                  <c:v>45369</c:v>
                </c:pt>
                <c:pt idx="221">
                  <c:v>45376</c:v>
                </c:pt>
                <c:pt idx="222">
                  <c:v>45383</c:v>
                </c:pt>
                <c:pt idx="223">
                  <c:v>45390</c:v>
                </c:pt>
                <c:pt idx="224">
                  <c:v>45397</c:v>
                </c:pt>
                <c:pt idx="225">
                  <c:v>45404</c:v>
                </c:pt>
                <c:pt idx="226">
                  <c:v>45411</c:v>
                </c:pt>
                <c:pt idx="227">
                  <c:v>45418</c:v>
                </c:pt>
                <c:pt idx="228">
                  <c:v>45425</c:v>
                </c:pt>
                <c:pt idx="229">
                  <c:v>45432</c:v>
                </c:pt>
                <c:pt idx="230">
                  <c:v>45439</c:v>
                </c:pt>
                <c:pt idx="231">
                  <c:v>45446</c:v>
                </c:pt>
                <c:pt idx="232">
                  <c:v>45453</c:v>
                </c:pt>
                <c:pt idx="233">
                  <c:v>45460</c:v>
                </c:pt>
                <c:pt idx="234">
                  <c:v>45467</c:v>
                </c:pt>
                <c:pt idx="235">
                  <c:v>45474</c:v>
                </c:pt>
                <c:pt idx="236">
                  <c:v>45481</c:v>
                </c:pt>
                <c:pt idx="237">
                  <c:v>45488</c:v>
                </c:pt>
                <c:pt idx="238">
                  <c:v>45495</c:v>
                </c:pt>
                <c:pt idx="239">
                  <c:v>45502</c:v>
                </c:pt>
                <c:pt idx="240">
                  <c:v>45509</c:v>
                </c:pt>
                <c:pt idx="241">
                  <c:v>45516</c:v>
                </c:pt>
                <c:pt idx="242">
                  <c:v>45523</c:v>
                </c:pt>
                <c:pt idx="243">
                  <c:v>45530</c:v>
                </c:pt>
                <c:pt idx="244">
                  <c:v>45537</c:v>
                </c:pt>
                <c:pt idx="245">
                  <c:v>45544</c:v>
                </c:pt>
                <c:pt idx="246">
                  <c:v>45551</c:v>
                </c:pt>
                <c:pt idx="247">
                  <c:v>45558</c:v>
                </c:pt>
                <c:pt idx="248">
                  <c:v>45565</c:v>
                </c:pt>
                <c:pt idx="249">
                  <c:v>45572</c:v>
                </c:pt>
                <c:pt idx="250">
                  <c:v>45579</c:v>
                </c:pt>
                <c:pt idx="251">
                  <c:v>45586</c:v>
                </c:pt>
                <c:pt idx="252">
                  <c:v>45593</c:v>
                </c:pt>
                <c:pt idx="253">
                  <c:v>45600</c:v>
                </c:pt>
                <c:pt idx="254">
                  <c:v>45607</c:v>
                </c:pt>
                <c:pt idx="255">
                  <c:v>45614</c:v>
                </c:pt>
                <c:pt idx="256">
                  <c:v>45621</c:v>
                </c:pt>
                <c:pt idx="257">
                  <c:v>45628</c:v>
                </c:pt>
                <c:pt idx="258">
                  <c:v>45635</c:v>
                </c:pt>
                <c:pt idx="259">
                  <c:v>45642</c:v>
                </c:pt>
                <c:pt idx="260">
                  <c:v>45649</c:v>
                </c:pt>
                <c:pt idx="261">
                  <c:v>45656</c:v>
                </c:pt>
                <c:pt idx="262">
                  <c:v>45663</c:v>
                </c:pt>
                <c:pt idx="263">
                  <c:v>45670</c:v>
                </c:pt>
                <c:pt idx="264">
                  <c:v>45677</c:v>
                </c:pt>
                <c:pt idx="265">
                  <c:v>45684</c:v>
                </c:pt>
                <c:pt idx="266">
                  <c:v>45691</c:v>
                </c:pt>
                <c:pt idx="267">
                  <c:v>45698</c:v>
                </c:pt>
                <c:pt idx="268">
                  <c:v>45705</c:v>
                </c:pt>
                <c:pt idx="269">
                  <c:v>45712</c:v>
                </c:pt>
                <c:pt idx="270">
                  <c:v>45719</c:v>
                </c:pt>
                <c:pt idx="271">
                  <c:v>45726</c:v>
                </c:pt>
                <c:pt idx="272">
                  <c:v>45733</c:v>
                </c:pt>
                <c:pt idx="273">
                  <c:v>45740</c:v>
                </c:pt>
                <c:pt idx="274">
                  <c:v>45747</c:v>
                </c:pt>
                <c:pt idx="275">
                  <c:v>45754</c:v>
                </c:pt>
                <c:pt idx="276">
                  <c:v>45761</c:v>
                </c:pt>
                <c:pt idx="277">
                  <c:v>45768</c:v>
                </c:pt>
                <c:pt idx="278">
                  <c:v>45775</c:v>
                </c:pt>
                <c:pt idx="279">
                  <c:v>45782</c:v>
                </c:pt>
                <c:pt idx="280">
                  <c:v>45789</c:v>
                </c:pt>
                <c:pt idx="281">
                  <c:v>45796</c:v>
                </c:pt>
                <c:pt idx="282">
                  <c:v>45803</c:v>
                </c:pt>
                <c:pt idx="283">
                  <c:v>45810</c:v>
                </c:pt>
                <c:pt idx="284">
                  <c:v>45817</c:v>
                </c:pt>
              </c:numCache>
            </c:numRef>
          </c:cat>
          <c:val>
            <c:numRef>
              <c:f>Semanal!$L$2:$L$289</c:f>
              <c:numCache>
                <c:formatCode>0.00%</c:formatCode>
                <c:ptCount val="288"/>
                <c:pt idx="0">
                  <c:v>8.4686980389122146E-2</c:v>
                </c:pt>
                <c:pt idx="1">
                  <c:v>0.14600181110249477</c:v>
                </c:pt>
                <c:pt idx="2">
                  <c:v>0.13708950281231935</c:v>
                </c:pt>
                <c:pt idx="3">
                  <c:v>6.5653637753934513E-2</c:v>
                </c:pt>
                <c:pt idx="4">
                  <c:v>0.11155205868591622</c:v>
                </c:pt>
                <c:pt idx="5">
                  <c:v>0.11183129610728071</c:v>
                </c:pt>
                <c:pt idx="6">
                  <c:v>7.9647371528149158E-2</c:v>
                </c:pt>
                <c:pt idx="7">
                  <c:v>7.7284765023945878E-2</c:v>
                </c:pt>
                <c:pt idx="8">
                  <c:v>0.18344124904460335</c:v>
                </c:pt>
                <c:pt idx="9">
                  <c:v>0.13990063218257709</c:v>
                </c:pt>
                <c:pt idx="10">
                  <c:v>1.0329316547056946</c:v>
                </c:pt>
                <c:pt idx="11">
                  <c:v>0.51167647048760956</c:v>
                </c:pt>
                <c:pt idx="12">
                  <c:v>0.19766339262077293</c:v>
                </c:pt>
                <c:pt idx="13">
                  <c:v>0.2099530852997884</c:v>
                </c:pt>
                <c:pt idx="14">
                  <c:v>9.6683760482632941E-2</c:v>
                </c:pt>
                <c:pt idx="15">
                  <c:v>0.11130050057063157</c:v>
                </c:pt>
                <c:pt idx="16">
                  <c:v>0.12850956450478335</c:v>
                </c:pt>
                <c:pt idx="17">
                  <c:v>0.23193009350263827</c:v>
                </c:pt>
                <c:pt idx="18">
                  <c:v>0.19146845576108262</c:v>
                </c:pt>
                <c:pt idx="19">
                  <c:v>0.18464005050160948</c:v>
                </c:pt>
                <c:pt idx="20">
                  <c:v>0.12627336435980263</c:v>
                </c:pt>
                <c:pt idx="21">
                  <c:v>0.1148704590187184</c:v>
                </c:pt>
                <c:pt idx="22">
                  <c:v>8.8988286286847185E-2</c:v>
                </c:pt>
                <c:pt idx="23">
                  <c:v>7.665367163604131E-2</c:v>
                </c:pt>
                <c:pt idx="24">
                  <c:v>6.7578215303962796E-2</c:v>
                </c:pt>
                <c:pt idx="25">
                  <c:v>8.6092602258786455E-2</c:v>
                </c:pt>
                <c:pt idx="26">
                  <c:v>3.6343695614440508E-2</c:v>
                </c:pt>
                <c:pt idx="27">
                  <c:v>4.4150260684219678E-2</c:v>
                </c:pt>
                <c:pt idx="28">
                  <c:v>2.8870518579361404E-2</c:v>
                </c:pt>
                <c:pt idx="29">
                  <c:v>0.10072010855521651</c:v>
                </c:pt>
                <c:pt idx="30">
                  <c:v>0.21760623304549886</c:v>
                </c:pt>
                <c:pt idx="31">
                  <c:v>8.1499973596612429E-2</c:v>
                </c:pt>
                <c:pt idx="32">
                  <c:v>7.5697339683254317E-2</c:v>
                </c:pt>
                <c:pt idx="33">
                  <c:v>8.6860767962126717E-2</c:v>
                </c:pt>
                <c:pt idx="34">
                  <c:v>5.8671327073640978E-2</c:v>
                </c:pt>
                <c:pt idx="35">
                  <c:v>0.21620201129811756</c:v>
                </c:pt>
                <c:pt idx="36">
                  <c:v>6.7192289533959171E-2</c:v>
                </c:pt>
                <c:pt idx="37">
                  <c:v>8.6539429026410541E-2</c:v>
                </c:pt>
                <c:pt idx="38">
                  <c:v>7.8753808923160751E-2</c:v>
                </c:pt>
                <c:pt idx="39">
                  <c:v>5.022756656430527E-2</c:v>
                </c:pt>
                <c:pt idx="40">
                  <c:v>8.7974463503414313E-2</c:v>
                </c:pt>
                <c:pt idx="41">
                  <c:v>4.1092222044487148E-2</c:v>
                </c:pt>
                <c:pt idx="42">
                  <c:v>0.16702041194521011</c:v>
                </c:pt>
                <c:pt idx="43">
                  <c:v>9.0714050840687177E-2</c:v>
                </c:pt>
                <c:pt idx="44">
                  <c:v>0.19991855198009056</c:v>
                </c:pt>
                <c:pt idx="45">
                  <c:v>0.10964482372283002</c:v>
                </c:pt>
                <c:pt idx="46">
                  <c:v>0.1933580020610639</c:v>
                </c:pt>
                <c:pt idx="47">
                  <c:v>0.19462429133375614</c:v>
                </c:pt>
                <c:pt idx="48">
                  <c:v>9.3267462698606751E-2</c:v>
                </c:pt>
                <c:pt idx="49">
                  <c:v>0.10223516868149773</c:v>
                </c:pt>
                <c:pt idx="50">
                  <c:v>0.27484881750029655</c:v>
                </c:pt>
                <c:pt idx="51">
                  <c:v>0.28083137048555229</c:v>
                </c:pt>
                <c:pt idx="52">
                  <c:v>0.33133808933532349</c:v>
                </c:pt>
                <c:pt idx="53">
                  <c:v>0.43979041874632041</c:v>
                </c:pt>
                <c:pt idx="54">
                  <c:v>0.30752093496901467</c:v>
                </c:pt>
                <c:pt idx="55">
                  <c:v>0.30016594574571975</c:v>
                </c:pt>
                <c:pt idx="56">
                  <c:v>0.30654508581298301</c:v>
                </c:pt>
                <c:pt idx="57">
                  <c:v>0.26097712266359241</c:v>
                </c:pt>
                <c:pt idx="58">
                  <c:v>0.30285765965155553</c:v>
                </c:pt>
                <c:pt idx="59">
                  <c:v>0.26281962582155494</c:v>
                </c:pt>
                <c:pt idx="60">
                  <c:v>0.33005027004520548</c:v>
                </c:pt>
                <c:pt idx="61">
                  <c:v>0.16655412099916589</c:v>
                </c:pt>
                <c:pt idx="62">
                  <c:v>0.24885039627398764</c:v>
                </c:pt>
                <c:pt idx="63">
                  <c:v>0.13405945626211335</c:v>
                </c:pt>
                <c:pt idx="64">
                  <c:v>0.15081225233656204</c:v>
                </c:pt>
                <c:pt idx="65">
                  <c:v>9.2180857807302008E-2</c:v>
                </c:pt>
                <c:pt idx="66">
                  <c:v>0.10173408783027504</c:v>
                </c:pt>
                <c:pt idx="67">
                  <c:v>0.2329616220180204</c:v>
                </c:pt>
                <c:pt idx="68">
                  <c:v>0.21662162234550397</c:v>
                </c:pt>
                <c:pt idx="69">
                  <c:v>0.19696872553383682</c:v>
                </c:pt>
                <c:pt idx="70">
                  <c:v>0.11641446792106436</c:v>
                </c:pt>
                <c:pt idx="71">
                  <c:v>0.34982520177888876</c:v>
                </c:pt>
                <c:pt idx="72">
                  <c:v>0.4835247527005524</c:v>
                </c:pt>
                <c:pt idx="73">
                  <c:v>0.21417158459523944</c:v>
                </c:pt>
                <c:pt idx="74">
                  <c:v>0.15241168290839635</c:v>
                </c:pt>
                <c:pt idx="75">
                  <c:v>0.26058388158126422</c:v>
                </c:pt>
                <c:pt idx="76">
                  <c:v>0.23343979355142719</c:v>
                </c:pt>
                <c:pt idx="77">
                  <c:v>0.2345109482169998</c:v>
                </c:pt>
                <c:pt idx="78">
                  <c:v>0.11251259975038241</c:v>
                </c:pt>
                <c:pt idx="79">
                  <c:v>0.10014092481364756</c:v>
                </c:pt>
                <c:pt idx="80">
                  <c:v>0.1109261962976289</c:v>
                </c:pt>
                <c:pt idx="81">
                  <c:v>0.20063867093219456</c:v>
                </c:pt>
                <c:pt idx="82">
                  <c:v>0.20253933920653044</c:v>
                </c:pt>
                <c:pt idx="83">
                  <c:v>0.20819790456582865</c:v>
                </c:pt>
                <c:pt idx="84">
                  <c:v>0.12146379897539861</c:v>
                </c:pt>
                <c:pt idx="85">
                  <c:v>0.12977943327413155</c:v>
                </c:pt>
                <c:pt idx="86">
                  <c:v>8.8110811003467182E-2</c:v>
                </c:pt>
                <c:pt idx="87">
                  <c:v>0.11351324854434419</c:v>
                </c:pt>
                <c:pt idx="88">
                  <c:v>0.2084065544094067</c:v>
                </c:pt>
                <c:pt idx="89">
                  <c:v>0.12351686140656071</c:v>
                </c:pt>
                <c:pt idx="90">
                  <c:v>0.18474895907569966</c:v>
                </c:pt>
                <c:pt idx="91">
                  <c:v>0.20197286409280801</c:v>
                </c:pt>
                <c:pt idx="92">
                  <c:v>0.19587231083974666</c:v>
                </c:pt>
                <c:pt idx="93">
                  <c:v>0.15094733216657863</c:v>
                </c:pt>
                <c:pt idx="94">
                  <c:v>0.12200455631716789</c:v>
                </c:pt>
                <c:pt idx="95">
                  <c:v>9.3458202171045501E-2</c:v>
                </c:pt>
                <c:pt idx="96">
                  <c:v>7.3665273099291051E-2</c:v>
                </c:pt>
                <c:pt idx="97">
                  <c:v>0.10148231096362892</c:v>
                </c:pt>
                <c:pt idx="98">
                  <c:v>0.19064806933371314</c:v>
                </c:pt>
                <c:pt idx="99">
                  <c:v>0.10779770088714158</c:v>
                </c:pt>
                <c:pt idx="100">
                  <c:v>0.3213207004535259</c:v>
                </c:pt>
                <c:pt idx="101">
                  <c:v>0.10450353067644902</c:v>
                </c:pt>
                <c:pt idx="102">
                  <c:v>9.9896906027204579E-2</c:v>
                </c:pt>
                <c:pt idx="103">
                  <c:v>0.13443972156582951</c:v>
                </c:pt>
                <c:pt idx="104">
                  <c:v>0.13646895094177602</c:v>
                </c:pt>
                <c:pt idx="105">
                  <c:v>0.16908931245055725</c:v>
                </c:pt>
                <c:pt idx="106">
                  <c:v>0.11331655940518637</c:v>
                </c:pt>
                <c:pt idx="107">
                  <c:v>0.26658987093333764</c:v>
                </c:pt>
                <c:pt idx="108">
                  <c:v>0.17458092646021539</c:v>
                </c:pt>
                <c:pt idx="109">
                  <c:v>0.16982047751212392</c:v>
                </c:pt>
                <c:pt idx="110">
                  <c:v>9.5402991064508669E-2</c:v>
                </c:pt>
                <c:pt idx="111">
                  <c:v>0.17397308434637937</c:v>
                </c:pt>
                <c:pt idx="112">
                  <c:v>0.16164480847037876</c:v>
                </c:pt>
                <c:pt idx="113">
                  <c:v>0.20420115036760245</c:v>
                </c:pt>
                <c:pt idx="114">
                  <c:v>0.14354249562306687</c:v>
                </c:pt>
                <c:pt idx="115">
                  <c:v>0.12679062341222291</c:v>
                </c:pt>
                <c:pt idx="116">
                  <c:v>0.15563303138052431</c:v>
                </c:pt>
                <c:pt idx="117">
                  <c:v>8.4570752549044226E-2</c:v>
                </c:pt>
                <c:pt idx="118">
                  <c:v>0.12284744999154196</c:v>
                </c:pt>
                <c:pt idx="119">
                  <c:v>7.8723720579668033E-2</c:v>
                </c:pt>
                <c:pt idx="120">
                  <c:v>0.10890918087032109</c:v>
                </c:pt>
                <c:pt idx="121">
                  <c:v>8.337098124074771E-2</c:v>
                </c:pt>
                <c:pt idx="122">
                  <c:v>0.18024859945134808</c:v>
                </c:pt>
                <c:pt idx="123">
                  <c:v>0.27609501906696132</c:v>
                </c:pt>
                <c:pt idx="124">
                  <c:v>9.0484827484833108E-2</c:v>
                </c:pt>
                <c:pt idx="125">
                  <c:v>8.7995326066378832E-2</c:v>
                </c:pt>
                <c:pt idx="126">
                  <c:v>0.1016045518925226</c:v>
                </c:pt>
                <c:pt idx="127">
                  <c:v>0.18815646670960517</c:v>
                </c:pt>
                <c:pt idx="128">
                  <c:v>0.5179163997645313</c:v>
                </c:pt>
                <c:pt idx="129">
                  <c:v>0.10814019112224171</c:v>
                </c:pt>
                <c:pt idx="130">
                  <c:v>0.14934259029010555</c:v>
                </c:pt>
                <c:pt idx="131">
                  <c:v>0.17098650020244732</c:v>
                </c:pt>
                <c:pt idx="132">
                  <c:v>0.13709019066857642</c:v>
                </c:pt>
                <c:pt idx="133">
                  <c:v>0.16598168244487743</c:v>
                </c:pt>
                <c:pt idx="134">
                  <c:v>0.18576993295644439</c:v>
                </c:pt>
                <c:pt idx="135">
                  <c:v>4.9787777929260146E-2</c:v>
                </c:pt>
                <c:pt idx="136">
                  <c:v>9.8569278374858182E-2</c:v>
                </c:pt>
                <c:pt idx="137">
                  <c:v>0.2067312953585243</c:v>
                </c:pt>
                <c:pt idx="138">
                  <c:v>0.11320554333393318</c:v>
                </c:pt>
                <c:pt idx="139">
                  <c:v>5.2121425512472896E-2</c:v>
                </c:pt>
                <c:pt idx="140">
                  <c:v>0.17391611753152603</c:v>
                </c:pt>
                <c:pt idx="141">
                  <c:v>0.17244773037231376</c:v>
                </c:pt>
                <c:pt idx="142">
                  <c:v>8.0763629092778677E-2</c:v>
                </c:pt>
                <c:pt idx="143">
                  <c:v>9.8094797630726704E-2</c:v>
                </c:pt>
                <c:pt idx="144">
                  <c:v>7.2542351151283713E-2</c:v>
                </c:pt>
                <c:pt idx="145">
                  <c:v>8.7512118335907552E-2</c:v>
                </c:pt>
                <c:pt idx="146">
                  <c:v>5.0268608688810446E-2</c:v>
                </c:pt>
                <c:pt idx="147">
                  <c:v>9.4441974733890932E-2</c:v>
                </c:pt>
                <c:pt idx="148">
                  <c:v>6.9667591523181249E-2</c:v>
                </c:pt>
                <c:pt idx="149">
                  <c:v>0.34436977019095583</c:v>
                </c:pt>
                <c:pt idx="150">
                  <c:v>8.294156324606039E-2</c:v>
                </c:pt>
                <c:pt idx="151">
                  <c:v>7.5702693909234897E-2</c:v>
                </c:pt>
                <c:pt idx="152">
                  <c:v>7.2937278848781872E-2</c:v>
                </c:pt>
                <c:pt idx="153">
                  <c:v>3.8550139758971813E-2</c:v>
                </c:pt>
                <c:pt idx="154">
                  <c:v>0.10890679593909547</c:v>
                </c:pt>
                <c:pt idx="155">
                  <c:v>3.8389138578245996E-2</c:v>
                </c:pt>
                <c:pt idx="156">
                  <c:v>3.5621925091427586E-2</c:v>
                </c:pt>
                <c:pt idx="157">
                  <c:v>3.0826146296465629E-2</c:v>
                </c:pt>
                <c:pt idx="158">
                  <c:v>0.23580091675246351</c:v>
                </c:pt>
                <c:pt idx="159">
                  <c:v>0.1342442569266793</c:v>
                </c:pt>
                <c:pt idx="160">
                  <c:v>6.9728486508602971E-2</c:v>
                </c:pt>
                <c:pt idx="161">
                  <c:v>6.9306205219669348E-2</c:v>
                </c:pt>
                <c:pt idx="162">
                  <c:v>8.7724012320749001E-2</c:v>
                </c:pt>
                <c:pt idx="163">
                  <c:v>0.17508817719460446</c:v>
                </c:pt>
                <c:pt idx="164">
                  <c:v>9.9487363729212186E-2</c:v>
                </c:pt>
                <c:pt idx="165">
                  <c:v>7.6073934254324183E-2</c:v>
                </c:pt>
                <c:pt idx="166">
                  <c:v>0.15245561819265641</c:v>
                </c:pt>
                <c:pt idx="167">
                  <c:v>0.29786452465128255</c:v>
                </c:pt>
                <c:pt idx="168">
                  <c:v>7.4422163846730172E-2</c:v>
                </c:pt>
                <c:pt idx="169">
                  <c:v>9.2942797952554335E-2</c:v>
                </c:pt>
                <c:pt idx="170">
                  <c:v>4.6525372842845192E-2</c:v>
                </c:pt>
                <c:pt idx="171">
                  <c:v>9.76620479232575E-2</c:v>
                </c:pt>
                <c:pt idx="172">
                  <c:v>0.1198137707774809</c:v>
                </c:pt>
                <c:pt idx="173">
                  <c:v>0.10484886696310736</c:v>
                </c:pt>
                <c:pt idx="174">
                  <c:v>7.5540134770947898E-2</c:v>
                </c:pt>
                <c:pt idx="175">
                  <c:v>0.1026150887159043</c:v>
                </c:pt>
                <c:pt idx="176">
                  <c:v>4.2565490234278469E-2</c:v>
                </c:pt>
                <c:pt idx="177">
                  <c:v>8.4309414012655459E-2</c:v>
                </c:pt>
                <c:pt idx="178">
                  <c:v>6.7700792804153309E-2</c:v>
                </c:pt>
                <c:pt idx="179">
                  <c:v>7.3831690100150782E-2</c:v>
                </c:pt>
                <c:pt idx="180">
                  <c:v>7.5762551820641733E-2</c:v>
                </c:pt>
                <c:pt idx="181">
                  <c:v>0.19239861772331524</c:v>
                </c:pt>
                <c:pt idx="182">
                  <c:v>4.48378922290249E-2</c:v>
                </c:pt>
                <c:pt idx="183">
                  <c:v>5.2228947857217989E-2</c:v>
                </c:pt>
                <c:pt idx="184">
                  <c:v>5.9625379194365058E-2</c:v>
                </c:pt>
                <c:pt idx="185">
                  <c:v>2.4824369707958871E-2</c:v>
                </c:pt>
                <c:pt idx="186">
                  <c:v>3.9466447404786997E-2</c:v>
                </c:pt>
                <c:pt idx="187">
                  <c:v>4.2097475833278164E-2</c:v>
                </c:pt>
                <c:pt idx="188">
                  <c:v>4.6739606278968004E-2</c:v>
                </c:pt>
                <c:pt idx="189">
                  <c:v>0.16606169208790655</c:v>
                </c:pt>
                <c:pt idx="190">
                  <c:v>4.6269817795644874E-2</c:v>
                </c:pt>
                <c:pt idx="191">
                  <c:v>0.10253652429638316</c:v>
                </c:pt>
                <c:pt idx="192">
                  <c:v>3.5820763199229333E-2</c:v>
                </c:pt>
                <c:pt idx="193">
                  <c:v>7.2242170508655779E-2</c:v>
                </c:pt>
                <c:pt idx="194">
                  <c:v>4.6582125263255003E-2</c:v>
                </c:pt>
                <c:pt idx="195">
                  <c:v>7.5485985477007134E-2</c:v>
                </c:pt>
                <c:pt idx="196">
                  <c:v>4.5190335750178834E-2</c:v>
                </c:pt>
                <c:pt idx="197">
                  <c:v>5.3744651694865198E-2</c:v>
                </c:pt>
                <c:pt idx="198">
                  <c:v>0.1135881256670741</c:v>
                </c:pt>
                <c:pt idx="199">
                  <c:v>0.17409575818684297</c:v>
                </c:pt>
                <c:pt idx="200">
                  <c:v>5.2836472091532416E-2</c:v>
                </c:pt>
                <c:pt idx="201">
                  <c:v>9.6284570527318314E-2</c:v>
                </c:pt>
                <c:pt idx="202">
                  <c:v>7.7377174358030265E-2</c:v>
                </c:pt>
                <c:pt idx="203">
                  <c:v>7.295894004779524E-2</c:v>
                </c:pt>
                <c:pt idx="204">
                  <c:v>9.1268878196791414E-2</c:v>
                </c:pt>
                <c:pt idx="205">
                  <c:v>0.11612539908966779</c:v>
                </c:pt>
                <c:pt idx="206">
                  <c:v>8.4934089474253849E-2</c:v>
                </c:pt>
                <c:pt idx="207">
                  <c:v>9.0963041591459737E-2</c:v>
                </c:pt>
                <c:pt idx="208">
                  <c:v>5.2727074012945518E-2</c:v>
                </c:pt>
                <c:pt idx="209">
                  <c:v>0.12007267759322526</c:v>
                </c:pt>
                <c:pt idx="210">
                  <c:v>0.17048941130243733</c:v>
                </c:pt>
                <c:pt idx="211">
                  <c:v>7.906082973460693E-2</c:v>
                </c:pt>
                <c:pt idx="212">
                  <c:v>0.1095549442906496</c:v>
                </c:pt>
                <c:pt idx="213">
                  <c:v>4.6449547330845942E-2</c:v>
                </c:pt>
                <c:pt idx="214">
                  <c:v>0.14776909826505391</c:v>
                </c:pt>
                <c:pt idx="215">
                  <c:v>0.10526750114095651</c:v>
                </c:pt>
                <c:pt idx="216">
                  <c:v>4.5422379583016648E-2</c:v>
                </c:pt>
                <c:pt idx="217">
                  <c:v>0.250603567749486</c:v>
                </c:pt>
                <c:pt idx="218">
                  <c:v>0.13779453048093648</c:v>
                </c:pt>
                <c:pt idx="219">
                  <c:v>0.13361953359098844</c:v>
                </c:pt>
                <c:pt idx="220">
                  <c:v>0.13091683959138667</c:v>
                </c:pt>
                <c:pt idx="221">
                  <c:v>7.7967842411990729E-2</c:v>
                </c:pt>
                <c:pt idx="222">
                  <c:v>0.10170192740864259</c:v>
                </c:pt>
                <c:pt idx="223">
                  <c:v>0.18289199739752759</c:v>
                </c:pt>
                <c:pt idx="224">
                  <c:v>0.11688721510981437</c:v>
                </c:pt>
                <c:pt idx="225">
                  <c:v>7.3278118699905859E-2</c:v>
                </c:pt>
                <c:pt idx="226">
                  <c:v>0.13985996725728844</c:v>
                </c:pt>
                <c:pt idx="227">
                  <c:v>8.4650087418876918E-2</c:v>
                </c:pt>
                <c:pt idx="228">
                  <c:v>0.11205372998890706</c:v>
                </c:pt>
                <c:pt idx="229">
                  <c:v>8.4662113268869854E-2</c:v>
                </c:pt>
                <c:pt idx="230">
                  <c:v>5.8726896430411735E-2</c:v>
                </c:pt>
                <c:pt idx="231">
                  <c:v>6.4079853269174203E-2</c:v>
                </c:pt>
                <c:pt idx="232">
                  <c:v>7.7431315289327785E-2</c:v>
                </c:pt>
                <c:pt idx="233">
                  <c:v>6.2529832709305344E-2</c:v>
                </c:pt>
                <c:pt idx="234">
                  <c:v>7.4131445873392599E-2</c:v>
                </c:pt>
                <c:pt idx="235">
                  <c:v>0.18755523281065645</c:v>
                </c:pt>
                <c:pt idx="236">
                  <c:v>0.12715985261836171</c:v>
                </c:pt>
                <c:pt idx="237">
                  <c:v>0.12534249216631044</c:v>
                </c:pt>
                <c:pt idx="238">
                  <c:v>9.2537878871379098E-2</c:v>
                </c:pt>
                <c:pt idx="239">
                  <c:v>0.21898818444808477</c:v>
                </c:pt>
                <c:pt idx="240">
                  <c:v>0.26309734833704423</c:v>
                </c:pt>
                <c:pt idx="241">
                  <c:v>8.5578218109416682E-2</c:v>
                </c:pt>
                <c:pt idx="242">
                  <c:v>0.11950019385846722</c:v>
                </c:pt>
                <c:pt idx="243">
                  <c:v>0.12406439298628902</c:v>
                </c:pt>
                <c:pt idx="244">
                  <c:v>0.13322461981872658</c:v>
                </c:pt>
                <c:pt idx="245">
                  <c:v>0.1092716789672119</c:v>
                </c:pt>
                <c:pt idx="246">
                  <c:v>0.1130183295227194</c:v>
                </c:pt>
                <c:pt idx="247">
                  <c:v>5.7829992459209389E-2</c:v>
                </c:pt>
                <c:pt idx="248">
                  <c:v>9.2458118340872142E-2</c:v>
                </c:pt>
                <c:pt idx="249">
                  <c:v>9.1821678499415471E-2</c:v>
                </c:pt>
                <c:pt idx="250">
                  <c:v>0.10933508737815911</c:v>
                </c:pt>
                <c:pt idx="251">
                  <c:v>6.3491832461390674E-2</c:v>
                </c:pt>
                <c:pt idx="252">
                  <c:v>8.789544354120471E-2</c:v>
                </c:pt>
                <c:pt idx="253">
                  <c:v>0.21337837922615188</c:v>
                </c:pt>
                <c:pt idx="254">
                  <c:v>0.16001038541354484</c:v>
                </c:pt>
                <c:pt idx="255">
                  <c:v>0.11229805201853793</c:v>
                </c:pt>
                <c:pt idx="256">
                  <c:v>8.6799553114829564E-2</c:v>
                </c:pt>
                <c:pt idx="257">
                  <c:v>0.10538052118791974</c:v>
                </c:pt>
                <c:pt idx="258">
                  <c:v>0.11179163960153038</c:v>
                </c:pt>
                <c:pt idx="259">
                  <c:v>0.17078420767982694</c:v>
                </c:pt>
                <c:pt idx="260">
                  <c:v>7.9405979112409542E-2</c:v>
                </c:pt>
                <c:pt idx="261">
                  <c:v>8.0145466756241568E-2</c:v>
                </c:pt>
                <c:pt idx="262">
                  <c:v>0.12272675614009687</c:v>
                </c:pt>
                <c:pt idx="263">
                  <c:v>0.18171084850870023</c:v>
                </c:pt>
                <c:pt idx="264">
                  <c:v>9.261488538156426E-2</c:v>
                </c:pt>
                <c:pt idx="265">
                  <c:v>9.7609396647603486E-2</c:v>
                </c:pt>
                <c:pt idx="266">
                  <c:v>0.10353489557311923</c:v>
                </c:pt>
                <c:pt idx="267">
                  <c:v>4.5505191163483394E-2</c:v>
                </c:pt>
                <c:pt idx="268">
                  <c:v>6.3530899620607428E-2</c:v>
                </c:pt>
                <c:pt idx="269">
                  <c:v>0.22871511070234507</c:v>
                </c:pt>
                <c:pt idx="270">
                  <c:v>0.17132546789869663</c:v>
                </c:pt>
                <c:pt idx="271">
                  <c:v>0.10850083482715012</c:v>
                </c:pt>
                <c:pt idx="272">
                  <c:v>7.6200541556314949E-2</c:v>
                </c:pt>
                <c:pt idx="273">
                  <c:v>8.5776747096923511E-2</c:v>
                </c:pt>
                <c:pt idx="274">
                  <c:v>0.13715543507271155</c:v>
                </c:pt>
                <c:pt idx="275">
                  <c:v>0.151028363865094</c:v>
                </c:pt>
                <c:pt idx="276">
                  <c:v>3.9083559896155862E-2</c:v>
                </c:pt>
                <c:pt idx="277">
                  <c:v>0.12146683353957677</c:v>
                </c:pt>
                <c:pt idx="278">
                  <c:v>5.2548092861756768E-2</c:v>
                </c:pt>
                <c:pt idx="279">
                  <c:v>0.12316584539835396</c:v>
                </c:pt>
                <c:pt idx="280">
                  <c:v>5.5035500376819702E-2</c:v>
                </c:pt>
                <c:pt idx="281">
                  <c:v>9.5468337085250043E-2</c:v>
                </c:pt>
                <c:pt idx="282">
                  <c:v>7.2358156887446068E-2</c:v>
                </c:pt>
                <c:pt idx="283">
                  <c:v>6.2150997859951262E-2</c:v>
                </c:pt>
                <c:pt idx="284">
                  <c:v>7.1840001554137389E-2</c:v>
                </c:pt>
                <c:pt idx="285">
                  <c:v>0.10527493846177749</c:v>
                </c:pt>
                <c:pt idx="286">
                  <c:v>8.4442943940580051E-2</c:v>
                </c:pt>
                <c:pt idx="287">
                  <c:v>1.8676357641945973E-2</c:v>
                </c:pt>
              </c:numCache>
            </c:numRef>
          </c:val>
          <c:smooth val="0"/>
          <c:extLst>
            <c:ext xmlns:c16="http://schemas.microsoft.com/office/drawing/2014/chart" uri="{C3380CC4-5D6E-409C-BE32-E72D297353CC}">
              <c16:uniqueId val="{00000000-67BA-4D4C-A557-5314DD90383C}"/>
            </c:ext>
          </c:extLst>
        </c:ser>
        <c:dLbls>
          <c:showLegendKey val="0"/>
          <c:showVal val="0"/>
          <c:showCatName val="0"/>
          <c:showSerName val="0"/>
          <c:showPercent val="0"/>
          <c:showBubbleSize val="0"/>
        </c:dLbls>
        <c:smooth val="0"/>
        <c:axId val="1405768063"/>
        <c:axId val="1405765663"/>
      </c:lineChart>
      <c:dateAx>
        <c:axId val="140576806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5765663"/>
        <c:crosses val="autoZero"/>
        <c:auto val="1"/>
        <c:lblOffset val="100"/>
        <c:baseTimeUnit val="days"/>
      </c:dateAx>
      <c:valAx>
        <c:axId val="14057656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57680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tx>
            <c:strRef>
              <c:f>Mensual!$E$1</c:f>
              <c:strCache>
                <c:ptCount val="1"/>
                <c:pt idx="0">
                  <c:v>close</c:v>
                </c:pt>
              </c:strCache>
            </c:strRef>
          </c:tx>
          <c:spPr>
            <a:ln w="19050" cap="rnd">
              <a:solidFill>
                <a:schemeClr val="accent1"/>
              </a:solidFill>
              <a:round/>
            </a:ln>
            <a:effectLst/>
          </c:spPr>
          <c:marker>
            <c:symbol val="none"/>
          </c:marker>
          <c:cat>
            <c:numRef>
              <c:f>Mensual!$A$2:$A$2003</c:f>
              <c:numCache>
                <c:formatCode>m/d/yyyy</c:formatCode>
                <c:ptCount val="2002"/>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pt idx="13">
                  <c:v>44256</c:v>
                </c:pt>
                <c:pt idx="14">
                  <c:v>44287</c:v>
                </c:pt>
                <c:pt idx="15">
                  <c:v>44317</c:v>
                </c:pt>
                <c:pt idx="16">
                  <c:v>44348</c:v>
                </c:pt>
                <c:pt idx="17">
                  <c:v>44378</c:v>
                </c:pt>
                <c:pt idx="18">
                  <c:v>44409</c:v>
                </c:pt>
                <c:pt idx="19">
                  <c:v>44440</c:v>
                </c:pt>
                <c:pt idx="20">
                  <c:v>44470</c:v>
                </c:pt>
                <c:pt idx="21">
                  <c:v>44501</c:v>
                </c:pt>
                <c:pt idx="22">
                  <c:v>44531</c:v>
                </c:pt>
                <c:pt idx="23">
                  <c:v>44562</c:v>
                </c:pt>
                <c:pt idx="24">
                  <c:v>44593</c:v>
                </c:pt>
                <c:pt idx="25">
                  <c:v>44621</c:v>
                </c:pt>
                <c:pt idx="26">
                  <c:v>44652</c:v>
                </c:pt>
                <c:pt idx="27">
                  <c:v>44682</c:v>
                </c:pt>
                <c:pt idx="28">
                  <c:v>44713</c:v>
                </c:pt>
                <c:pt idx="29">
                  <c:v>44743</c:v>
                </c:pt>
                <c:pt idx="30">
                  <c:v>44774</c:v>
                </c:pt>
                <c:pt idx="31">
                  <c:v>44805</c:v>
                </c:pt>
                <c:pt idx="32">
                  <c:v>44835</c:v>
                </c:pt>
                <c:pt idx="33">
                  <c:v>44866</c:v>
                </c:pt>
                <c:pt idx="34">
                  <c:v>44896</c:v>
                </c:pt>
                <c:pt idx="35">
                  <c:v>44927</c:v>
                </c:pt>
                <c:pt idx="36">
                  <c:v>44958</c:v>
                </c:pt>
                <c:pt idx="37">
                  <c:v>44986</c:v>
                </c:pt>
                <c:pt idx="38">
                  <c:v>45017</c:v>
                </c:pt>
                <c:pt idx="39">
                  <c:v>45047</c:v>
                </c:pt>
                <c:pt idx="40">
                  <c:v>45078</c:v>
                </c:pt>
                <c:pt idx="41">
                  <c:v>45108</c:v>
                </c:pt>
                <c:pt idx="42">
                  <c:v>45139</c:v>
                </c:pt>
                <c:pt idx="43">
                  <c:v>45170</c:v>
                </c:pt>
                <c:pt idx="44">
                  <c:v>45200</c:v>
                </c:pt>
                <c:pt idx="45">
                  <c:v>45231</c:v>
                </c:pt>
                <c:pt idx="46">
                  <c:v>45261</c:v>
                </c:pt>
                <c:pt idx="47">
                  <c:v>45292</c:v>
                </c:pt>
                <c:pt idx="48">
                  <c:v>45323</c:v>
                </c:pt>
                <c:pt idx="49">
                  <c:v>45352</c:v>
                </c:pt>
                <c:pt idx="50">
                  <c:v>45383</c:v>
                </c:pt>
                <c:pt idx="51">
                  <c:v>45413</c:v>
                </c:pt>
                <c:pt idx="52">
                  <c:v>45444</c:v>
                </c:pt>
                <c:pt idx="53">
                  <c:v>45474</c:v>
                </c:pt>
                <c:pt idx="54">
                  <c:v>45505</c:v>
                </c:pt>
                <c:pt idx="55">
                  <c:v>45536</c:v>
                </c:pt>
                <c:pt idx="56">
                  <c:v>45566</c:v>
                </c:pt>
                <c:pt idx="57">
                  <c:v>45597</c:v>
                </c:pt>
                <c:pt idx="58">
                  <c:v>45627</c:v>
                </c:pt>
                <c:pt idx="59">
                  <c:v>45658</c:v>
                </c:pt>
                <c:pt idx="60">
                  <c:v>45689</c:v>
                </c:pt>
                <c:pt idx="61">
                  <c:v>45717</c:v>
                </c:pt>
                <c:pt idx="62">
                  <c:v>45748</c:v>
                </c:pt>
                <c:pt idx="63">
                  <c:v>45778</c:v>
                </c:pt>
                <c:pt idx="64">
                  <c:v>45809</c:v>
                </c:pt>
              </c:numCache>
            </c:numRef>
          </c:cat>
          <c:val>
            <c:numRef>
              <c:f>Mensual!$E$2:$E$2003</c:f>
              <c:numCache>
                <c:formatCode>#,##0</c:formatCode>
                <c:ptCount val="2002"/>
                <c:pt idx="0">
                  <c:v>8599.5086197199998</c:v>
                </c:pt>
                <c:pt idx="1">
                  <c:v>6438.6447663700001</c:v>
                </c:pt>
                <c:pt idx="2">
                  <c:v>8658.5541797499991</c:v>
                </c:pt>
                <c:pt idx="3">
                  <c:v>9461.05891806</c:v>
                </c:pt>
                <c:pt idx="4">
                  <c:v>9137.9934002600003</c:v>
                </c:pt>
                <c:pt idx="5">
                  <c:v>11323.466420700001</c:v>
                </c:pt>
                <c:pt idx="6">
                  <c:v>10804.94121976</c:v>
                </c:pt>
                <c:pt idx="7">
                  <c:v>10784.491577950001</c:v>
                </c:pt>
                <c:pt idx="8">
                  <c:v>13780.994702489999</c:v>
                </c:pt>
                <c:pt idx="9">
                  <c:v>19625.835029490001</c:v>
                </c:pt>
                <c:pt idx="10">
                  <c:v>29001.719822179999</c:v>
                </c:pt>
                <c:pt idx="11">
                  <c:v>33114.357747529997</c:v>
                </c:pt>
                <c:pt idx="12">
                  <c:v>45137.770468050003</c:v>
                </c:pt>
                <c:pt idx="13">
                  <c:v>58918.832713750002</c:v>
                </c:pt>
                <c:pt idx="14">
                  <c:v>57750.17734563</c:v>
                </c:pt>
                <c:pt idx="15">
                  <c:v>37332.853688739997</c:v>
                </c:pt>
                <c:pt idx="16">
                  <c:v>35040.837248889999</c:v>
                </c:pt>
                <c:pt idx="17">
                  <c:v>41626.19567624</c:v>
                </c:pt>
                <c:pt idx="18">
                  <c:v>47166.687945450001</c:v>
                </c:pt>
                <c:pt idx="19">
                  <c:v>43790.895625484904</c:v>
                </c:pt>
                <c:pt idx="20">
                  <c:v>61318.957766605999</c:v>
                </c:pt>
                <c:pt idx="21">
                  <c:v>57005.425473599797</c:v>
                </c:pt>
                <c:pt idx="22">
                  <c:v>46306.446122699599</c:v>
                </c:pt>
                <c:pt idx="23">
                  <c:v>38483.126309273001</c:v>
                </c:pt>
                <c:pt idx="24">
                  <c:v>43193.234033023298</c:v>
                </c:pt>
                <c:pt idx="25">
                  <c:v>45538.676922338796</c:v>
                </c:pt>
                <c:pt idx="26">
                  <c:v>37714.875545299001</c:v>
                </c:pt>
                <c:pt idx="27">
                  <c:v>31792.309943275399</c:v>
                </c:pt>
                <c:pt idx="28">
                  <c:v>19784.726494624902</c:v>
                </c:pt>
                <c:pt idx="29">
                  <c:v>23336.8956049843</c:v>
                </c:pt>
                <c:pt idx="30">
                  <c:v>20049.763189372599</c:v>
                </c:pt>
                <c:pt idx="31">
                  <c:v>19431.7894465994</c:v>
                </c:pt>
                <c:pt idx="32">
                  <c:v>20495.774232032501</c:v>
                </c:pt>
                <c:pt idx="33">
                  <c:v>17168.5655484864</c:v>
                </c:pt>
                <c:pt idx="34">
                  <c:v>16547.495366016199</c:v>
                </c:pt>
                <c:pt idx="35">
                  <c:v>23139.283909912301</c:v>
                </c:pt>
                <c:pt idx="36">
                  <c:v>23147.353389908501</c:v>
                </c:pt>
                <c:pt idx="37">
                  <c:v>28478.484605680402</c:v>
                </c:pt>
                <c:pt idx="38">
                  <c:v>29268.8070431626</c:v>
                </c:pt>
                <c:pt idx="39">
                  <c:v>27219.658608110902</c:v>
                </c:pt>
                <c:pt idx="40">
                  <c:v>30477.251282244601</c:v>
                </c:pt>
                <c:pt idx="41">
                  <c:v>29230.110878649</c:v>
                </c:pt>
                <c:pt idx="42">
                  <c:v>25931.472893357401</c:v>
                </c:pt>
                <c:pt idx="43">
                  <c:v>26967.916301063698</c:v>
                </c:pt>
                <c:pt idx="44">
                  <c:v>34667.779360546701</c:v>
                </c:pt>
                <c:pt idx="45">
                  <c:v>37712.747771632501</c:v>
                </c:pt>
                <c:pt idx="46">
                  <c:v>42265.185654866</c:v>
                </c:pt>
                <c:pt idx="47">
                  <c:v>42582.606389536697</c:v>
                </c:pt>
                <c:pt idx="48">
                  <c:v>61198.382897303003</c:v>
                </c:pt>
                <c:pt idx="49">
                  <c:v>71333.647925864396</c:v>
                </c:pt>
                <c:pt idx="50">
                  <c:v>60636.856780014699</c:v>
                </c:pt>
                <c:pt idx="51">
                  <c:v>67489.611777049795</c:v>
                </c:pt>
                <c:pt idx="52">
                  <c:v>62678.292079457002</c:v>
                </c:pt>
                <c:pt idx="53">
                  <c:v>64619.249649218502</c:v>
                </c:pt>
                <c:pt idx="54">
                  <c:v>58969.898366043097</c:v>
                </c:pt>
                <c:pt idx="55">
                  <c:v>63329.498129476597</c:v>
                </c:pt>
                <c:pt idx="56">
                  <c:v>70215.185632583903</c:v>
                </c:pt>
                <c:pt idx="57">
                  <c:v>96449.055812773193</c:v>
                </c:pt>
                <c:pt idx="58">
                  <c:v>93429.202811399198</c:v>
                </c:pt>
                <c:pt idx="59">
                  <c:v>102405.02708444541</c:v>
                </c:pt>
                <c:pt idx="60">
                  <c:v>84373.010329580196</c:v>
                </c:pt>
                <c:pt idx="61">
                  <c:v>82548.910960869398</c:v>
                </c:pt>
                <c:pt idx="62">
                  <c:v>94207.311297523003</c:v>
                </c:pt>
                <c:pt idx="63">
                  <c:v>104638.0912550028</c:v>
                </c:pt>
                <c:pt idx="64">
                  <c:v>107135.3345105601</c:v>
                </c:pt>
              </c:numCache>
            </c:numRef>
          </c:val>
          <c:smooth val="0"/>
          <c:extLst>
            <c:ext xmlns:c16="http://schemas.microsoft.com/office/drawing/2014/chart" uri="{C3380CC4-5D6E-409C-BE32-E72D297353CC}">
              <c16:uniqueId val="{00000000-A9DE-4428-8C0A-93C5BA7E94B5}"/>
            </c:ext>
          </c:extLst>
        </c:ser>
        <c:dLbls>
          <c:showLegendKey val="0"/>
          <c:showVal val="0"/>
          <c:showCatName val="0"/>
          <c:showSerName val="0"/>
          <c:showPercent val="0"/>
          <c:showBubbleSize val="0"/>
        </c:dLbls>
        <c:smooth val="0"/>
        <c:axId val="823610096"/>
        <c:axId val="823619696"/>
      </c:lineChart>
      <c:dateAx>
        <c:axId val="823610096"/>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823619696"/>
        <c:crosses val="autoZero"/>
        <c:auto val="1"/>
        <c:lblOffset val="100"/>
        <c:baseTimeUnit val="months"/>
      </c:dateAx>
      <c:valAx>
        <c:axId val="8236196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8236100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areaChart>
        <c:grouping val="stacked"/>
        <c:varyColors val="0"/>
        <c:ser>
          <c:idx val="0"/>
          <c:order val="0"/>
          <c:tx>
            <c:strRef>
              <c:f>Mensual!$H$1</c:f>
              <c:strCache>
                <c:ptCount val="1"/>
                <c:pt idx="0">
                  <c:v>Rentabilidad Mensual</c:v>
                </c:pt>
              </c:strCache>
            </c:strRef>
          </c:tx>
          <c:spPr>
            <a:solidFill>
              <a:schemeClr val="accent1"/>
            </a:solidFill>
            <a:ln>
              <a:noFill/>
            </a:ln>
            <a:effectLst/>
          </c:spPr>
          <c:cat>
            <c:numRef>
              <c:f>Mensual!$A$2:$A$66</c:f>
              <c:numCache>
                <c:formatCode>m/d/yyyy</c:formatCode>
                <c:ptCount val="65"/>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pt idx="13">
                  <c:v>44256</c:v>
                </c:pt>
                <c:pt idx="14">
                  <c:v>44287</c:v>
                </c:pt>
                <c:pt idx="15">
                  <c:v>44317</c:v>
                </c:pt>
                <c:pt idx="16">
                  <c:v>44348</c:v>
                </c:pt>
                <c:pt idx="17">
                  <c:v>44378</c:v>
                </c:pt>
                <c:pt idx="18">
                  <c:v>44409</c:v>
                </c:pt>
                <c:pt idx="19">
                  <c:v>44440</c:v>
                </c:pt>
                <c:pt idx="20">
                  <c:v>44470</c:v>
                </c:pt>
                <c:pt idx="21">
                  <c:v>44501</c:v>
                </c:pt>
                <c:pt idx="22">
                  <c:v>44531</c:v>
                </c:pt>
                <c:pt idx="23">
                  <c:v>44562</c:v>
                </c:pt>
                <c:pt idx="24">
                  <c:v>44593</c:v>
                </c:pt>
                <c:pt idx="25">
                  <c:v>44621</c:v>
                </c:pt>
                <c:pt idx="26">
                  <c:v>44652</c:v>
                </c:pt>
                <c:pt idx="27">
                  <c:v>44682</c:v>
                </c:pt>
                <c:pt idx="28">
                  <c:v>44713</c:v>
                </c:pt>
                <c:pt idx="29">
                  <c:v>44743</c:v>
                </c:pt>
                <c:pt idx="30">
                  <c:v>44774</c:v>
                </c:pt>
                <c:pt idx="31">
                  <c:v>44805</c:v>
                </c:pt>
                <c:pt idx="32">
                  <c:v>44835</c:v>
                </c:pt>
                <c:pt idx="33">
                  <c:v>44866</c:v>
                </c:pt>
                <c:pt idx="34">
                  <c:v>44896</c:v>
                </c:pt>
                <c:pt idx="35">
                  <c:v>44927</c:v>
                </c:pt>
                <c:pt idx="36">
                  <c:v>44958</c:v>
                </c:pt>
                <c:pt idx="37">
                  <c:v>44986</c:v>
                </c:pt>
                <c:pt idx="38">
                  <c:v>45017</c:v>
                </c:pt>
                <c:pt idx="39">
                  <c:v>45047</c:v>
                </c:pt>
                <c:pt idx="40">
                  <c:v>45078</c:v>
                </c:pt>
                <c:pt idx="41">
                  <c:v>45108</c:v>
                </c:pt>
                <c:pt idx="42">
                  <c:v>45139</c:v>
                </c:pt>
                <c:pt idx="43">
                  <c:v>45170</c:v>
                </c:pt>
                <c:pt idx="44">
                  <c:v>45200</c:v>
                </c:pt>
                <c:pt idx="45">
                  <c:v>45231</c:v>
                </c:pt>
                <c:pt idx="46">
                  <c:v>45261</c:v>
                </c:pt>
                <c:pt idx="47">
                  <c:v>45292</c:v>
                </c:pt>
                <c:pt idx="48">
                  <c:v>45323</c:v>
                </c:pt>
                <c:pt idx="49">
                  <c:v>45352</c:v>
                </c:pt>
                <c:pt idx="50">
                  <c:v>45383</c:v>
                </c:pt>
                <c:pt idx="51">
                  <c:v>45413</c:v>
                </c:pt>
                <c:pt idx="52">
                  <c:v>45444</c:v>
                </c:pt>
                <c:pt idx="53">
                  <c:v>45474</c:v>
                </c:pt>
                <c:pt idx="54">
                  <c:v>45505</c:v>
                </c:pt>
                <c:pt idx="55">
                  <c:v>45536</c:v>
                </c:pt>
                <c:pt idx="56">
                  <c:v>45566</c:v>
                </c:pt>
                <c:pt idx="57">
                  <c:v>45597</c:v>
                </c:pt>
                <c:pt idx="58">
                  <c:v>45627</c:v>
                </c:pt>
                <c:pt idx="59">
                  <c:v>45658</c:v>
                </c:pt>
                <c:pt idx="60">
                  <c:v>45689</c:v>
                </c:pt>
                <c:pt idx="61">
                  <c:v>45717</c:v>
                </c:pt>
                <c:pt idx="62">
                  <c:v>45748</c:v>
                </c:pt>
                <c:pt idx="63">
                  <c:v>45778</c:v>
                </c:pt>
                <c:pt idx="64">
                  <c:v>45809</c:v>
                </c:pt>
              </c:numCache>
            </c:numRef>
          </c:cat>
          <c:val>
            <c:numRef>
              <c:f>Mensual!$H$2:$H$66</c:f>
              <c:numCache>
                <c:formatCode>0.0%</c:formatCode>
                <c:ptCount val="65"/>
                <c:pt idx="1">
                  <c:v>-0.12334838284415078</c:v>
                </c:pt>
                <c:pt idx="2">
                  <c:v>2.9773553038512163E-2</c:v>
                </c:pt>
                <c:pt idx="3">
                  <c:v>5.8904062762866014E-2</c:v>
                </c:pt>
                <c:pt idx="4">
                  <c:v>2.0288769221860847E-2</c:v>
                </c:pt>
                <c:pt idx="5">
                  <c:v>0.11925007853285186</c:v>
                </c:pt>
                <c:pt idx="6">
                  <c:v>0.1518790491351156</c:v>
                </c:pt>
                <c:pt idx="7">
                  <c:v>-8.2878298956510804E-2</c:v>
                </c:pt>
                <c:pt idx="8">
                  <c:v>0.16321437365995467</c:v>
                </c:pt>
                <c:pt idx="9">
                  <c:v>0.40782449437384488</c:v>
                </c:pt>
                <c:pt idx="10">
                  <c:v>0.48080845648816006</c:v>
                </c:pt>
                <c:pt idx="11">
                  <c:v>0.43432779007759459</c:v>
                </c:pt>
                <c:pt idx="12">
                  <c:v>0.39058656392922808</c:v>
                </c:pt>
                <c:pt idx="13">
                  <c:v>5.748772468947097E-2</c:v>
                </c:pt>
                <c:pt idx="14">
                  <c:v>5.1540786952844593E-2</c:v>
                </c:pt>
                <c:pt idx="15">
                  <c:v>-8.2384970377596858E-2</c:v>
                </c:pt>
                <c:pt idx="16">
                  <c:v>-0.30618755910539008</c:v>
                </c:pt>
                <c:pt idx="17">
                  <c:v>2.2769657801205163E-2</c:v>
                </c:pt>
                <c:pt idx="18">
                  <c:v>0.1952508999402299</c:v>
                </c:pt>
                <c:pt idx="19">
                  <c:v>4.6980781233637664E-2</c:v>
                </c:pt>
                <c:pt idx="20">
                  <c:v>0.26633152425892753</c:v>
                </c:pt>
                <c:pt idx="21">
                  <c:v>2.777869281413909E-2</c:v>
                </c:pt>
                <c:pt idx="22">
                  <c:v>-0.14170655185844055</c:v>
                </c:pt>
                <c:pt idx="23">
                  <c:v>-0.18902372051712904</c:v>
                </c:pt>
                <c:pt idx="24">
                  <c:v>-4.6369421127156904E-2</c:v>
                </c:pt>
                <c:pt idx="25">
                  <c:v>5.3123111799287144E-2</c:v>
                </c:pt>
                <c:pt idx="26">
                  <c:v>-1.6082569513126865E-2</c:v>
                </c:pt>
                <c:pt idx="27">
                  <c:v>-0.15662612713105975</c:v>
                </c:pt>
                <c:pt idx="28">
                  <c:v>-0.19912477283168473</c:v>
                </c:pt>
                <c:pt idx="29">
                  <c:v>-0.23108048925666719</c:v>
                </c:pt>
                <c:pt idx="30">
                  <c:v>2.2912164191579796E-2</c:v>
                </c:pt>
                <c:pt idx="31">
                  <c:v>-9.7939638217849095E-2</c:v>
                </c:pt>
                <c:pt idx="32">
                  <c:v>-7.4333540322487374E-2</c:v>
                </c:pt>
                <c:pt idx="33">
                  <c:v>2.1845007102058143E-2</c:v>
                </c:pt>
                <c:pt idx="34">
                  <c:v>-0.14586525513428714</c:v>
                </c:pt>
                <c:pt idx="35">
                  <c:v>0.30577557251399967</c:v>
                </c:pt>
                <c:pt idx="36">
                  <c:v>5.0762256887398209E-2</c:v>
                </c:pt>
                <c:pt idx="37">
                  <c:v>0.16017213620746826</c:v>
                </c:pt>
                <c:pt idx="38">
                  <c:v>6.3296007904904444E-2</c:v>
                </c:pt>
                <c:pt idx="39">
                  <c:v>-3.8234419421673868E-2</c:v>
                </c:pt>
                <c:pt idx="40">
                  <c:v>5.2629270356529312E-2</c:v>
                </c:pt>
                <c:pt idx="41">
                  <c:v>1.3538800163203886E-2</c:v>
                </c:pt>
                <c:pt idx="42">
                  <c:v>-5.1477087871941538E-2</c:v>
                </c:pt>
                <c:pt idx="43">
                  <c:v>-8.9076136980693998E-2</c:v>
                </c:pt>
                <c:pt idx="44">
                  <c:v>0.27872005273469774</c:v>
                </c:pt>
                <c:pt idx="45">
                  <c:v>9.2883767695171454E-2</c:v>
                </c:pt>
                <c:pt idx="46">
                  <c:v>0.16374128424226078</c:v>
                </c:pt>
                <c:pt idx="47">
                  <c:v>9.537651874077864E-2</c:v>
                </c:pt>
                <c:pt idx="48">
                  <c:v>0.30516545315897636</c:v>
                </c:pt>
                <c:pt idx="49">
                  <c:v>0.15391112526757583</c:v>
                </c:pt>
                <c:pt idx="50">
                  <c:v>-1.4030009568921479E-2</c:v>
                </c:pt>
                <c:pt idx="51">
                  <c:v>-1.0574064739674142E-2</c:v>
                </c:pt>
                <c:pt idx="52">
                  <c:v>-5.367005427214885E-4</c:v>
                </c:pt>
                <c:pt idx="53">
                  <c:v>-2.6705106633849066E-2</c:v>
                </c:pt>
                <c:pt idx="54">
                  <c:v>-6.2786851748066835E-2</c:v>
                </c:pt>
                <c:pt idx="55">
                  <c:v>1.3529593512548139E-2</c:v>
                </c:pt>
                <c:pt idx="56">
                  <c:v>0.10674549926184072</c:v>
                </c:pt>
                <c:pt idx="57">
                  <c:v>0.35443436278113089</c:v>
                </c:pt>
                <c:pt idx="58">
                  <c:v>8.6427200792523501E-2</c:v>
                </c:pt>
                <c:pt idx="59">
                  <c:v>7.8179541360129372E-3</c:v>
                </c:pt>
                <c:pt idx="60">
                  <c:v>-5.8279480624759405E-2</c:v>
                </c:pt>
                <c:pt idx="61">
                  <c:v>-7.5054608764193759E-2</c:v>
                </c:pt>
                <c:pt idx="62">
                  <c:v>7.6276416399142311E-3</c:v>
                </c:pt>
                <c:pt idx="63">
                  <c:v>0.16917664822153392</c:v>
                </c:pt>
                <c:pt idx="64">
                  <c:v>-1.2581460899206974E-2</c:v>
                </c:pt>
              </c:numCache>
            </c:numRef>
          </c:val>
          <c:extLst>
            <c:ext xmlns:c16="http://schemas.microsoft.com/office/drawing/2014/chart" uri="{C3380CC4-5D6E-409C-BE32-E72D297353CC}">
              <c16:uniqueId val="{00000000-5BAE-43BE-BA80-DD783BD6F7FA}"/>
            </c:ext>
          </c:extLst>
        </c:ser>
        <c:dLbls>
          <c:showLegendKey val="0"/>
          <c:showVal val="0"/>
          <c:showCatName val="0"/>
          <c:showSerName val="0"/>
          <c:showPercent val="0"/>
          <c:showBubbleSize val="0"/>
        </c:dLbls>
        <c:axId val="1356605503"/>
        <c:axId val="1356545983"/>
      </c:areaChart>
      <c:dateAx>
        <c:axId val="135660550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45983"/>
        <c:crosses val="autoZero"/>
        <c:auto val="1"/>
        <c:lblOffset val="100"/>
        <c:baseTimeUnit val="months"/>
      </c:dateAx>
      <c:valAx>
        <c:axId val="13565459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60550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tx>
            <c:strRef>
              <c:f>Mensual!$I$1</c:f>
              <c:strCache>
                <c:ptCount val="1"/>
                <c:pt idx="0">
                  <c:v>Volatilidad Mensual</c:v>
                </c:pt>
              </c:strCache>
            </c:strRef>
          </c:tx>
          <c:spPr>
            <a:ln w="19050" cap="rnd">
              <a:solidFill>
                <a:schemeClr val="accent1"/>
              </a:solidFill>
              <a:round/>
            </a:ln>
            <a:effectLst/>
          </c:spPr>
          <c:marker>
            <c:symbol val="none"/>
          </c:marker>
          <c:cat>
            <c:numRef>
              <c:f>Mensual!$A$2:$A$64</c:f>
              <c:numCache>
                <c:formatCode>m/d/yyyy</c:formatCode>
                <c:ptCount val="6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pt idx="13">
                  <c:v>44256</c:v>
                </c:pt>
                <c:pt idx="14">
                  <c:v>44287</c:v>
                </c:pt>
                <c:pt idx="15">
                  <c:v>44317</c:v>
                </c:pt>
                <c:pt idx="16">
                  <c:v>44348</c:v>
                </c:pt>
                <c:pt idx="17">
                  <c:v>44378</c:v>
                </c:pt>
                <c:pt idx="18">
                  <c:v>44409</c:v>
                </c:pt>
                <c:pt idx="19">
                  <c:v>44440</c:v>
                </c:pt>
                <c:pt idx="20">
                  <c:v>44470</c:v>
                </c:pt>
                <c:pt idx="21">
                  <c:v>44501</c:v>
                </c:pt>
                <c:pt idx="22">
                  <c:v>44531</c:v>
                </c:pt>
                <c:pt idx="23">
                  <c:v>44562</c:v>
                </c:pt>
                <c:pt idx="24">
                  <c:v>44593</c:v>
                </c:pt>
                <c:pt idx="25">
                  <c:v>44621</c:v>
                </c:pt>
                <c:pt idx="26">
                  <c:v>44652</c:v>
                </c:pt>
                <c:pt idx="27">
                  <c:v>44682</c:v>
                </c:pt>
                <c:pt idx="28">
                  <c:v>44713</c:v>
                </c:pt>
                <c:pt idx="29">
                  <c:v>44743</c:v>
                </c:pt>
                <c:pt idx="30">
                  <c:v>44774</c:v>
                </c:pt>
                <c:pt idx="31">
                  <c:v>44805</c:v>
                </c:pt>
                <c:pt idx="32">
                  <c:v>44835</c:v>
                </c:pt>
                <c:pt idx="33">
                  <c:v>44866</c:v>
                </c:pt>
                <c:pt idx="34">
                  <c:v>44896</c:v>
                </c:pt>
                <c:pt idx="35">
                  <c:v>44927</c:v>
                </c:pt>
                <c:pt idx="36">
                  <c:v>44958</c:v>
                </c:pt>
                <c:pt idx="37">
                  <c:v>44986</c:v>
                </c:pt>
                <c:pt idx="38">
                  <c:v>45017</c:v>
                </c:pt>
                <c:pt idx="39">
                  <c:v>45047</c:v>
                </c:pt>
                <c:pt idx="40">
                  <c:v>45078</c:v>
                </c:pt>
                <c:pt idx="41">
                  <c:v>45108</c:v>
                </c:pt>
                <c:pt idx="42">
                  <c:v>45139</c:v>
                </c:pt>
                <c:pt idx="43">
                  <c:v>45170</c:v>
                </c:pt>
                <c:pt idx="44">
                  <c:v>45200</c:v>
                </c:pt>
                <c:pt idx="45">
                  <c:v>45231</c:v>
                </c:pt>
                <c:pt idx="46">
                  <c:v>45261</c:v>
                </c:pt>
                <c:pt idx="47">
                  <c:v>45292</c:v>
                </c:pt>
                <c:pt idx="48">
                  <c:v>45323</c:v>
                </c:pt>
                <c:pt idx="49">
                  <c:v>45352</c:v>
                </c:pt>
                <c:pt idx="50">
                  <c:v>45383</c:v>
                </c:pt>
                <c:pt idx="51">
                  <c:v>45413</c:v>
                </c:pt>
                <c:pt idx="52">
                  <c:v>45444</c:v>
                </c:pt>
                <c:pt idx="53">
                  <c:v>45474</c:v>
                </c:pt>
                <c:pt idx="54">
                  <c:v>45505</c:v>
                </c:pt>
                <c:pt idx="55">
                  <c:v>45536</c:v>
                </c:pt>
                <c:pt idx="56">
                  <c:v>45566</c:v>
                </c:pt>
                <c:pt idx="57">
                  <c:v>45597</c:v>
                </c:pt>
                <c:pt idx="58">
                  <c:v>45627</c:v>
                </c:pt>
                <c:pt idx="59">
                  <c:v>45658</c:v>
                </c:pt>
                <c:pt idx="60">
                  <c:v>45689</c:v>
                </c:pt>
                <c:pt idx="61">
                  <c:v>45717</c:v>
                </c:pt>
                <c:pt idx="62">
                  <c:v>45748</c:v>
                </c:pt>
              </c:numCache>
            </c:numRef>
          </c:cat>
          <c:val>
            <c:numRef>
              <c:f>Mensual!$I$2:$I$64</c:f>
              <c:numCache>
                <c:formatCode>0.00%</c:formatCode>
                <c:ptCount val="63"/>
                <c:pt idx="0">
                  <c:v>0.10827355921104272</c:v>
                </c:pt>
                <c:pt idx="1">
                  <c:v>2.0598380965511282E-2</c:v>
                </c:pt>
                <c:pt idx="2">
                  <c:v>2.7305135920353843E-2</c:v>
                </c:pt>
                <c:pt idx="3">
                  <c:v>6.9976212888901157E-2</c:v>
                </c:pt>
                <c:pt idx="4">
                  <c:v>2.3072166375996978E-2</c:v>
                </c:pt>
                <c:pt idx="5">
                  <c:v>0.16599851276895983</c:v>
                </c:pt>
                <c:pt idx="6">
                  <c:v>0.17401379760742372</c:v>
                </c:pt>
                <c:pt idx="7">
                  <c:v>0.17296547510365176</c:v>
                </c:pt>
                <c:pt idx="8">
                  <c:v>5.1607454528894335E-2</c:v>
                </c:pt>
                <c:pt idx="9">
                  <c:v>3.2866794412980634E-2</c:v>
                </c:pt>
                <c:pt idx="10">
                  <c:v>3.0929717626924289E-2</c:v>
                </c:pt>
                <c:pt idx="11">
                  <c:v>0.23553644803179993</c:v>
                </c:pt>
                <c:pt idx="12">
                  <c:v>4.2051200008626898E-3</c:v>
                </c:pt>
                <c:pt idx="13">
                  <c:v>9.4699811183899127E-2</c:v>
                </c:pt>
                <c:pt idx="14">
                  <c:v>0.15825232813652662</c:v>
                </c:pt>
                <c:pt idx="15">
                  <c:v>0.23260787879490752</c:v>
                </c:pt>
                <c:pt idx="16">
                  <c:v>0.12196265594398327</c:v>
                </c:pt>
                <c:pt idx="17">
                  <c:v>0.10484280638476573</c:v>
                </c:pt>
                <c:pt idx="18">
                  <c:v>0.1551043978514903</c:v>
                </c:pt>
                <c:pt idx="19">
                  <c:v>0.16868232478586137</c:v>
                </c:pt>
                <c:pt idx="20">
                  <c:v>0.11984416581904225</c:v>
                </c:pt>
                <c:pt idx="21">
                  <c:v>3.3458290825106089E-2</c:v>
                </c:pt>
                <c:pt idx="22">
                  <c:v>0.10087182246406527</c:v>
                </c:pt>
                <c:pt idx="23">
                  <c:v>7.0351844709714451E-2</c:v>
                </c:pt>
                <c:pt idx="24">
                  <c:v>4.8935806552643069E-2</c:v>
                </c:pt>
                <c:pt idx="25">
                  <c:v>9.937930264372262E-2</c:v>
                </c:pt>
                <c:pt idx="26">
                  <c:v>3.0051080566156487E-2</c:v>
                </c:pt>
                <c:pt idx="27">
                  <c:v>2.2596103781779436E-2</c:v>
                </c:pt>
                <c:pt idx="28">
                  <c:v>0.17959992762482019</c:v>
                </c:pt>
                <c:pt idx="29">
                  <c:v>8.545512900232391E-2</c:v>
                </c:pt>
                <c:pt idx="30">
                  <c:v>1.6692031899163733E-2</c:v>
                </c:pt>
                <c:pt idx="31">
                  <c:v>6.8008503088568081E-2</c:v>
                </c:pt>
                <c:pt idx="32">
                  <c:v>0.1185890637018939</c:v>
                </c:pt>
                <c:pt idx="33">
                  <c:v>0.31935829189080839</c:v>
                </c:pt>
                <c:pt idx="34">
                  <c:v>0.18032164477243526</c:v>
                </c:pt>
                <c:pt idx="35">
                  <c:v>7.7364467596023306E-2</c:v>
                </c:pt>
                <c:pt idx="36">
                  <c:v>6.8501767257840893E-2</c:v>
                </c:pt>
                <c:pt idx="37">
                  <c:v>7.1792853659391476E-2</c:v>
                </c:pt>
                <c:pt idx="38">
                  <c:v>6.4250331205798247E-2</c:v>
                </c:pt>
                <c:pt idx="39">
                  <c:v>2.7641136553471019E-2</c:v>
                </c:pt>
                <c:pt idx="40">
                  <c:v>4.5973175314516647E-2</c:v>
                </c:pt>
                <c:pt idx="41">
                  <c:v>2.6586542590964848E-2</c:v>
                </c:pt>
                <c:pt idx="42">
                  <c:v>0.26007117984232742</c:v>
                </c:pt>
                <c:pt idx="43">
                  <c:v>0.13140609734196521</c:v>
                </c:pt>
                <c:pt idx="44">
                  <c:v>5.0103830448484918E-2</c:v>
                </c:pt>
                <c:pt idx="45">
                  <c:v>4.8341189280326165E-2</c:v>
                </c:pt>
                <c:pt idx="46">
                  <c:v>0.1483431781450075</c:v>
                </c:pt>
                <c:pt idx="47">
                  <c:v>0.1069529609358229</c:v>
                </c:pt>
                <c:pt idx="48">
                  <c:v>0.11875231528305158</c:v>
                </c:pt>
                <c:pt idx="49">
                  <c:v>2.4437220241673766E-3</c:v>
                </c:pt>
                <c:pt idx="50">
                  <c:v>7.0974882889042867E-3</c:v>
                </c:pt>
                <c:pt idx="51">
                  <c:v>1.8503857399879666E-2</c:v>
                </c:pt>
                <c:pt idx="52">
                  <c:v>2.5513646647307962E-2</c:v>
                </c:pt>
                <c:pt idx="53">
                  <c:v>5.3963875959832798E-2</c:v>
                </c:pt>
                <c:pt idx="54">
                  <c:v>6.5913599069770873E-2</c:v>
                </c:pt>
                <c:pt idx="55">
                  <c:v>0.17514247501887933</c:v>
                </c:pt>
                <c:pt idx="56">
                  <c:v>0.1895096816487058</c:v>
                </c:pt>
                <c:pt idx="57">
                  <c:v>5.558513137478456E-2</c:v>
                </c:pt>
                <c:pt idx="58">
                  <c:v>4.6737944338377552E-2</c:v>
                </c:pt>
                <c:pt idx="59">
                  <c:v>1.1861806862667305E-2</c:v>
                </c:pt>
                <c:pt idx="60">
                  <c:v>5.8465179944508922E-2</c:v>
                </c:pt>
                <c:pt idx="61">
                  <c:v>0.11423239804781349</c:v>
                </c:pt>
                <c:pt idx="62">
                  <c:v>0.12852239149492037</c:v>
                </c:pt>
              </c:numCache>
            </c:numRef>
          </c:val>
          <c:smooth val="0"/>
          <c:extLst>
            <c:ext xmlns:c16="http://schemas.microsoft.com/office/drawing/2014/chart" uri="{C3380CC4-5D6E-409C-BE32-E72D297353CC}">
              <c16:uniqueId val="{00000000-6EA7-4A23-B7F7-235F3F811361}"/>
            </c:ext>
          </c:extLst>
        </c:ser>
        <c:dLbls>
          <c:showLegendKey val="0"/>
          <c:showVal val="0"/>
          <c:showCatName val="0"/>
          <c:showSerName val="0"/>
          <c:showPercent val="0"/>
          <c:showBubbleSize val="0"/>
        </c:dLbls>
        <c:smooth val="0"/>
        <c:axId val="1356541183"/>
        <c:axId val="1356556543"/>
      </c:lineChart>
      <c:dateAx>
        <c:axId val="135654118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56543"/>
        <c:crosses val="autoZero"/>
        <c:auto val="1"/>
        <c:lblOffset val="100"/>
        <c:baseTimeUnit val="months"/>
      </c:dateAx>
      <c:valAx>
        <c:axId val="13565565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41183"/>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areaChart>
        <c:grouping val="stacked"/>
        <c:varyColors val="0"/>
        <c:ser>
          <c:idx val="0"/>
          <c:order val="0"/>
          <c:tx>
            <c:strRef>
              <c:f>Mensual!$J$1</c:f>
              <c:strCache>
                <c:ptCount val="1"/>
                <c:pt idx="0">
                  <c:v>Retorno Mensual</c:v>
                </c:pt>
              </c:strCache>
            </c:strRef>
          </c:tx>
          <c:spPr>
            <a:solidFill>
              <a:schemeClr val="accent1"/>
            </a:solidFill>
            <a:ln>
              <a:noFill/>
            </a:ln>
            <a:effectLst/>
          </c:spPr>
          <c:cat>
            <c:numRef>
              <c:f>Mensual!$A$2:$A$65</c:f>
              <c:numCache>
                <c:formatCode>m/d/yyyy</c:formatCode>
                <c:ptCount val="64"/>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pt idx="13">
                  <c:v>44256</c:v>
                </c:pt>
                <c:pt idx="14">
                  <c:v>44287</c:v>
                </c:pt>
                <c:pt idx="15">
                  <c:v>44317</c:v>
                </c:pt>
                <c:pt idx="16">
                  <c:v>44348</c:v>
                </c:pt>
                <c:pt idx="17">
                  <c:v>44378</c:v>
                </c:pt>
                <c:pt idx="18">
                  <c:v>44409</c:v>
                </c:pt>
                <c:pt idx="19">
                  <c:v>44440</c:v>
                </c:pt>
                <c:pt idx="20">
                  <c:v>44470</c:v>
                </c:pt>
                <c:pt idx="21">
                  <c:v>44501</c:v>
                </c:pt>
                <c:pt idx="22">
                  <c:v>44531</c:v>
                </c:pt>
                <c:pt idx="23">
                  <c:v>44562</c:v>
                </c:pt>
                <c:pt idx="24">
                  <c:v>44593</c:v>
                </c:pt>
                <c:pt idx="25">
                  <c:v>44621</c:v>
                </c:pt>
                <c:pt idx="26">
                  <c:v>44652</c:v>
                </c:pt>
                <c:pt idx="27">
                  <c:v>44682</c:v>
                </c:pt>
                <c:pt idx="28">
                  <c:v>44713</c:v>
                </c:pt>
                <c:pt idx="29">
                  <c:v>44743</c:v>
                </c:pt>
                <c:pt idx="30">
                  <c:v>44774</c:v>
                </c:pt>
                <c:pt idx="31">
                  <c:v>44805</c:v>
                </c:pt>
                <c:pt idx="32">
                  <c:v>44835</c:v>
                </c:pt>
                <c:pt idx="33">
                  <c:v>44866</c:v>
                </c:pt>
                <c:pt idx="34">
                  <c:v>44896</c:v>
                </c:pt>
                <c:pt idx="35">
                  <c:v>44927</c:v>
                </c:pt>
                <c:pt idx="36">
                  <c:v>44958</c:v>
                </c:pt>
                <c:pt idx="37">
                  <c:v>44986</c:v>
                </c:pt>
                <c:pt idx="38">
                  <c:v>45017</c:v>
                </c:pt>
                <c:pt idx="39">
                  <c:v>45047</c:v>
                </c:pt>
                <c:pt idx="40">
                  <c:v>45078</c:v>
                </c:pt>
                <c:pt idx="41">
                  <c:v>45108</c:v>
                </c:pt>
                <c:pt idx="42">
                  <c:v>45139</c:v>
                </c:pt>
                <c:pt idx="43">
                  <c:v>45170</c:v>
                </c:pt>
                <c:pt idx="44">
                  <c:v>45200</c:v>
                </c:pt>
                <c:pt idx="45">
                  <c:v>45231</c:v>
                </c:pt>
                <c:pt idx="46">
                  <c:v>45261</c:v>
                </c:pt>
                <c:pt idx="47">
                  <c:v>45292</c:v>
                </c:pt>
                <c:pt idx="48">
                  <c:v>45323</c:v>
                </c:pt>
                <c:pt idx="49">
                  <c:v>45352</c:v>
                </c:pt>
                <c:pt idx="50">
                  <c:v>45383</c:v>
                </c:pt>
                <c:pt idx="51">
                  <c:v>45413</c:v>
                </c:pt>
                <c:pt idx="52">
                  <c:v>45444</c:v>
                </c:pt>
                <c:pt idx="53">
                  <c:v>45474</c:v>
                </c:pt>
                <c:pt idx="54">
                  <c:v>45505</c:v>
                </c:pt>
                <c:pt idx="55">
                  <c:v>45536</c:v>
                </c:pt>
                <c:pt idx="56">
                  <c:v>45566</c:v>
                </c:pt>
                <c:pt idx="57">
                  <c:v>45597</c:v>
                </c:pt>
                <c:pt idx="58">
                  <c:v>45627</c:v>
                </c:pt>
                <c:pt idx="59">
                  <c:v>45658</c:v>
                </c:pt>
                <c:pt idx="60">
                  <c:v>45689</c:v>
                </c:pt>
                <c:pt idx="61">
                  <c:v>45717</c:v>
                </c:pt>
                <c:pt idx="62">
                  <c:v>45748</c:v>
                </c:pt>
                <c:pt idx="63">
                  <c:v>45778</c:v>
                </c:pt>
              </c:numCache>
            </c:numRef>
          </c:cat>
          <c:val>
            <c:numRef>
              <c:f>Mensual!$J$2:$J$65</c:f>
              <c:numCache>
                <c:formatCode>0.00%</c:formatCode>
                <c:ptCount val="64"/>
                <c:pt idx="0">
                  <c:v>-0.25127759607040867</c:v>
                </c:pt>
                <c:pt idx="1">
                  <c:v>0.34477898594047551</c:v>
                </c:pt>
                <c:pt idx="2">
                  <c:v>9.2683457497654942E-2</c:v>
                </c:pt>
                <c:pt idx="3">
                  <c:v>-3.4146866708895218E-2</c:v>
                </c:pt>
                <c:pt idx="4">
                  <c:v>0.23916333977411464</c:v>
                </c:pt>
                <c:pt idx="5">
                  <c:v>-4.5792090661575524E-2</c:v>
                </c:pt>
                <c:pt idx="6">
                  <c:v>-1.8926194408721564E-3</c:v>
                </c:pt>
                <c:pt idx="7">
                  <c:v>0.27785298016891735</c:v>
                </c:pt>
                <c:pt idx="8">
                  <c:v>0.42412325475634471</c:v>
                </c:pt>
                <c:pt idx="9">
                  <c:v>0.47773176420782537</c:v>
                </c:pt>
                <c:pt idx="10">
                  <c:v>0.14180669113990696</c:v>
                </c:pt>
                <c:pt idx="11">
                  <c:v>0.36308760122085815</c:v>
                </c:pt>
                <c:pt idx="12">
                  <c:v>0.30531109761955766</c:v>
                </c:pt>
                <c:pt idx="13">
                  <c:v>-1.9835005452293553E-2</c:v>
                </c:pt>
                <c:pt idx="14">
                  <c:v>-0.35354564427904733</c:v>
                </c:pt>
                <c:pt idx="15">
                  <c:v>-6.1394086264059067E-2</c:v>
                </c:pt>
                <c:pt idx="16">
                  <c:v>0.18793382077531873</c:v>
                </c:pt>
                <c:pt idx="17">
                  <c:v>0.13310109605746367</c:v>
                </c:pt>
                <c:pt idx="18">
                  <c:v>-7.1571536332365016E-2</c:v>
                </c:pt>
                <c:pt idx="19">
                  <c:v>0.40026726767653331</c:v>
                </c:pt>
                <c:pt idx="20">
                  <c:v>-7.0345818815520267E-2</c:v>
                </c:pt>
                <c:pt idx="21">
                  <c:v>-0.18768352769957097</c:v>
                </c:pt>
                <c:pt idx="22">
                  <c:v>-0.16894666873585829</c:v>
                </c:pt>
                <c:pt idx="23">
                  <c:v>0.12239410296079134</c:v>
                </c:pt>
                <c:pt idx="24">
                  <c:v>5.4301164101819621E-2</c:v>
                </c:pt>
                <c:pt idx="25">
                  <c:v>-0.17180563656652625</c:v>
                </c:pt>
                <c:pt idx="26">
                  <c:v>-0.15703526834948878</c:v>
                </c:pt>
                <c:pt idx="27">
                  <c:v>-0.37768829852485442</c:v>
                </c:pt>
                <c:pt idx="28">
                  <c:v>0.17954097628412757</c:v>
                </c:pt>
                <c:pt idx="29">
                  <c:v>-0.1408555992730085</c:v>
                </c:pt>
                <c:pt idx="30">
                  <c:v>-3.0821997094746645E-2</c:v>
                </c:pt>
                <c:pt idx="31">
                  <c:v>5.4754853553608429E-2</c:v>
                </c:pt>
                <c:pt idx="32">
                  <c:v>-0.16233632581422874</c:v>
                </c:pt>
                <c:pt idx="33">
                  <c:v>-3.6174844119400196E-2</c:v>
                </c:pt>
                <c:pt idx="34">
                  <c:v>0.39835566640699849</c:v>
                </c:pt>
                <c:pt idx="35">
                  <c:v>3.4873507873522946E-4</c:v>
                </c:pt>
                <c:pt idx="36">
                  <c:v>0.23031277597792665</c:v>
                </c:pt>
                <c:pt idx="37">
                  <c:v>2.7751562220573955E-2</c:v>
                </c:pt>
                <c:pt idx="38">
                  <c:v>-7.0011341153393358E-2</c:v>
                </c:pt>
                <c:pt idx="39">
                  <c:v>0.11967794016207844</c:v>
                </c:pt>
                <c:pt idx="40">
                  <c:v>-4.0920370149067797E-2</c:v>
                </c:pt>
                <c:pt idx="41">
                  <c:v>-0.11285068328978098</c:v>
                </c:pt>
                <c:pt idx="42">
                  <c:v>3.9968551418912757E-2</c:v>
                </c:pt>
                <c:pt idx="43">
                  <c:v>0.28551939176625574</c:v>
                </c:pt>
                <c:pt idx="44">
                  <c:v>8.7832808078589952E-2</c:v>
                </c:pt>
                <c:pt idx="45">
                  <c:v>0.1207135027869235</c:v>
                </c:pt>
                <c:pt idx="46">
                  <c:v>7.5102174461678661E-3</c:v>
                </c:pt>
                <c:pt idx="47">
                  <c:v>0.43716855510142127</c:v>
                </c:pt>
                <c:pt idx="48">
                  <c:v>0.16561328173604495</c:v>
                </c:pt>
                <c:pt idx="49">
                  <c:v>-0.14995435473826679</c:v>
                </c:pt>
                <c:pt idx="50">
                  <c:v>0.11301303136302554</c:v>
                </c:pt>
                <c:pt idx="51">
                  <c:v>-7.128978180355916E-2</c:v>
                </c:pt>
                <c:pt idx="52">
                  <c:v>3.0966982433103807E-2</c:v>
                </c:pt>
                <c:pt idx="53">
                  <c:v>-8.742520709916235E-2</c:v>
                </c:pt>
                <c:pt idx="54">
                  <c:v>7.3929239904267918E-2</c:v>
                </c:pt>
                <c:pt idx="55">
                  <c:v>0.10872796574243448</c:v>
                </c:pt>
                <c:pt idx="56">
                  <c:v>0.37362103288402126</c:v>
                </c:pt>
                <c:pt idx="57">
                  <c:v>-3.1310342811816994E-2</c:v>
                </c:pt>
                <c:pt idx="58">
                  <c:v>9.6070864386644139E-2</c:v>
                </c:pt>
                <c:pt idx="59">
                  <c:v>-0.17608526913425471</c:v>
                </c:pt>
                <c:pt idx="60">
                  <c:v>-2.1619465295660945E-2</c:v>
                </c:pt>
                <c:pt idx="61">
                  <c:v>0.14123021371148115</c:v>
                </c:pt>
                <c:pt idx="62">
                  <c:v>0.11072155455681765</c:v>
                </c:pt>
                <c:pt idx="63">
                  <c:v>2.3865527606687031E-2</c:v>
                </c:pt>
              </c:numCache>
            </c:numRef>
          </c:val>
          <c:extLst>
            <c:ext xmlns:c16="http://schemas.microsoft.com/office/drawing/2014/chart" uri="{C3380CC4-5D6E-409C-BE32-E72D297353CC}">
              <c16:uniqueId val="{00000000-DA88-46EA-A78A-547FCCCA4A39}"/>
            </c:ext>
          </c:extLst>
        </c:ser>
        <c:dLbls>
          <c:showLegendKey val="0"/>
          <c:showVal val="0"/>
          <c:showCatName val="0"/>
          <c:showSerName val="0"/>
          <c:showPercent val="0"/>
          <c:showBubbleSize val="0"/>
        </c:dLbls>
        <c:axId val="1356558463"/>
        <c:axId val="1356557983"/>
      </c:areaChart>
      <c:dateAx>
        <c:axId val="135655846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57983"/>
        <c:crosses val="autoZero"/>
        <c:auto val="1"/>
        <c:lblOffset val="100"/>
        <c:baseTimeUnit val="months"/>
      </c:dateAx>
      <c:valAx>
        <c:axId val="13565579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5846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areaChart>
        <c:grouping val="stacked"/>
        <c:varyColors val="0"/>
        <c:ser>
          <c:idx val="0"/>
          <c:order val="0"/>
          <c:tx>
            <c:strRef>
              <c:f>Mensual!$K$1</c:f>
              <c:strCache>
                <c:ptCount val="1"/>
                <c:pt idx="0">
                  <c:v>Rentabilidad acumulada</c:v>
                </c:pt>
              </c:strCache>
            </c:strRef>
          </c:tx>
          <c:spPr>
            <a:solidFill>
              <a:schemeClr val="accent1"/>
            </a:solidFill>
            <a:ln>
              <a:noFill/>
            </a:ln>
            <a:effectLst/>
          </c:spPr>
          <c:cat>
            <c:numRef>
              <c:f>Mensual!$A$2:$A$66</c:f>
              <c:numCache>
                <c:formatCode>m/d/yyyy</c:formatCode>
                <c:ptCount val="65"/>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pt idx="13">
                  <c:v>44256</c:v>
                </c:pt>
                <c:pt idx="14">
                  <c:v>44287</c:v>
                </c:pt>
                <c:pt idx="15">
                  <c:v>44317</c:v>
                </c:pt>
                <c:pt idx="16">
                  <c:v>44348</c:v>
                </c:pt>
                <c:pt idx="17">
                  <c:v>44378</c:v>
                </c:pt>
                <c:pt idx="18">
                  <c:v>44409</c:v>
                </c:pt>
                <c:pt idx="19">
                  <c:v>44440</c:v>
                </c:pt>
                <c:pt idx="20">
                  <c:v>44470</c:v>
                </c:pt>
                <c:pt idx="21">
                  <c:v>44501</c:v>
                </c:pt>
                <c:pt idx="22">
                  <c:v>44531</c:v>
                </c:pt>
                <c:pt idx="23">
                  <c:v>44562</c:v>
                </c:pt>
                <c:pt idx="24">
                  <c:v>44593</c:v>
                </c:pt>
                <c:pt idx="25">
                  <c:v>44621</c:v>
                </c:pt>
                <c:pt idx="26">
                  <c:v>44652</c:v>
                </c:pt>
                <c:pt idx="27">
                  <c:v>44682</c:v>
                </c:pt>
                <c:pt idx="28">
                  <c:v>44713</c:v>
                </c:pt>
                <c:pt idx="29">
                  <c:v>44743</c:v>
                </c:pt>
                <c:pt idx="30">
                  <c:v>44774</c:v>
                </c:pt>
                <c:pt idx="31">
                  <c:v>44805</c:v>
                </c:pt>
                <c:pt idx="32">
                  <c:v>44835</c:v>
                </c:pt>
                <c:pt idx="33">
                  <c:v>44866</c:v>
                </c:pt>
                <c:pt idx="34">
                  <c:v>44896</c:v>
                </c:pt>
                <c:pt idx="35">
                  <c:v>44927</c:v>
                </c:pt>
                <c:pt idx="36">
                  <c:v>44958</c:v>
                </c:pt>
                <c:pt idx="37">
                  <c:v>44986</c:v>
                </c:pt>
                <c:pt idx="38">
                  <c:v>45017</c:v>
                </c:pt>
                <c:pt idx="39">
                  <c:v>45047</c:v>
                </c:pt>
                <c:pt idx="40">
                  <c:v>45078</c:v>
                </c:pt>
                <c:pt idx="41">
                  <c:v>45108</c:v>
                </c:pt>
                <c:pt idx="42">
                  <c:v>45139</c:v>
                </c:pt>
                <c:pt idx="43">
                  <c:v>45170</c:v>
                </c:pt>
                <c:pt idx="44">
                  <c:v>45200</c:v>
                </c:pt>
                <c:pt idx="45">
                  <c:v>45231</c:v>
                </c:pt>
                <c:pt idx="46">
                  <c:v>45261</c:v>
                </c:pt>
                <c:pt idx="47">
                  <c:v>45292</c:v>
                </c:pt>
                <c:pt idx="48">
                  <c:v>45323</c:v>
                </c:pt>
                <c:pt idx="49">
                  <c:v>45352</c:v>
                </c:pt>
                <c:pt idx="50">
                  <c:v>45383</c:v>
                </c:pt>
                <c:pt idx="51">
                  <c:v>45413</c:v>
                </c:pt>
                <c:pt idx="52">
                  <c:v>45444</c:v>
                </c:pt>
                <c:pt idx="53">
                  <c:v>45474</c:v>
                </c:pt>
                <c:pt idx="54">
                  <c:v>45505</c:v>
                </c:pt>
                <c:pt idx="55">
                  <c:v>45536</c:v>
                </c:pt>
                <c:pt idx="56">
                  <c:v>45566</c:v>
                </c:pt>
                <c:pt idx="57">
                  <c:v>45597</c:v>
                </c:pt>
                <c:pt idx="58">
                  <c:v>45627</c:v>
                </c:pt>
                <c:pt idx="59">
                  <c:v>45658</c:v>
                </c:pt>
                <c:pt idx="60">
                  <c:v>45689</c:v>
                </c:pt>
                <c:pt idx="61">
                  <c:v>45717</c:v>
                </c:pt>
                <c:pt idx="62">
                  <c:v>45748</c:v>
                </c:pt>
                <c:pt idx="63">
                  <c:v>45778</c:v>
                </c:pt>
                <c:pt idx="64">
                  <c:v>45809</c:v>
                </c:pt>
              </c:numCache>
            </c:numRef>
          </c:cat>
          <c:val>
            <c:numRef>
              <c:f>Mensual!$K$2:$K$66</c:f>
              <c:numCache>
                <c:formatCode>0.00%</c:formatCode>
                <c:ptCount val="65"/>
                <c:pt idx="0">
                  <c:v>0</c:v>
                </c:pt>
                <c:pt idx="1">
                  <c:v>-0.12334838284415073</c:v>
                </c:pt>
                <c:pt idx="2">
                  <c:v>-9.7247349424463669E-2</c:v>
                </c:pt>
                <c:pt idx="3">
                  <c:v>-4.4071550635618628E-2</c:v>
                </c:pt>
                <c:pt idx="4">
                  <c:v>-2.4676938933853365E-2</c:v>
                </c:pt>
                <c:pt idx="5">
                  <c:v>9.163041269318617E-2</c:v>
                </c:pt>
                <c:pt idx="6">
                  <c:v>0.25742620178000108</c:v>
                </c:pt>
                <c:pt idx="7">
                  <c:v>0.15321285711312815</c:v>
                </c:pt>
                <c:pt idx="8">
                  <c:v>0.34143377128345431</c:v>
                </c:pt>
                <c:pt idx="9">
                  <c:v>0.88850332079312877</c:v>
                </c:pt>
                <c:pt idx="10">
                  <c:v>1.7965116875364378</c:v>
                </c:pt>
                <c:pt idx="11">
                  <c:v>3.0111144287103038</c:v>
                </c:pt>
                <c:pt idx="12">
                  <c:v>4.5778018309472097</c:v>
                </c:pt>
                <c:pt idx="13">
                  <c:v>4.8984569669771298</c:v>
                </c:pt>
                <c:pt idx="14">
                  <c:v>5.2024680808626202</c:v>
                </c:pt>
                <c:pt idx="15">
                  <c:v>4.6914779317527628</c:v>
                </c:pt>
                <c:pt idx="16">
                  <c:v>2.9488181961271906</c:v>
                </c:pt>
                <c:pt idx="17">
                  <c:v>3.0387314351721795</c:v>
                </c:pt>
                <c:pt idx="18">
                  <c:v>3.8272973825064431</c:v>
                </c:pt>
                <c:pt idx="19">
                  <c:v>4.0540875847836899</c:v>
                </c:pt>
                <c:pt idx="20">
                  <c:v>5.4001504349772524</c:v>
                </c:pt>
                <c:pt idx="21">
                  <c:v>5.5779382478747639</c:v>
                </c:pt>
                <c:pt idx="22">
                  <c:v>4.6458013004306791</c:v>
                </c:pt>
                <c:pt idx="23">
                  <c:v>3.5786109333228264</c:v>
                </c:pt>
                <c:pt idx="24">
                  <c:v>3.3663033947781758</c:v>
                </c:pt>
                <c:pt idx="25">
                  <c:v>3.598255018168584</c:v>
                </c:pt>
                <c:pt idx="26">
                  <c:v>3.5243032621998029</c:v>
                </c:pt>
                <c:pt idx="27">
                  <c:v>2.8156791642750281</c:v>
                </c:pt>
                <c:pt idx="28">
                  <c:v>2.0558829174901705</c:v>
                </c:pt>
                <c:pt idx="29">
                  <c:v>1.3497279978054504</c:v>
                </c:pt>
                <c:pt idx="30">
                  <c:v>1.403565351496721</c:v>
                </c:pt>
                <c:pt idx="31">
                  <c:v>1.1681610305381747</c:v>
                </c:pt>
                <c:pt idx="32">
                  <c:v>1.0069939451490195</c:v>
                </c:pt>
                <c:pt idx="33">
                  <c:v>1.0508367421345874</c:v>
                </c:pt>
                <c:pt idx="34">
                  <c:v>0.75169091750435579</c:v>
                </c:pt>
                <c:pt idx="35">
                  <c:v>1.2873152106718235</c:v>
                </c:pt>
                <c:pt idx="36">
                  <c:v>1.4034244929784001</c:v>
                </c:pt>
                <c:pt idx="37">
                  <c:v>1.7883861282321014</c:v>
                </c:pt>
                <c:pt idx="38">
                  <c:v>1.9648798386466066</c:v>
                </c:pt>
                <c:pt idx="39">
                  <c:v>1.8515193793609277</c:v>
                </c:pt>
                <c:pt idx="40">
                  <c:v>2.0015927637041964</c:v>
                </c:pt>
                <c:pt idx="41">
                  <c:v>2.0422307283033065</c:v>
                </c:pt>
                <c:pt idx="42">
                  <c:v>1.8856255497757162</c:v>
                </c:pt>
                <c:pt idx="43">
                  <c:v>1.6285851730289043</c:v>
                </c:pt>
                <c:pt idx="44">
                  <c:v>2.3612245710731652</c:v>
                </c:pt>
                <c:pt idx="45">
                  <c:v>2.6734277733040273</c:v>
                </c:pt>
                <c:pt idx="46">
                  <c:v>3.2749195544760168</c:v>
                </c:pt>
                <c:pt idx="47">
                  <c:v>3.6826464994788202</c:v>
                </c:pt>
                <c:pt idx="48">
                  <c:v>5.1116284404755685</c:v>
                </c:pt>
                <c:pt idx="49">
                  <c:v>6.0522760509664826</c:v>
                </c:pt>
                <c:pt idx="50">
                  <c:v>5.9533325504887475</c:v>
                </c:pt>
                <c:pt idx="51">
                  <c:v>5.8798075619433954</c:v>
                </c:pt>
                <c:pt idx="52">
                  <c:v>5.8761151654910808</c:v>
                </c:pt>
                <c:pt idx="53">
                  <c:v>5.6924877767700153</c:v>
                </c:pt>
                <c:pt idx="54">
                  <c:v>5.272287538904207</c:v>
                </c:pt>
                <c:pt idx="55">
                  <c:v>5.3571490396994017</c:v>
                </c:pt>
                <c:pt idx="56">
                  <c:v>6.0357460878240454</c:v>
                </c:pt>
                <c:pt idx="57">
                  <c:v>8.5294562691517957</c:v>
                </c:pt>
                <c:pt idx="58">
                  <c:v>9.3530604995693505</c:v>
                </c:pt>
                <c:pt idx="59">
                  <c:v>9.4340002517223507</c:v>
                </c:pt>
                <c:pt idx="60">
                  <c:v>8.825912136213363</c:v>
                </c:pt>
                <c:pt idx="61">
                  <c:v>8.0884321450785244</c:v>
                </c:pt>
                <c:pt idx="62">
                  <c:v>8.157755448549862</c:v>
                </c:pt>
                <c:pt idx="63">
                  <c:v>9.7070338205680162</c:v>
                </c:pt>
                <c:pt idx="64">
                  <c:v>9.5723236932080535</c:v>
                </c:pt>
              </c:numCache>
            </c:numRef>
          </c:val>
          <c:extLst>
            <c:ext xmlns:c16="http://schemas.microsoft.com/office/drawing/2014/chart" uri="{C3380CC4-5D6E-409C-BE32-E72D297353CC}">
              <c16:uniqueId val="{00000000-B029-4A3C-8488-E3C398A11BD8}"/>
            </c:ext>
          </c:extLst>
        </c:ser>
        <c:dLbls>
          <c:showLegendKey val="0"/>
          <c:showVal val="0"/>
          <c:showCatName val="0"/>
          <c:showSerName val="0"/>
          <c:showPercent val="0"/>
          <c:showBubbleSize val="0"/>
        </c:dLbls>
        <c:axId val="1356578143"/>
        <c:axId val="1356593983"/>
      </c:areaChart>
      <c:dateAx>
        <c:axId val="135657814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93983"/>
        <c:crosses val="autoZero"/>
        <c:auto val="1"/>
        <c:lblOffset val="100"/>
        <c:baseTimeUnit val="months"/>
      </c:dateAx>
      <c:valAx>
        <c:axId val="13565939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57814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tx>
            <c:strRef>
              <c:f>Mensual!$L$1</c:f>
              <c:strCache>
                <c:ptCount val="1"/>
                <c:pt idx="0">
                  <c:v>Drawdown</c:v>
                </c:pt>
              </c:strCache>
            </c:strRef>
          </c:tx>
          <c:spPr>
            <a:ln w="28575" cap="rnd">
              <a:solidFill>
                <a:schemeClr val="accent1"/>
              </a:solidFill>
              <a:round/>
            </a:ln>
            <a:effectLst/>
          </c:spPr>
          <c:marker>
            <c:symbol val="none"/>
          </c:marker>
          <c:cat>
            <c:numRef>
              <c:f>Mensual!$A$2:$A$66</c:f>
              <c:numCache>
                <c:formatCode>m/d/yyyy</c:formatCode>
                <c:ptCount val="65"/>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pt idx="13">
                  <c:v>44256</c:v>
                </c:pt>
                <c:pt idx="14">
                  <c:v>44287</c:v>
                </c:pt>
                <c:pt idx="15">
                  <c:v>44317</c:v>
                </c:pt>
                <c:pt idx="16">
                  <c:v>44348</c:v>
                </c:pt>
                <c:pt idx="17">
                  <c:v>44378</c:v>
                </c:pt>
                <c:pt idx="18">
                  <c:v>44409</c:v>
                </c:pt>
                <c:pt idx="19">
                  <c:v>44440</c:v>
                </c:pt>
                <c:pt idx="20">
                  <c:v>44470</c:v>
                </c:pt>
                <c:pt idx="21">
                  <c:v>44501</c:v>
                </c:pt>
                <c:pt idx="22">
                  <c:v>44531</c:v>
                </c:pt>
                <c:pt idx="23">
                  <c:v>44562</c:v>
                </c:pt>
                <c:pt idx="24">
                  <c:v>44593</c:v>
                </c:pt>
                <c:pt idx="25">
                  <c:v>44621</c:v>
                </c:pt>
                <c:pt idx="26">
                  <c:v>44652</c:v>
                </c:pt>
                <c:pt idx="27">
                  <c:v>44682</c:v>
                </c:pt>
                <c:pt idx="28">
                  <c:v>44713</c:v>
                </c:pt>
                <c:pt idx="29">
                  <c:v>44743</c:v>
                </c:pt>
                <c:pt idx="30">
                  <c:v>44774</c:v>
                </c:pt>
                <c:pt idx="31">
                  <c:v>44805</c:v>
                </c:pt>
                <c:pt idx="32">
                  <c:v>44835</c:v>
                </c:pt>
                <c:pt idx="33">
                  <c:v>44866</c:v>
                </c:pt>
                <c:pt idx="34">
                  <c:v>44896</c:v>
                </c:pt>
                <c:pt idx="35">
                  <c:v>44927</c:v>
                </c:pt>
                <c:pt idx="36">
                  <c:v>44958</c:v>
                </c:pt>
                <c:pt idx="37">
                  <c:v>44986</c:v>
                </c:pt>
                <c:pt idx="38">
                  <c:v>45017</c:v>
                </c:pt>
                <c:pt idx="39">
                  <c:v>45047</c:v>
                </c:pt>
                <c:pt idx="40">
                  <c:v>45078</c:v>
                </c:pt>
                <c:pt idx="41">
                  <c:v>45108</c:v>
                </c:pt>
                <c:pt idx="42">
                  <c:v>45139</c:v>
                </c:pt>
                <c:pt idx="43">
                  <c:v>45170</c:v>
                </c:pt>
                <c:pt idx="44">
                  <c:v>45200</c:v>
                </c:pt>
                <c:pt idx="45">
                  <c:v>45231</c:v>
                </c:pt>
                <c:pt idx="46">
                  <c:v>45261</c:v>
                </c:pt>
                <c:pt idx="47">
                  <c:v>45292</c:v>
                </c:pt>
                <c:pt idx="48">
                  <c:v>45323</c:v>
                </c:pt>
                <c:pt idx="49">
                  <c:v>45352</c:v>
                </c:pt>
                <c:pt idx="50">
                  <c:v>45383</c:v>
                </c:pt>
                <c:pt idx="51">
                  <c:v>45413</c:v>
                </c:pt>
                <c:pt idx="52">
                  <c:v>45444</c:v>
                </c:pt>
                <c:pt idx="53">
                  <c:v>45474</c:v>
                </c:pt>
                <c:pt idx="54">
                  <c:v>45505</c:v>
                </c:pt>
                <c:pt idx="55">
                  <c:v>45536</c:v>
                </c:pt>
                <c:pt idx="56">
                  <c:v>45566</c:v>
                </c:pt>
                <c:pt idx="57">
                  <c:v>45597</c:v>
                </c:pt>
                <c:pt idx="58">
                  <c:v>45627</c:v>
                </c:pt>
                <c:pt idx="59">
                  <c:v>45658</c:v>
                </c:pt>
                <c:pt idx="60">
                  <c:v>45689</c:v>
                </c:pt>
                <c:pt idx="61">
                  <c:v>45717</c:v>
                </c:pt>
                <c:pt idx="62">
                  <c:v>45748</c:v>
                </c:pt>
                <c:pt idx="63">
                  <c:v>45778</c:v>
                </c:pt>
                <c:pt idx="64">
                  <c:v>45809</c:v>
                </c:pt>
              </c:numCache>
            </c:numRef>
          </c:cat>
          <c:val>
            <c:numRef>
              <c:f>Mensual!$L$2:$L$66</c:f>
              <c:numCache>
                <c:formatCode>0.00%</c:formatCode>
                <c:ptCount val="65"/>
                <c:pt idx="0">
                  <c:v>0.23133294969962059</c:v>
                </c:pt>
                <c:pt idx="1">
                  <c:v>1.2322227333504436</c:v>
                </c:pt>
                <c:pt idx="2">
                  <c:v>0.52210289422359546</c:v>
                </c:pt>
                <c:pt idx="3">
                  <c:v>0.19373749768046178</c:v>
                </c:pt>
                <c:pt idx="4">
                  <c:v>0.13637519817570842</c:v>
                </c:pt>
                <c:pt idx="5">
                  <c:v>0.27167695363851063</c:v>
                </c:pt>
                <c:pt idx="6">
                  <c:v>0.19407854489294807</c:v>
                </c:pt>
                <c:pt idx="7">
                  <c:v>0.21793424817221774</c:v>
                </c:pt>
                <c:pt idx="8">
                  <c:v>0.34670565834429912</c:v>
                </c:pt>
                <c:pt idx="9">
                  <c:v>0.49128032086613493</c:v>
                </c:pt>
                <c:pt idx="10">
                  <c:v>0.65979868486674831</c:v>
                </c:pt>
                <c:pt idx="11">
                  <c:v>0.46040095929637337</c:v>
                </c:pt>
                <c:pt idx="12">
                  <c:v>0.80120310263557615</c:v>
                </c:pt>
                <c:pt idx="13">
                  <c:v>0.36725560683619562</c:v>
                </c:pt>
                <c:pt idx="14">
                  <c:v>0.37539877187427839</c:v>
                </c:pt>
                <c:pt idx="15">
                  <c:v>0.93991038301452146</c:v>
                </c:pt>
                <c:pt idx="16">
                  <c:v>0.42921746060959465</c:v>
                </c:pt>
                <c:pt idx="17">
                  <c:v>0.43849362198518227</c:v>
                </c:pt>
                <c:pt idx="18">
                  <c:v>0.34769798244728123</c:v>
                </c:pt>
                <c:pt idx="19">
                  <c:v>0.32839756056442981</c:v>
                </c:pt>
                <c:pt idx="20">
                  <c:v>0.54502197065199565</c:v>
                </c:pt>
                <c:pt idx="21">
                  <c:v>0.28411291836771913</c:v>
                </c:pt>
                <c:pt idx="22">
                  <c:v>0.37707785094599933</c:v>
                </c:pt>
                <c:pt idx="23">
                  <c:v>0.44290381767237896</c:v>
                </c:pt>
                <c:pt idx="24">
                  <c:v>0.32507863363051914</c:v>
                </c:pt>
                <c:pt idx="25">
                  <c:v>0.29056834201993254</c:v>
                </c:pt>
                <c:pt idx="26">
                  <c:v>0.25506787284723687</c:v>
                </c:pt>
                <c:pt idx="27">
                  <c:v>0.51431529166326029</c:v>
                </c:pt>
                <c:pt idx="28">
                  <c:v>0.80461705187876298</c:v>
                </c:pt>
                <c:pt idx="29">
                  <c:v>0.29554718076205178</c:v>
                </c:pt>
                <c:pt idx="30">
                  <c:v>0.28237671865739378</c:v>
                </c:pt>
                <c:pt idx="31">
                  <c:v>0.23966260465990374</c:v>
                </c:pt>
                <c:pt idx="32">
                  <c:v>0.14566581209665941</c:v>
                </c:pt>
                <c:pt idx="33">
                  <c:v>0.37488436668981073</c:v>
                </c:pt>
                <c:pt idx="34">
                  <c:v>0.11711052422128199</c:v>
                </c:pt>
                <c:pt idx="35">
                  <c:v>0.44782711666118624</c:v>
                </c:pt>
                <c:pt idx="36">
                  <c:v>0.17120287484695607</c:v>
                </c:pt>
                <c:pt idx="37">
                  <c:v>0.4856085598947546</c:v>
                </c:pt>
                <c:pt idx="38">
                  <c:v>0.14535039046282772</c:v>
                </c:pt>
                <c:pt idx="39">
                  <c:v>0.15231596239883372</c:v>
                </c:pt>
                <c:pt idx="40">
                  <c:v>0.26585174241534992</c:v>
                </c:pt>
                <c:pt idx="41">
                  <c:v>9.9543491051507393E-2</c:v>
                </c:pt>
                <c:pt idx="42">
                  <c:v>0.18763680955282624</c:v>
                </c:pt>
                <c:pt idx="43">
                  <c:v>0.10262478049551027</c:v>
                </c:pt>
                <c:pt idx="44">
                  <c:v>0.32351867366299447</c:v>
                </c:pt>
                <c:pt idx="45">
                  <c:v>0.12544585693975918</c:v>
                </c:pt>
                <c:pt idx="46">
                  <c:v>0.18804880821668113</c:v>
                </c:pt>
                <c:pt idx="47">
                  <c:v>0.27120882326359119</c:v>
                </c:pt>
                <c:pt idx="48">
                  <c:v>0.52613104090684626</c:v>
                </c:pt>
                <c:pt idx="49">
                  <c:v>0.24317623645332231</c:v>
                </c:pt>
                <c:pt idx="50">
                  <c:v>0.22996068866621244</c:v>
                </c:pt>
                <c:pt idx="51">
                  <c:v>0.27214372926767738</c:v>
                </c:pt>
                <c:pt idx="52">
                  <c:v>0.22706080018492214</c:v>
                </c:pt>
                <c:pt idx="53">
                  <c:v>0.30288461867901662</c:v>
                </c:pt>
                <c:pt idx="54">
                  <c:v>0.33533372270265938</c:v>
                </c:pt>
                <c:pt idx="55">
                  <c:v>0.26392278016049131</c:v>
                </c:pt>
                <c:pt idx="56">
                  <c:v>0.24929026311105962</c:v>
                </c:pt>
                <c:pt idx="57">
                  <c:v>0.4917673073986959</c:v>
                </c:pt>
                <c:pt idx="58">
                  <c:v>0.18563122392073694</c:v>
                </c:pt>
                <c:pt idx="59">
                  <c:v>0.22243740040091931</c:v>
                </c:pt>
                <c:pt idx="60">
                  <c:v>0.31319040744542925</c:v>
                </c:pt>
                <c:pt idx="61">
                  <c:v>0.24038319611169667</c:v>
                </c:pt>
                <c:pt idx="62">
                  <c:v>0.2865752962606285</c:v>
                </c:pt>
                <c:pt idx="63">
                  <c:v>0.1988258806766301</c:v>
                </c:pt>
                <c:pt idx="64">
                  <c:v>0.12489253981773629</c:v>
                </c:pt>
              </c:numCache>
            </c:numRef>
          </c:val>
          <c:smooth val="0"/>
          <c:extLst>
            <c:ext xmlns:c16="http://schemas.microsoft.com/office/drawing/2014/chart" uri="{C3380CC4-5D6E-409C-BE32-E72D297353CC}">
              <c16:uniqueId val="{00000000-BD5B-4DFF-AB0A-C11025CF8254}"/>
            </c:ext>
          </c:extLst>
        </c:ser>
        <c:dLbls>
          <c:showLegendKey val="0"/>
          <c:showVal val="0"/>
          <c:showCatName val="0"/>
          <c:showSerName val="0"/>
          <c:showPercent val="0"/>
          <c:showBubbleSize val="0"/>
        </c:dLbls>
        <c:smooth val="0"/>
        <c:axId val="1405767583"/>
        <c:axId val="1405766623"/>
      </c:lineChart>
      <c:dateAx>
        <c:axId val="140576758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5766623"/>
        <c:crosses val="autoZero"/>
        <c:auto val="1"/>
        <c:lblOffset val="100"/>
        <c:baseTimeUnit val="months"/>
      </c:dateAx>
      <c:valAx>
        <c:axId val="14057666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5767583"/>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scatterChart>
        <c:scatterStyle val="lineMarker"/>
        <c:varyColors val="0"/>
        <c:ser>
          <c:idx val="0"/>
          <c:order val="0"/>
          <c:tx>
            <c:strRef>
              <c:f>Mensual!$H$1</c:f>
              <c:strCache>
                <c:ptCount val="1"/>
                <c:pt idx="0">
                  <c:v>Rentabilidad Mensual</c:v>
                </c:pt>
              </c:strCache>
            </c:strRef>
          </c:tx>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trendlineLbl>
          </c:trendline>
          <c:yVal>
            <c:numRef>
              <c:f>Mensual!$H$2:$H$66</c:f>
              <c:numCache>
                <c:formatCode>0.0%</c:formatCode>
                <c:ptCount val="65"/>
                <c:pt idx="1">
                  <c:v>-0.12334838284415078</c:v>
                </c:pt>
                <c:pt idx="2">
                  <c:v>2.9773553038512163E-2</c:v>
                </c:pt>
                <c:pt idx="3">
                  <c:v>5.8904062762866014E-2</c:v>
                </c:pt>
                <c:pt idx="4">
                  <c:v>2.0288769221860847E-2</c:v>
                </c:pt>
                <c:pt idx="5">
                  <c:v>0.11925007853285186</c:v>
                </c:pt>
                <c:pt idx="6">
                  <c:v>0.1518790491351156</c:v>
                </c:pt>
                <c:pt idx="7">
                  <c:v>-8.2878298956510804E-2</c:v>
                </c:pt>
                <c:pt idx="8">
                  <c:v>0.16321437365995467</c:v>
                </c:pt>
                <c:pt idx="9">
                  <c:v>0.40782449437384488</c:v>
                </c:pt>
                <c:pt idx="10">
                  <c:v>0.48080845648816006</c:v>
                </c:pt>
                <c:pt idx="11">
                  <c:v>0.43432779007759459</c:v>
                </c:pt>
                <c:pt idx="12">
                  <c:v>0.39058656392922808</c:v>
                </c:pt>
                <c:pt idx="13">
                  <c:v>5.748772468947097E-2</c:v>
                </c:pt>
                <c:pt idx="14">
                  <c:v>5.1540786952844593E-2</c:v>
                </c:pt>
                <c:pt idx="15">
                  <c:v>-8.2384970377596858E-2</c:v>
                </c:pt>
                <c:pt idx="16">
                  <c:v>-0.30618755910539008</c:v>
                </c:pt>
                <c:pt idx="17">
                  <c:v>2.2769657801205163E-2</c:v>
                </c:pt>
                <c:pt idx="18">
                  <c:v>0.1952508999402299</c:v>
                </c:pt>
                <c:pt idx="19">
                  <c:v>4.6980781233637664E-2</c:v>
                </c:pt>
                <c:pt idx="20">
                  <c:v>0.26633152425892753</c:v>
                </c:pt>
                <c:pt idx="21">
                  <c:v>2.777869281413909E-2</c:v>
                </c:pt>
                <c:pt idx="22">
                  <c:v>-0.14170655185844055</c:v>
                </c:pt>
                <c:pt idx="23">
                  <c:v>-0.18902372051712904</c:v>
                </c:pt>
                <c:pt idx="24">
                  <c:v>-4.6369421127156904E-2</c:v>
                </c:pt>
                <c:pt idx="25">
                  <c:v>5.3123111799287144E-2</c:v>
                </c:pt>
                <c:pt idx="26">
                  <c:v>-1.6082569513126865E-2</c:v>
                </c:pt>
                <c:pt idx="27">
                  <c:v>-0.15662612713105975</c:v>
                </c:pt>
                <c:pt idx="28">
                  <c:v>-0.19912477283168473</c:v>
                </c:pt>
                <c:pt idx="29">
                  <c:v>-0.23108048925666719</c:v>
                </c:pt>
                <c:pt idx="30">
                  <c:v>2.2912164191579796E-2</c:v>
                </c:pt>
                <c:pt idx="31">
                  <c:v>-9.7939638217849095E-2</c:v>
                </c:pt>
                <c:pt idx="32">
                  <c:v>-7.4333540322487374E-2</c:v>
                </c:pt>
                <c:pt idx="33">
                  <c:v>2.1845007102058143E-2</c:v>
                </c:pt>
                <c:pt idx="34">
                  <c:v>-0.14586525513428714</c:v>
                </c:pt>
                <c:pt idx="35">
                  <c:v>0.30577557251399967</c:v>
                </c:pt>
                <c:pt idx="36">
                  <c:v>5.0762256887398209E-2</c:v>
                </c:pt>
                <c:pt idx="37">
                  <c:v>0.16017213620746826</c:v>
                </c:pt>
                <c:pt idx="38">
                  <c:v>6.3296007904904444E-2</c:v>
                </c:pt>
                <c:pt idx="39">
                  <c:v>-3.8234419421673868E-2</c:v>
                </c:pt>
                <c:pt idx="40">
                  <c:v>5.2629270356529312E-2</c:v>
                </c:pt>
                <c:pt idx="41">
                  <c:v>1.3538800163203886E-2</c:v>
                </c:pt>
                <c:pt idx="42">
                  <c:v>-5.1477087871941538E-2</c:v>
                </c:pt>
                <c:pt idx="43">
                  <c:v>-8.9076136980693998E-2</c:v>
                </c:pt>
                <c:pt idx="44">
                  <c:v>0.27872005273469774</c:v>
                </c:pt>
                <c:pt idx="45">
                  <c:v>9.2883767695171454E-2</c:v>
                </c:pt>
                <c:pt idx="46">
                  <c:v>0.16374128424226078</c:v>
                </c:pt>
                <c:pt idx="47">
                  <c:v>9.537651874077864E-2</c:v>
                </c:pt>
                <c:pt idx="48">
                  <c:v>0.30516545315897636</c:v>
                </c:pt>
                <c:pt idx="49">
                  <c:v>0.15391112526757583</c:v>
                </c:pt>
                <c:pt idx="50">
                  <c:v>-1.4030009568921479E-2</c:v>
                </c:pt>
                <c:pt idx="51">
                  <c:v>-1.0574064739674142E-2</c:v>
                </c:pt>
                <c:pt idx="52">
                  <c:v>-5.367005427214885E-4</c:v>
                </c:pt>
                <c:pt idx="53">
                  <c:v>-2.6705106633849066E-2</c:v>
                </c:pt>
                <c:pt idx="54">
                  <c:v>-6.2786851748066835E-2</c:v>
                </c:pt>
                <c:pt idx="55">
                  <c:v>1.3529593512548139E-2</c:v>
                </c:pt>
                <c:pt idx="56">
                  <c:v>0.10674549926184072</c:v>
                </c:pt>
                <c:pt idx="57">
                  <c:v>0.35443436278113089</c:v>
                </c:pt>
                <c:pt idx="58">
                  <c:v>8.6427200792523501E-2</c:v>
                </c:pt>
                <c:pt idx="59">
                  <c:v>7.8179541360129372E-3</c:v>
                </c:pt>
                <c:pt idx="60">
                  <c:v>-5.8279480624759405E-2</c:v>
                </c:pt>
                <c:pt idx="61">
                  <c:v>-7.5054608764193759E-2</c:v>
                </c:pt>
                <c:pt idx="62">
                  <c:v>7.6276416399142311E-3</c:v>
                </c:pt>
                <c:pt idx="63">
                  <c:v>0.16917664822153392</c:v>
                </c:pt>
                <c:pt idx="64">
                  <c:v>-1.2581460899206974E-2</c:v>
                </c:pt>
              </c:numCache>
            </c:numRef>
          </c:yVal>
          <c:smooth val="0"/>
          <c:extLst>
            <c:ext xmlns:c16="http://schemas.microsoft.com/office/drawing/2014/chart" uri="{C3380CC4-5D6E-409C-BE32-E72D297353CC}">
              <c16:uniqueId val="{00000000-232C-455B-8651-8ACE8160C698}"/>
            </c:ext>
          </c:extLst>
        </c:ser>
        <c:dLbls>
          <c:showLegendKey val="0"/>
          <c:showVal val="0"/>
          <c:showCatName val="0"/>
          <c:showSerName val="0"/>
          <c:showPercent val="0"/>
          <c:showBubbleSize val="0"/>
        </c:dLbls>
        <c:axId val="346672016"/>
        <c:axId val="346667696"/>
      </c:scatterChart>
      <c:valAx>
        <c:axId val="346672016"/>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346667696"/>
        <c:crosses val="autoZero"/>
        <c:crossBetween val="midCat"/>
      </c:valAx>
      <c:valAx>
        <c:axId val="3466676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346672016"/>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[Bitcoin Maestro Final.xlsx]Engagement!TablaDinámica1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Engagement!$B$1</c:f>
              <c:strCache>
                <c:ptCount val="1"/>
                <c:pt idx="0">
                  <c:v>Promedio de Reacción 1D</c:v>
                </c:pt>
              </c:strCache>
            </c:strRef>
          </c:tx>
          <c:spPr>
            <a:solidFill>
              <a:schemeClr val="accent1"/>
            </a:solidFill>
            <a:ln>
              <a:noFill/>
            </a:ln>
            <a:effectLst/>
          </c:spPr>
          <c:invertIfNegative val="0"/>
          <c:cat>
            <c:strRef>
              <c:f>Engagement!$A$2:$A$6</c:f>
              <c:strCache>
                <c:ptCount val="4"/>
                <c:pt idx="0">
                  <c:v>Alto</c:v>
                </c:pt>
                <c:pt idx="1">
                  <c:v>Bajo</c:v>
                </c:pt>
                <c:pt idx="2">
                  <c:v>Medio</c:v>
                </c:pt>
                <c:pt idx="3">
                  <c:v>Muy alto</c:v>
                </c:pt>
              </c:strCache>
            </c:strRef>
          </c:cat>
          <c:val>
            <c:numRef>
              <c:f>Engagement!$B$2:$B$6</c:f>
              <c:numCache>
                <c:formatCode>0.00%</c:formatCode>
                <c:ptCount val="4"/>
                <c:pt idx="0">
                  <c:v>2.9942496274181217E-4</c:v>
                </c:pt>
                <c:pt idx="1">
                  <c:v>1.0665799165733292E-3</c:v>
                </c:pt>
                <c:pt idx="2">
                  <c:v>5.7960024827598787E-3</c:v>
                </c:pt>
                <c:pt idx="3">
                  <c:v>-4.4931998603792676E-3</c:v>
                </c:pt>
              </c:numCache>
            </c:numRef>
          </c:val>
          <c:extLst>
            <c:ext xmlns:c16="http://schemas.microsoft.com/office/drawing/2014/chart" uri="{C3380CC4-5D6E-409C-BE32-E72D297353CC}">
              <c16:uniqueId val="{00000000-DF08-4AC9-ADFA-7EFDA6FDE2E5}"/>
            </c:ext>
          </c:extLst>
        </c:ser>
        <c:ser>
          <c:idx val="1"/>
          <c:order val="1"/>
          <c:tx>
            <c:strRef>
              <c:f>Engagement!$C$1</c:f>
              <c:strCache>
                <c:ptCount val="1"/>
                <c:pt idx="0">
                  <c:v>Promedio de Reacción 3D</c:v>
                </c:pt>
              </c:strCache>
            </c:strRef>
          </c:tx>
          <c:spPr>
            <a:solidFill>
              <a:schemeClr val="accent2"/>
            </a:solidFill>
            <a:ln>
              <a:noFill/>
            </a:ln>
            <a:effectLst/>
          </c:spPr>
          <c:invertIfNegative val="0"/>
          <c:cat>
            <c:strRef>
              <c:f>Engagement!$A$2:$A$6</c:f>
              <c:strCache>
                <c:ptCount val="4"/>
                <c:pt idx="0">
                  <c:v>Alto</c:v>
                </c:pt>
                <c:pt idx="1">
                  <c:v>Bajo</c:v>
                </c:pt>
                <c:pt idx="2">
                  <c:v>Medio</c:v>
                </c:pt>
                <c:pt idx="3">
                  <c:v>Muy alto</c:v>
                </c:pt>
              </c:strCache>
            </c:strRef>
          </c:cat>
          <c:val>
            <c:numRef>
              <c:f>Engagement!$C$2:$C$6</c:f>
              <c:numCache>
                <c:formatCode>0.00%</c:formatCode>
                <c:ptCount val="4"/>
                <c:pt idx="0">
                  <c:v>8.4198111494116715E-3</c:v>
                </c:pt>
                <c:pt idx="1">
                  <c:v>-4.0339042393021466E-4</c:v>
                </c:pt>
                <c:pt idx="2">
                  <c:v>5.1536691210579601E-3</c:v>
                </c:pt>
                <c:pt idx="3">
                  <c:v>-1.8017688499348068E-3</c:v>
                </c:pt>
              </c:numCache>
            </c:numRef>
          </c:val>
          <c:extLst>
            <c:ext xmlns:c16="http://schemas.microsoft.com/office/drawing/2014/chart" uri="{C3380CC4-5D6E-409C-BE32-E72D297353CC}">
              <c16:uniqueId val="{00000001-DF08-4AC9-ADFA-7EFDA6FDE2E5}"/>
            </c:ext>
          </c:extLst>
        </c:ser>
        <c:ser>
          <c:idx val="2"/>
          <c:order val="2"/>
          <c:tx>
            <c:strRef>
              <c:f>Engagement!$D$1</c:f>
              <c:strCache>
                <c:ptCount val="1"/>
                <c:pt idx="0">
                  <c:v>Promedio de Reacción 7D</c:v>
                </c:pt>
              </c:strCache>
            </c:strRef>
          </c:tx>
          <c:spPr>
            <a:solidFill>
              <a:schemeClr val="accent3"/>
            </a:solidFill>
            <a:ln>
              <a:noFill/>
            </a:ln>
            <a:effectLst/>
          </c:spPr>
          <c:invertIfNegative val="0"/>
          <c:cat>
            <c:strRef>
              <c:f>Engagement!$A$2:$A$6</c:f>
              <c:strCache>
                <c:ptCount val="4"/>
                <c:pt idx="0">
                  <c:v>Alto</c:v>
                </c:pt>
                <c:pt idx="1">
                  <c:v>Bajo</c:v>
                </c:pt>
                <c:pt idx="2">
                  <c:v>Medio</c:v>
                </c:pt>
                <c:pt idx="3">
                  <c:v>Muy alto</c:v>
                </c:pt>
              </c:strCache>
            </c:strRef>
          </c:cat>
          <c:val>
            <c:numRef>
              <c:f>Engagement!$D$2:$D$6</c:f>
              <c:numCache>
                <c:formatCode>0.00%</c:formatCode>
                <c:ptCount val="4"/>
                <c:pt idx="0">
                  <c:v>2.3699792924793687E-2</c:v>
                </c:pt>
                <c:pt idx="1">
                  <c:v>1.2187671658849543E-2</c:v>
                </c:pt>
                <c:pt idx="2">
                  <c:v>-4.502523066730202E-4</c:v>
                </c:pt>
                <c:pt idx="3">
                  <c:v>-7.4146919989270107E-3</c:v>
                </c:pt>
              </c:numCache>
            </c:numRef>
          </c:val>
          <c:extLst>
            <c:ext xmlns:c16="http://schemas.microsoft.com/office/drawing/2014/chart" uri="{C3380CC4-5D6E-409C-BE32-E72D297353CC}">
              <c16:uniqueId val="{00000002-DF08-4AC9-ADFA-7EFDA6FDE2E5}"/>
            </c:ext>
          </c:extLst>
        </c:ser>
        <c:dLbls>
          <c:showLegendKey val="0"/>
          <c:showVal val="0"/>
          <c:showCatName val="0"/>
          <c:showSerName val="0"/>
          <c:showPercent val="0"/>
          <c:showBubbleSize val="0"/>
        </c:dLbls>
        <c:gapWidth val="219"/>
        <c:overlap val="-27"/>
        <c:axId val="1827170752"/>
        <c:axId val="1827181312"/>
      </c:barChart>
      <c:catAx>
        <c:axId val="1827170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81312"/>
        <c:crosses val="autoZero"/>
        <c:auto val="1"/>
        <c:lblAlgn val="ctr"/>
        <c:lblOffset val="100"/>
        <c:noMultiLvlLbl val="0"/>
      </c:catAx>
      <c:valAx>
        <c:axId val="18271813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7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[Bitcoin Maestro Final.xlsx]Engagement!TablaDinámica2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Engagement!$B$8</c:f>
              <c:strCache>
                <c:ptCount val="1"/>
                <c:pt idx="0">
                  <c:v>Promedio de Volatilidad 1D</c:v>
                </c:pt>
              </c:strCache>
            </c:strRef>
          </c:tx>
          <c:spPr>
            <a:solidFill>
              <a:schemeClr val="accent1"/>
            </a:solidFill>
            <a:ln>
              <a:noFill/>
            </a:ln>
            <a:effectLst/>
          </c:spPr>
          <c:invertIfNegative val="0"/>
          <c:cat>
            <c:strRef>
              <c:f>Engagement!$A$9:$A$13</c:f>
              <c:strCache>
                <c:ptCount val="4"/>
                <c:pt idx="0">
                  <c:v>Alto</c:v>
                </c:pt>
                <c:pt idx="1">
                  <c:v>Bajo</c:v>
                </c:pt>
                <c:pt idx="2">
                  <c:v>Medio</c:v>
                </c:pt>
                <c:pt idx="3">
                  <c:v>Muy alto</c:v>
                </c:pt>
              </c:strCache>
            </c:strRef>
          </c:cat>
          <c:val>
            <c:numRef>
              <c:f>Engagement!$B$9:$B$13</c:f>
              <c:numCache>
                <c:formatCode>0.00%</c:formatCode>
                <c:ptCount val="4"/>
                <c:pt idx="0">
                  <c:v>2.7954308213266575E-2</c:v>
                </c:pt>
                <c:pt idx="1">
                  <c:v>2.5573946476358831E-2</c:v>
                </c:pt>
                <c:pt idx="2">
                  <c:v>1.8843091467093974E-2</c:v>
                </c:pt>
                <c:pt idx="3">
                  <c:v>2.418308996014187E-2</c:v>
                </c:pt>
              </c:numCache>
            </c:numRef>
          </c:val>
          <c:extLst>
            <c:ext xmlns:c16="http://schemas.microsoft.com/office/drawing/2014/chart" uri="{C3380CC4-5D6E-409C-BE32-E72D297353CC}">
              <c16:uniqueId val="{00000000-5165-4BF8-B819-FE16EC2CB544}"/>
            </c:ext>
          </c:extLst>
        </c:ser>
        <c:ser>
          <c:idx val="1"/>
          <c:order val="1"/>
          <c:tx>
            <c:strRef>
              <c:f>Engagement!$C$8</c:f>
              <c:strCache>
                <c:ptCount val="1"/>
                <c:pt idx="0">
                  <c:v>Promedio de Volatilidad 3D</c:v>
                </c:pt>
              </c:strCache>
            </c:strRef>
          </c:tx>
          <c:spPr>
            <a:solidFill>
              <a:schemeClr val="accent2"/>
            </a:solidFill>
            <a:ln>
              <a:noFill/>
            </a:ln>
            <a:effectLst/>
          </c:spPr>
          <c:invertIfNegative val="0"/>
          <c:cat>
            <c:strRef>
              <c:f>Engagement!$A$9:$A$13</c:f>
              <c:strCache>
                <c:ptCount val="4"/>
                <c:pt idx="0">
                  <c:v>Alto</c:v>
                </c:pt>
                <c:pt idx="1">
                  <c:v>Bajo</c:v>
                </c:pt>
                <c:pt idx="2">
                  <c:v>Medio</c:v>
                </c:pt>
                <c:pt idx="3">
                  <c:v>Muy alto</c:v>
                </c:pt>
              </c:strCache>
            </c:strRef>
          </c:cat>
          <c:val>
            <c:numRef>
              <c:f>Engagement!$C$9:$C$13</c:f>
              <c:numCache>
                <c:formatCode>0.00%</c:formatCode>
                <c:ptCount val="4"/>
                <c:pt idx="0">
                  <c:v>3.365591062384328E-2</c:v>
                </c:pt>
                <c:pt idx="1">
                  <c:v>3.1897494938314314E-2</c:v>
                </c:pt>
                <c:pt idx="2">
                  <c:v>3.0129824108194689E-2</c:v>
                </c:pt>
                <c:pt idx="3">
                  <c:v>2.6829640104910693E-2</c:v>
                </c:pt>
              </c:numCache>
            </c:numRef>
          </c:val>
          <c:extLst>
            <c:ext xmlns:c16="http://schemas.microsoft.com/office/drawing/2014/chart" uri="{C3380CC4-5D6E-409C-BE32-E72D297353CC}">
              <c16:uniqueId val="{00000001-5165-4BF8-B819-FE16EC2CB544}"/>
            </c:ext>
          </c:extLst>
        </c:ser>
        <c:ser>
          <c:idx val="2"/>
          <c:order val="2"/>
          <c:tx>
            <c:strRef>
              <c:f>Engagement!$D$8</c:f>
              <c:strCache>
                <c:ptCount val="1"/>
                <c:pt idx="0">
                  <c:v>Promedio de Volatilidad 7D</c:v>
                </c:pt>
              </c:strCache>
            </c:strRef>
          </c:tx>
          <c:spPr>
            <a:solidFill>
              <a:schemeClr val="accent3"/>
            </a:solidFill>
            <a:ln>
              <a:noFill/>
            </a:ln>
            <a:effectLst/>
          </c:spPr>
          <c:invertIfNegative val="0"/>
          <c:cat>
            <c:strRef>
              <c:f>Engagement!$A$9:$A$13</c:f>
              <c:strCache>
                <c:ptCount val="4"/>
                <c:pt idx="0">
                  <c:v>Alto</c:v>
                </c:pt>
                <c:pt idx="1">
                  <c:v>Bajo</c:v>
                </c:pt>
                <c:pt idx="2">
                  <c:v>Medio</c:v>
                </c:pt>
                <c:pt idx="3">
                  <c:v>Muy alto</c:v>
                </c:pt>
              </c:strCache>
            </c:strRef>
          </c:cat>
          <c:val>
            <c:numRef>
              <c:f>Engagement!$D$9:$D$13</c:f>
              <c:numCache>
                <c:formatCode>0.00%</c:formatCode>
                <c:ptCount val="4"/>
                <c:pt idx="0">
                  <c:v>3.2406440524486185E-2</c:v>
                </c:pt>
                <c:pt idx="1">
                  <c:v>3.2270469448680852E-2</c:v>
                </c:pt>
                <c:pt idx="2">
                  <c:v>2.9906985519967497E-2</c:v>
                </c:pt>
                <c:pt idx="3">
                  <c:v>3.0231326729159954E-2</c:v>
                </c:pt>
              </c:numCache>
            </c:numRef>
          </c:val>
          <c:extLst>
            <c:ext xmlns:c16="http://schemas.microsoft.com/office/drawing/2014/chart" uri="{C3380CC4-5D6E-409C-BE32-E72D297353CC}">
              <c16:uniqueId val="{00000002-5165-4BF8-B819-FE16EC2CB544}"/>
            </c:ext>
          </c:extLst>
        </c:ser>
        <c:dLbls>
          <c:showLegendKey val="0"/>
          <c:showVal val="0"/>
          <c:showCatName val="0"/>
          <c:showSerName val="0"/>
          <c:showPercent val="0"/>
          <c:showBubbleSize val="0"/>
        </c:dLbls>
        <c:gapWidth val="219"/>
        <c:overlap val="-27"/>
        <c:axId val="1649918176"/>
        <c:axId val="1649924416"/>
      </c:barChart>
      <c:catAx>
        <c:axId val="164991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49924416"/>
        <c:crosses val="autoZero"/>
        <c:auto val="1"/>
        <c:lblAlgn val="ctr"/>
        <c:lblOffset val="100"/>
        <c:noMultiLvlLbl val="0"/>
      </c:catAx>
      <c:valAx>
        <c:axId val="1649924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49918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[Bitcoin Maestro Final.xlsx]Engagement!TablaDinámica9</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Engagement!$B$15</c:f>
              <c:strCache>
                <c:ptCount val="1"/>
                <c:pt idx="0">
                  <c:v>Promedio de Volatilidad previa 1D</c:v>
                </c:pt>
              </c:strCache>
            </c:strRef>
          </c:tx>
          <c:spPr>
            <a:solidFill>
              <a:schemeClr val="accent1"/>
            </a:solidFill>
            <a:ln>
              <a:noFill/>
            </a:ln>
            <a:effectLst/>
          </c:spPr>
          <c:invertIfNegative val="0"/>
          <c:cat>
            <c:strRef>
              <c:f>Engagement!$A$16:$A$20</c:f>
              <c:strCache>
                <c:ptCount val="4"/>
                <c:pt idx="0">
                  <c:v>Alto</c:v>
                </c:pt>
                <c:pt idx="1">
                  <c:v>Bajo</c:v>
                </c:pt>
                <c:pt idx="2">
                  <c:v>Medio</c:v>
                </c:pt>
                <c:pt idx="3">
                  <c:v>Muy alto</c:v>
                </c:pt>
              </c:strCache>
            </c:strRef>
          </c:cat>
          <c:val>
            <c:numRef>
              <c:f>Engagement!$B$16:$B$20</c:f>
              <c:numCache>
                <c:formatCode>0.00%</c:formatCode>
                <c:ptCount val="4"/>
                <c:pt idx="0">
                  <c:v>2.4173577934518634E-2</c:v>
                </c:pt>
                <c:pt idx="1">
                  <c:v>2.4677689710418171E-2</c:v>
                </c:pt>
                <c:pt idx="2">
                  <c:v>2.0048003948137591E-2</c:v>
                </c:pt>
                <c:pt idx="3">
                  <c:v>2.3943268451193052E-2</c:v>
                </c:pt>
              </c:numCache>
            </c:numRef>
          </c:val>
          <c:extLst>
            <c:ext xmlns:c16="http://schemas.microsoft.com/office/drawing/2014/chart" uri="{C3380CC4-5D6E-409C-BE32-E72D297353CC}">
              <c16:uniqueId val="{00000000-485F-4156-9959-72550F659D84}"/>
            </c:ext>
          </c:extLst>
        </c:ser>
        <c:ser>
          <c:idx val="1"/>
          <c:order val="1"/>
          <c:tx>
            <c:strRef>
              <c:f>Engagement!$C$15</c:f>
              <c:strCache>
                <c:ptCount val="1"/>
                <c:pt idx="0">
                  <c:v>Promedio de Volatilidad previa 3D</c:v>
                </c:pt>
              </c:strCache>
            </c:strRef>
          </c:tx>
          <c:spPr>
            <a:solidFill>
              <a:schemeClr val="accent2"/>
            </a:solidFill>
            <a:ln>
              <a:noFill/>
            </a:ln>
            <a:effectLst/>
          </c:spPr>
          <c:invertIfNegative val="0"/>
          <c:cat>
            <c:strRef>
              <c:f>Engagement!$A$16:$A$20</c:f>
              <c:strCache>
                <c:ptCount val="4"/>
                <c:pt idx="0">
                  <c:v>Alto</c:v>
                </c:pt>
                <c:pt idx="1">
                  <c:v>Bajo</c:v>
                </c:pt>
                <c:pt idx="2">
                  <c:v>Medio</c:v>
                </c:pt>
                <c:pt idx="3">
                  <c:v>Muy alto</c:v>
                </c:pt>
              </c:strCache>
            </c:strRef>
          </c:cat>
          <c:val>
            <c:numRef>
              <c:f>Engagement!$C$16:$C$20</c:f>
              <c:numCache>
                <c:formatCode>0.00%</c:formatCode>
                <c:ptCount val="4"/>
                <c:pt idx="0">
                  <c:v>3.1377925024321504E-2</c:v>
                </c:pt>
                <c:pt idx="1">
                  <c:v>3.1363161314673073E-2</c:v>
                </c:pt>
                <c:pt idx="2">
                  <c:v>3.3317010901677692E-2</c:v>
                </c:pt>
                <c:pt idx="3">
                  <c:v>3.2084876372863252E-2</c:v>
                </c:pt>
              </c:numCache>
            </c:numRef>
          </c:val>
          <c:extLst>
            <c:ext xmlns:c16="http://schemas.microsoft.com/office/drawing/2014/chart" uri="{C3380CC4-5D6E-409C-BE32-E72D297353CC}">
              <c16:uniqueId val="{00000001-485F-4156-9959-72550F659D84}"/>
            </c:ext>
          </c:extLst>
        </c:ser>
        <c:ser>
          <c:idx val="2"/>
          <c:order val="2"/>
          <c:tx>
            <c:strRef>
              <c:f>Engagement!$D$15</c:f>
              <c:strCache>
                <c:ptCount val="1"/>
                <c:pt idx="0">
                  <c:v>Promedio de Volatilidad previa 7D</c:v>
                </c:pt>
              </c:strCache>
            </c:strRef>
          </c:tx>
          <c:spPr>
            <a:solidFill>
              <a:schemeClr val="accent3"/>
            </a:solidFill>
            <a:ln>
              <a:noFill/>
            </a:ln>
            <a:effectLst/>
          </c:spPr>
          <c:invertIfNegative val="0"/>
          <c:cat>
            <c:strRef>
              <c:f>Engagement!$A$16:$A$20</c:f>
              <c:strCache>
                <c:ptCount val="4"/>
                <c:pt idx="0">
                  <c:v>Alto</c:v>
                </c:pt>
                <c:pt idx="1">
                  <c:v>Bajo</c:v>
                </c:pt>
                <c:pt idx="2">
                  <c:v>Medio</c:v>
                </c:pt>
                <c:pt idx="3">
                  <c:v>Muy alto</c:v>
                </c:pt>
              </c:strCache>
            </c:strRef>
          </c:cat>
          <c:val>
            <c:numRef>
              <c:f>Engagement!$D$16:$D$20</c:f>
              <c:numCache>
                <c:formatCode>0.00%</c:formatCode>
                <c:ptCount val="4"/>
                <c:pt idx="0">
                  <c:v>3.0838232690488084E-2</c:v>
                </c:pt>
                <c:pt idx="1">
                  <c:v>3.1470297200383669E-2</c:v>
                </c:pt>
                <c:pt idx="2">
                  <c:v>3.2702924289182027E-2</c:v>
                </c:pt>
                <c:pt idx="3">
                  <c:v>3.3282034222902955E-2</c:v>
                </c:pt>
              </c:numCache>
            </c:numRef>
          </c:val>
          <c:extLst>
            <c:ext xmlns:c16="http://schemas.microsoft.com/office/drawing/2014/chart" uri="{C3380CC4-5D6E-409C-BE32-E72D297353CC}">
              <c16:uniqueId val="{00000002-485F-4156-9959-72550F659D84}"/>
            </c:ext>
          </c:extLst>
        </c:ser>
        <c:dLbls>
          <c:showLegendKey val="0"/>
          <c:showVal val="0"/>
          <c:showCatName val="0"/>
          <c:showSerName val="0"/>
          <c:showPercent val="0"/>
          <c:showBubbleSize val="0"/>
        </c:dLbls>
        <c:gapWidth val="219"/>
        <c:overlap val="-27"/>
        <c:axId val="42276864"/>
        <c:axId val="42281184"/>
      </c:barChart>
      <c:catAx>
        <c:axId val="4227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42281184"/>
        <c:crosses val="autoZero"/>
        <c:auto val="1"/>
        <c:lblAlgn val="ctr"/>
        <c:lblOffset val="100"/>
        <c:noMultiLvlLbl val="0"/>
      </c:catAx>
      <c:valAx>
        <c:axId val="422811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42276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Volatiliadad</a:t>
            </a:r>
            <a:r>
              <a:rPr lang="es-ES" baseline="0"/>
              <a:t> 1D</a:t>
            </a:r>
            <a:endParaRPr lang="es-E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Engagement!$G$1</c:f>
              <c:strCache>
                <c:ptCount val="1"/>
                <c:pt idx="0">
                  <c:v>Promedio de Volatilidad previa 1D</c:v>
                </c:pt>
              </c:strCache>
            </c:strRef>
          </c:tx>
          <c:spPr>
            <a:solidFill>
              <a:schemeClr val="accent1"/>
            </a:solidFill>
            <a:ln>
              <a:noFill/>
            </a:ln>
            <a:effectLst/>
          </c:spPr>
          <c:invertIfNegative val="0"/>
          <c:cat>
            <c:strRef>
              <c:f>Engagement!$F$2:$F$6</c:f>
              <c:strCache>
                <c:ptCount val="5"/>
                <c:pt idx="0">
                  <c:v>Alto</c:v>
                </c:pt>
                <c:pt idx="1">
                  <c:v>Bajo</c:v>
                </c:pt>
                <c:pt idx="2">
                  <c:v>Medio</c:v>
                </c:pt>
                <c:pt idx="3">
                  <c:v>Muy alto</c:v>
                </c:pt>
                <c:pt idx="4">
                  <c:v>Total general</c:v>
                </c:pt>
              </c:strCache>
            </c:strRef>
          </c:cat>
          <c:val>
            <c:numRef>
              <c:f>Engagement!$G$2:$G$6</c:f>
              <c:numCache>
                <c:formatCode>0.00%</c:formatCode>
                <c:ptCount val="5"/>
                <c:pt idx="0">
                  <c:v>2.4173577934518634E-2</c:v>
                </c:pt>
                <c:pt idx="1">
                  <c:v>2.4677689710418171E-2</c:v>
                </c:pt>
                <c:pt idx="2">
                  <c:v>2.0048003948137591E-2</c:v>
                </c:pt>
                <c:pt idx="3">
                  <c:v>2.3943268451193052E-2</c:v>
                </c:pt>
                <c:pt idx="4">
                  <c:v>2.3214307117362963E-2</c:v>
                </c:pt>
              </c:numCache>
            </c:numRef>
          </c:val>
          <c:extLst>
            <c:ext xmlns:c16="http://schemas.microsoft.com/office/drawing/2014/chart" uri="{C3380CC4-5D6E-409C-BE32-E72D297353CC}">
              <c16:uniqueId val="{00000000-C7F9-4BF3-8EA6-8C4FC38D387B}"/>
            </c:ext>
          </c:extLst>
        </c:ser>
        <c:ser>
          <c:idx val="1"/>
          <c:order val="1"/>
          <c:tx>
            <c:strRef>
              <c:f>Engagement!$H$1</c:f>
              <c:strCache>
                <c:ptCount val="1"/>
                <c:pt idx="0">
                  <c:v>Promedio de Volatilidad 1D</c:v>
                </c:pt>
              </c:strCache>
            </c:strRef>
          </c:tx>
          <c:spPr>
            <a:solidFill>
              <a:schemeClr val="accent2"/>
            </a:solidFill>
            <a:ln>
              <a:noFill/>
            </a:ln>
            <a:effectLst/>
          </c:spPr>
          <c:invertIfNegative val="0"/>
          <c:cat>
            <c:strRef>
              <c:f>Engagement!$F$2:$F$6</c:f>
              <c:strCache>
                <c:ptCount val="5"/>
                <c:pt idx="0">
                  <c:v>Alto</c:v>
                </c:pt>
                <c:pt idx="1">
                  <c:v>Bajo</c:v>
                </c:pt>
                <c:pt idx="2">
                  <c:v>Medio</c:v>
                </c:pt>
                <c:pt idx="3">
                  <c:v>Muy alto</c:v>
                </c:pt>
                <c:pt idx="4">
                  <c:v>Total general</c:v>
                </c:pt>
              </c:strCache>
            </c:strRef>
          </c:cat>
          <c:val>
            <c:numRef>
              <c:f>Engagement!$H$2:$H$6</c:f>
              <c:numCache>
                <c:formatCode>0.00%</c:formatCode>
                <c:ptCount val="5"/>
                <c:pt idx="0">
                  <c:v>2.7954308213266575E-2</c:v>
                </c:pt>
                <c:pt idx="1">
                  <c:v>2.5573946476358831E-2</c:v>
                </c:pt>
                <c:pt idx="2">
                  <c:v>1.8843091467093974E-2</c:v>
                </c:pt>
                <c:pt idx="3">
                  <c:v>2.418308996014187E-2</c:v>
                </c:pt>
                <c:pt idx="4">
                  <c:v>2.4145563311796403E-2</c:v>
                </c:pt>
              </c:numCache>
            </c:numRef>
          </c:val>
          <c:extLst>
            <c:ext xmlns:c16="http://schemas.microsoft.com/office/drawing/2014/chart" uri="{C3380CC4-5D6E-409C-BE32-E72D297353CC}">
              <c16:uniqueId val="{00000001-C7F9-4BF3-8EA6-8C4FC38D387B}"/>
            </c:ext>
          </c:extLst>
        </c:ser>
        <c:dLbls>
          <c:showLegendKey val="0"/>
          <c:showVal val="0"/>
          <c:showCatName val="0"/>
          <c:showSerName val="0"/>
          <c:showPercent val="0"/>
          <c:showBubbleSize val="0"/>
        </c:dLbls>
        <c:gapWidth val="219"/>
        <c:overlap val="-27"/>
        <c:axId val="1461195584"/>
        <c:axId val="1461198464"/>
      </c:barChart>
      <c:catAx>
        <c:axId val="1461195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61198464"/>
        <c:crosses val="autoZero"/>
        <c:auto val="1"/>
        <c:lblAlgn val="ctr"/>
        <c:lblOffset val="100"/>
        <c:noMultiLvlLbl val="0"/>
      </c:catAx>
      <c:valAx>
        <c:axId val="14611984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61195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Volatilidad</a:t>
            </a:r>
            <a:r>
              <a:rPr lang="es-ES" baseline="0"/>
              <a:t> 3D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Engagement!$G$7</c:f>
              <c:strCache>
                <c:ptCount val="1"/>
                <c:pt idx="0">
                  <c:v>Promedio de Volatilidad previa 3D</c:v>
                </c:pt>
              </c:strCache>
            </c:strRef>
          </c:tx>
          <c:spPr>
            <a:solidFill>
              <a:schemeClr val="accent1"/>
            </a:solidFill>
            <a:ln>
              <a:noFill/>
            </a:ln>
            <a:effectLst/>
          </c:spPr>
          <c:invertIfNegative val="0"/>
          <c:cat>
            <c:strRef>
              <c:f>Engagement!$F$8:$F$12</c:f>
              <c:strCache>
                <c:ptCount val="5"/>
                <c:pt idx="0">
                  <c:v>Alto</c:v>
                </c:pt>
                <c:pt idx="1">
                  <c:v>Bajo</c:v>
                </c:pt>
                <c:pt idx="2">
                  <c:v>Medio</c:v>
                </c:pt>
                <c:pt idx="3">
                  <c:v>Muy alto</c:v>
                </c:pt>
                <c:pt idx="4">
                  <c:v>Total general</c:v>
                </c:pt>
              </c:strCache>
            </c:strRef>
          </c:cat>
          <c:val>
            <c:numRef>
              <c:f>Engagement!$G$8:$G$12</c:f>
              <c:numCache>
                <c:formatCode>0.00%</c:formatCode>
                <c:ptCount val="5"/>
                <c:pt idx="0">
                  <c:v>3.1377925024321504E-2</c:v>
                </c:pt>
                <c:pt idx="1">
                  <c:v>3.1363161314673073E-2</c:v>
                </c:pt>
                <c:pt idx="2">
                  <c:v>3.3317010901677692E-2</c:v>
                </c:pt>
                <c:pt idx="3">
                  <c:v>3.2084876372863252E-2</c:v>
                </c:pt>
                <c:pt idx="4">
                  <c:v>3.2032134828092931E-2</c:v>
                </c:pt>
              </c:numCache>
            </c:numRef>
          </c:val>
          <c:extLst>
            <c:ext xmlns:c16="http://schemas.microsoft.com/office/drawing/2014/chart" uri="{C3380CC4-5D6E-409C-BE32-E72D297353CC}">
              <c16:uniqueId val="{00000000-94CD-4EC6-A5AE-34C4BC114A6C}"/>
            </c:ext>
          </c:extLst>
        </c:ser>
        <c:ser>
          <c:idx val="1"/>
          <c:order val="1"/>
          <c:tx>
            <c:strRef>
              <c:f>Engagement!$H$7</c:f>
              <c:strCache>
                <c:ptCount val="1"/>
                <c:pt idx="0">
                  <c:v>Promedio de Volatilidad 3D</c:v>
                </c:pt>
              </c:strCache>
            </c:strRef>
          </c:tx>
          <c:spPr>
            <a:solidFill>
              <a:schemeClr val="accent2"/>
            </a:solidFill>
            <a:ln>
              <a:noFill/>
            </a:ln>
            <a:effectLst/>
          </c:spPr>
          <c:invertIfNegative val="0"/>
          <c:cat>
            <c:strRef>
              <c:f>Engagement!$F$8:$F$12</c:f>
              <c:strCache>
                <c:ptCount val="5"/>
                <c:pt idx="0">
                  <c:v>Alto</c:v>
                </c:pt>
                <c:pt idx="1">
                  <c:v>Bajo</c:v>
                </c:pt>
                <c:pt idx="2">
                  <c:v>Medio</c:v>
                </c:pt>
                <c:pt idx="3">
                  <c:v>Muy alto</c:v>
                </c:pt>
                <c:pt idx="4">
                  <c:v>Total general</c:v>
                </c:pt>
              </c:strCache>
            </c:strRef>
          </c:cat>
          <c:val>
            <c:numRef>
              <c:f>Engagement!$H$8:$H$12</c:f>
              <c:numCache>
                <c:formatCode>0.00%</c:formatCode>
                <c:ptCount val="5"/>
                <c:pt idx="0">
                  <c:v>3.365591062384328E-2</c:v>
                </c:pt>
                <c:pt idx="1">
                  <c:v>3.1897494938314314E-2</c:v>
                </c:pt>
                <c:pt idx="2">
                  <c:v>3.0129824108194689E-2</c:v>
                </c:pt>
                <c:pt idx="3">
                  <c:v>2.6829640104910693E-2</c:v>
                </c:pt>
                <c:pt idx="4">
                  <c:v>3.0653556717982741E-2</c:v>
                </c:pt>
              </c:numCache>
            </c:numRef>
          </c:val>
          <c:extLst>
            <c:ext xmlns:c16="http://schemas.microsoft.com/office/drawing/2014/chart" uri="{C3380CC4-5D6E-409C-BE32-E72D297353CC}">
              <c16:uniqueId val="{00000001-94CD-4EC6-A5AE-34C4BC114A6C}"/>
            </c:ext>
          </c:extLst>
        </c:ser>
        <c:dLbls>
          <c:showLegendKey val="0"/>
          <c:showVal val="0"/>
          <c:showCatName val="0"/>
          <c:showSerName val="0"/>
          <c:showPercent val="0"/>
          <c:showBubbleSize val="0"/>
        </c:dLbls>
        <c:gapWidth val="219"/>
        <c:overlap val="-27"/>
        <c:axId val="1389364832"/>
        <c:axId val="1389370112"/>
      </c:barChart>
      <c:catAx>
        <c:axId val="1389364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89370112"/>
        <c:crosses val="autoZero"/>
        <c:auto val="1"/>
        <c:lblAlgn val="ctr"/>
        <c:lblOffset val="100"/>
        <c:noMultiLvlLbl val="0"/>
      </c:catAx>
      <c:valAx>
        <c:axId val="1389370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89364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Volatiladad 7D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Engagement!$G$13</c:f>
              <c:strCache>
                <c:ptCount val="1"/>
                <c:pt idx="0">
                  <c:v>Promedio de Volatilidad previa 7D</c:v>
                </c:pt>
              </c:strCache>
            </c:strRef>
          </c:tx>
          <c:spPr>
            <a:solidFill>
              <a:schemeClr val="accent1"/>
            </a:solidFill>
            <a:ln>
              <a:noFill/>
            </a:ln>
            <a:effectLst/>
          </c:spPr>
          <c:invertIfNegative val="0"/>
          <c:cat>
            <c:strRef>
              <c:f>Engagement!$F$14:$F$18</c:f>
              <c:strCache>
                <c:ptCount val="5"/>
                <c:pt idx="0">
                  <c:v>Alto</c:v>
                </c:pt>
                <c:pt idx="1">
                  <c:v>Bajo</c:v>
                </c:pt>
                <c:pt idx="2">
                  <c:v>Medio</c:v>
                </c:pt>
                <c:pt idx="3">
                  <c:v>Muy alto</c:v>
                </c:pt>
                <c:pt idx="4">
                  <c:v>Total general</c:v>
                </c:pt>
              </c:strCache>
            </c:strRef>
          </c:cat>
          <c:val>
            <c:numRef>
              <c:f>Engagement!$G$14:$G$18</c:f>
              <c:numCache>
                <c:formatCode>0.00%</c:formatCode>
                <c:ptCount val="5"/>
                <c:pt idx="0">
                  <c:v>3.0838232690488084E-2</c:v>
                </c:pt>
                <c:pt idx="1">
                  <c:v>3.1470297200383669E-2</c:v>
                </c:pt>
                <c:pt idx="2">
                  <c:v>3.2702924289182027E-2</c:v>
                </c:pt>
                <c:pt idx="3">
                  <c:v>3.3282034222902955E-2</c:v>
                </c:pt>
                <c:pt idx="4">
                  <c:v>3.2064313415626586E-2</c:v>
                </c:pt>
              </c:numCache>
            </c:numRef>
          </c:val>
          <c:extLst>
            <c:ext xmlns:c16="http://schemas.microsoft.com/office/drawing/2014/chart" uri="{C3380CC4-5D6E-409C-BE32-E72D297353CC}">
              <c16:uniqueId val="{00000000-6CE5-4FB1-AA25-A824A4BF41C1}"/>
            </c:ext>
          </c:extLst>
        </c:ser>
        <c:ser>
          <c:idx val="1"/>
          <c:order val="1"/>
          <c:tx>
            <c:strRef>
              <c:f>Engagement!$H$13</c:f>
              <c:strCache>
                <c:ptCount val="1"/>
                <c:pt idx="0">
                  <c:v>Promedio de Volatilidad 7D</c:v>
                </c:pt>
              </c:strCache>
            </c:strRef>
          </c:tx>
          <c:spPr>
            <a:solidFill>
              <a:schemeClr val="accent2"/>
            </a:solidFill>
            <a:ln>
              <a:noFill/>
            </a:ln>
            <a:effectLst/>
          </c:spPr>
          <c:invertIfNegative val="0"/>
          <c:cat>
            <c:strRef>
              <c:f>Engagement!$F$14:$F$18</c:f>
              <c:strCache>
                <c:ptCount val="5"/>
                <c:pt idx="0">
                  <c:v>Alto</c:v>
                </c:pt>
                <c:pt idx="1">
                  <c:v>Bajo</c:v>
                </c:pt>
                <c:pt idx="2">
                  <c:v>Medio</c:v>
                </c:pt>
                <c:pt idx="3">
                  <c:v>Muy alto</c:v>
                </c:pt>
                <c:pt idx="4">
                  <c:v>Total general</c:v>
                </c:pt>
              </c:strCache>
            </c:strRef>
          </c:cat>
          <c:val>
            <c:numRef>
              <c:f>Engagement!$H$14:$H$18</c:f>
              <c:numCache>
                <c:formatCode>0.00%</c:formatCode>
                <c:ptCount val="5"/>
                <c:pt idx="0">
                  <c:v>3.2406440524486185E-2</c:v>
                </c:pt>
                <c:pt idx="1">
                  <c:v>3.2270469448680852E-2</c:v>
                </c:pt>
                <c:pt idx="2">
                  <c:v>2.9906985519967497E-2</c:v>
                </c:pt>
                <c:pt idx="3">
                  <c:v>3.0231326729159954E-2</c:v>
                </c:pt>
                <c:pt idx="4">
                  <c:v>3.1214001269171222E-2</c:v>
                </c:pt>
              </c:numCache>
            </c:numRef>
          </c:val>
          <c:extLst>
            <c:ext xmlns:c16="http://schemas.microsoft.com/office/drawing/2014/chart" uri="{C3380CC4-5D6E-409C-BE32-E72D297353CC}">
              <c16:uniqueId val="{00000001-6CE5-4FB1-AA25-A824A4BF41C1}"/>
            </c:ext>
          </c:extLst>
        </c:ser>
        <c:dLbls>
          <c:showLegendKey val="0"/>
          <c:showVal val="0"/>
          <c:showCatName val="0"/>
          <c:showSerName val="0"/>
          <c:showPercent val="0"/>
          <c:showBubbleSize val="0"/>
        </c:dLbls>
        <c:gapWidth val="219"/>
        <c:overlap val="-27"/>
        <c:axId val="1389364352"/>
        <c:axId val="1389368192"/>
      </c:barChart>
      <c:catAx>
        <c:axId val="138936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89368192"/>
        <c:crosses val="autoZero"/>
        <c:auto val="1"/>
        <c:lblAlgn val="ctr"/>
        <c:lblOffset val="100"/>
        <c:noMultiLvlLbl val="0"/>
      </c:catAx>
      <c:valAx>
        <c:axId val="13893681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893643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[Bitcoin Maestro Final.xlsx]Categorias!TablaDinámica1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Categorias!$B$1</c:f>
              <c:strCache>
                <c:ptCount val="1"/>
                <c:pt idx="0">
                  <c:v>Promedio de Reacción 1D</c:v>
                </c:pt>
              </c:strCache>
            </c:strRef>
          </c:tx>
          <c:spPr>
            <a:solidFill>
              <a:schemeClr val="accent1"/>
            </a:solidFill>
            <a:ln>
              <a:noFill/>
            </a:ln>
            <a:effectLst/>
          </c:spPr>
          <c:invertIfNegative val="0"/>
          <c:cat>
            <c:strRef>
              <c:f>Categorias!$A$2:$A$6</c:f>
              <c:strCache>
                <c:ptCount val="4"/>
                <c:pt idx="0">
                  <c:v>Bitcoin</c:v>
                </c:pt>
                <c:pt idx="1">
                  <c:v>Dogecoin</c:v>
                </c:pt>
                <c:pt idx="2">
                  <c:v>Logros</c:v>
                </c:pt>
                <c:pt idx="3">
                  <c:v>Otros</c:v>
                </c:pt>
              </c:strCache>
            </c:strRef>
          </c:cat>
          <c:val>
            <c:numRef>
              <c:f>Categorias!$B$2:$B$6</c:f>
              <c:numCache>
                <c:formatCode>0.00%</c:formatCode>
                <c:ptCount val="4"/>
                <c:pt idx="0">
                  <c:v>-2.3811132808042772E-3</c:v>
                </c:pt>
                <c:pt idx="1">
                  <c:v>1.9756589035935458E-3</c:v>
                </c:pt>
                <c:pt idx="2">
                  <c:v>-6.8377195560651992E-4</c:v>
                </c:pt>
                <c:pt idx="3">
                  <c:v>3.7289053691800978E-3</c:v>
                </c:pt>
              </c:numCache>
            </c:numRef>
          </c:val>
          <c:extLst>
            <c:ext xmlns:c16="http://schemas.microsoft.com/office/drawing/2014/chart" uri="{C3380CC4-5D6E-409C-BE32-E72D297353CC}">
              <c16:uniqueId val="{00000000-9F0E-4FBD-9EB5-8D41AE4C3165}"/>
            </c:ext>
          </c:extLst>
        </c:ser>
        <c:ser>
          <c:idx val="1"/>
          <c:order val="1"/>
          <c:tx>
            <c:strRef>
              <c:f>Categorias!$C$1</c:f>
              <c:strCache>
                <c:ptCount val="1"/>
                <c:pt idx="0">
                  <c:v>Promedio de Reacción 3D</c:v>
                </c:pt>
              </c:strCache>
            </c:strRef>
          </c:tx>
          <c:spPr>
            <a:solidFill>
              <a:schemeClr val="accent2"/>
            </a:solidFill>
            <a:ln>
              <a:noFill/>
            </a:ln>
            <a:effectLst/>
          </c:spPr>
          <c:invertIfNegative val="0"/>
          <c:cat>
            <c:strRef>
              <c:f>Categorias!$A$2:$A$6</c:f>
              <c:strCache>
                <c:ptCount val="4"/>
                <c:pt idx="0">
                  <c:v>Bitcoin</c:v>
                </c:pt>
                <c:pt idx="1">
                  <c:v>Dogecoin</c:v>
                </c:pt>
                <c:pt idx="2">
                  <c:v>Logros</c:v>
                </c:pt>
                <c:pt idx="3">
                  <c:v>Otros</c:v>
                </c:pt>
              </c:strCache>
            </c:strRef>
          </c:cat>
          <c:val>
            <c:numRef>
              <c:f>Categorias!$C$2:$C$6</c:f>
              <c:numCache>
                <c:formatCode>0.00%</c:formatCode>
                <c:ptCount val="4"/>
                <c:pt idx="0">
                  <c:v>-1.0491465572365813E-2</c:v>
                </c:pt>
                <c:pt idx="1">
                  <c:v>2.847671281723444E-3</c:v>
                </c:pt>
                <c:pt idx="2">
                  <c:v>1.4324531838267105E-2</c:v>
                </c:pt>
                <c:pt idx="3">
                  <c:v>4.678305491549053E-3</c:v>
                </c:pt>
              </c:numCache>
            </c:numRef>
          </c:val>
          <c:extLst>
            <c:ext xmlns:c16="http://schemas.microsoft.com/office/drawing/2014/chart" uri="{C3380CC4-5D6E-409C-BE32-E72D297353CC}">
              <c16:uniqueId val="{00000001-9F0E-4FBD-9EB5-8D41AE4C3165}"/>
            </c:ext>
          </c:extLst>
        </c:ser>
        <c:ser>
          <c:idx val="2"/>
          <c:order val="2"/>
          <c:tx>
            <c:strRef>
              <c:f>Categorias!$D$1</c:f>
              <c:strCache>
                <c:ptCount val="1"/>
                <c:pt idx="0">
                  <c:v>Promedio de Reacción 7D</c:v>
                </c:pt>
              </c:strCache>
            </c:strRef>
          </c:tx>
          <c:spPr>
            <a:solidFill>
              <a:schemeClr val="accent3"/>
            </a:solidFill>
            <a:ln>
              <a:noFill/>
            </a:ln>
            <a:effectLst/>
          </c:spPr>
          <c:invertIfNegative val="0"/>
          <c:cat>
            <c:strRef>
              <c:f>Categorias!$A$2:$A$6</c:f>
              <c:strCache>
                <c:ptCount val="4"/>
                <c:pt idx="0">
                  <c:v>Bitcoin</c:v>
                </c:pt>
                <c:pt idx="1">
                  <c:v>Dogecoin</c:v>
                </c:pt>
                <c:pt idx="2">
                  <c:v>Logros</c:v>
                </c:pt>
                <c:pt idx="3">
                  <c:v>Otros</c:v>
                </c:pt>
              </c:strCache>
            </c:strRef>
          </c:cat>
          <c:val>
            <c:numRef>
              <c:f>Categorias!$D$2:$D$6</c:f>
              <c:numCache>
                <c:formatCode>0.00%</c:formatCode>
                <c:ptCount val="4"/>
                <c:pt idx="0">
                  <c:v>-5.1360495984220681E-3</c:v>
                </c:pt>
                <c:pt idx="1">
                  <c:v>1.191894879620929E-2</c:v>
                </c:pt>
                <c:pt idx="2">
                  <c:v>2.5247313616673935E-2</c:v>
                </c:pt>
                <c:pt idx="3">
                  <c:v>-3.6901779347457684E-3</c:v>
                </c:pt>
              </c:numCache>
            </c:numRef>
          </c:val>
          <c:extLst>
            <c:ext xmlns:c16="http://schemas.microsoft.com/office/drawing/2014/chart" uri="{C3380CC4-5D6E-409C-BE32-E72D297353CC}">
              <c16:uniqueId val="{00000002-9F0E-4FBD-9EB5-8D41AE4C3165}"/>
            </c:ext>
          </c:extLst>
        </c:ser>
        <c:dLbls>
          <c:showLegendKey val="0"/>
          <c:showVal val="0"/>
          <c:showCatName val="0"/>
          <c:showSerName val="0"/>
          <c:showPercent val="0"/>
          <c:showBubbleSize val="0"/>
        </c:dLbls>
        <c:gapWidth val="219"/>
        <c:overlap val="-27"/>
        <c:axId val="1827170752"/>
        <c:axId val="1827181312"/>
      </c:barChart>
      <c:catAx>
        <c:axId val="1827170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81312"/>
        <c:crosses val="autoZero"/>
        <c:auto val="1"/>
        <c:lblAlgn val="ctr"/>
        <c:lblOffset val="100"/>
        <c:noMultiLvlLbl val="0"/>
      </c:catAx>
      <c:valAx>
        <c:axId val="18271813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7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[Bitcoin Maestro Final.xlsx]Categorias!TablaDinámica2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Categorias!$B$8</c:f>
              <c:strCache>
                <c:ptCount val="1"/>
                <c:pt idx="0">
                  <c:v>Promedio de Volatilidad 1D</c:v>
                </c:pt>
              </c:strCache>
            </c:strRef>
          </c:tx>
          <c:spPr>
            <a:solidFill>
              <a:schemeClr val="accent1"/>
            </a:solidFill>
            <a:ln>
              <a:noFill/>
            </a:ln>
            <a:effectLst/>
          </c:spPr>
          <c:invertIfNegative val="0"/>
          <c:cat>
            <c:strRef>
              <c:f>Categorias!$A$9:$A$13</c:f>
              <c:strCache>
                <c:ptCount val="4"/>
                <c:pt idx="0">
                  <c:v>Bitcoin</c:v>
                </c:pt>
                <c:pt idx="1">
                  <c:v>Dogecoin</c:v>
                </c:pt>
                <c:pt idx="2">
                  <c:v>Logros</c:v>
                </c:pt>
                <c:pt idx="3">
                  <c:v>Otros</c:v>
                </c:pt>
              </c:strCache>
            </c:strRef>
          </c:cat>
          <c:val>
            <c:numRef>
              <c:f>Categorias!$B$9:$B$13</c:f>
              <c:numCache>
                <c:formatCode>0.00%</c:formatCode>
                <c:ptCount val="4"/>
                <c:pt idx="0">
                  <c:v>2.7057400718890692E-2</c:v>
                </c:pt>
                <c:pt idx="1">
                  <c:v>2.735200121427276E-2</c:v>
                </c:pt>
                <c:pt idx="2">
                  <c:v>1.6637181237031635E-2</c:v>
                </c:pt>
                <c:pt idx="3">
                  <c:v>2.5315481667538057E-2</c:v>
                </c:pt>
              </c:numCache>
            </c:numRef>
          </c:val>
          <c:extLst>
            <c:ext xmlns:c16="http://schemas.microsoft.com/office/drawing/2014/chart" uri="{C3380CC4-5D6E-409C-BE32-E72D297353CC}">
              <c16:uniqueId val="{00000000-B145-4D02-A59A-91F10856C098}"/>
            </c:ext>
          </c:extLst>
        </c:ser>
        <c:ser>
          <c:idx val="1"/>
          <c:order val="1"/>
          <c:tx>
            <c:strRef>
              <c:f>Categorias!$C$8</c:f>
              <c:strCache>
                <c:ptCount val="1"/>
                <c:pt idx="0">
                  <c:v>Promedio de Volatilidad 3D</c:v>
                </c:pt>
              </c:strCache>
            </c:strRef>
          </c:tx>
          <c:spPr>
            <a:solidFill>
              <a:schemeClr val="accent2"/>
            </a:solidFill>
            <a:ln>
              <a:noFill/>
            </a:ln>
            <a:effectLst/>
          </c:spPr>
          <c:invertIfNegative val="0"/>
          <c:cat>
            <c:strRef>
              <c:f>Categorias!$A$9:$A$13</c:f>
              <c:strCache>
                <c:ptCount val="4"/>
                <c:pt idx="0">
                  <c:v>Bitcoin</c:v>
                </c:pt>
                <c:pt idx="1">
                  <c:v>Dogecoin</c:v>
                </c:pt>
                <c:pt idx="2">
                  <c:v>Logros</c:v>
                </c:pt>
                <c:pt idx="3">
                  <c:v>Otros</c:v>
                </c:pt>
              </c:strCache>
            </c:strRef>
          </c:cat>
          <c:val>
            <c:numRef>
              <c:f>Categorias!$C$9:$C$13</c:f>
              <c:numCache>
                <c:formatCode>0.00%</c:formatCode>
                <c:ptCount val="4"/>
                <c:pt idx="0">
                  <c:v>3.9422971065606965E-2</c:v>
                </c:pt>
                <c:pt idx="1">
                  <c:v>3.0893080058485973E-2</c:v>
                </c:pt>
                <c:pt idx="2">
                  <c:v>2.1920390407024214E-2</c:v>
                </c:pt>
                <c:pt idx="3">
                  <c:v>3.0368929367927063E-2</c:v>
                </c:pt>
              </c:numCache>
            </c:numRef>
          </c:val>
          <c:extLst>
            <c:ext xmlns:c16="http://schemas.microsoft.com/office/drawing/2014/chart" uri="{C3380CC4-5D6E-409C-BE32-E72D297353CC}">
              <c16:uniqueId val="{00000001-B145-4D02-A59A-91F10856C098}"/>
            </c:ext>
          </c:extLst>
        </c:ser>
        <c:ser>
          <c:idx val="2"/>
          <c:order val="2"/>
          <c:tx>
            <c:strRef>
              <c:f>Categorias!$D$8</c:f>
              <c:strCache>
                <c:ptCount val="1"/>
                <c:pt idx="0">
                  <c:v>Promedio de Volatilidad 7D</c:v>
                </c:pt>
              </c:strCache>
            </c:strRef>
          </c:tx>
          <c:spPr>
            <a:solidFill>
              <a:schemeClr val="accent3"/>
            </a:solidFill>
            <a:ln>
              <a:noFill/>
            </a:ln>
            <a:effectLst/>
          </c:spPr>
          <c:invertIfNegative val="0"/>
          <c:cat>
            <c:strRef>
              <c:f>Categorias!$A$9:$A$13</c:f>
              <c:strCache>
                <c:ptCount val="4"/>
                <c:pt idx="0">
                  <c:v>Bitcoin</c:v>
                </c:pt>
                <c:pt idx="1">
                  <c:v>Dogecoin</c:v>
                </c:pt>
                <c:pt idx="2">
                  <c:v>Logros</c:v>
                </c:pt>
                <c:pt idx="3">
                  <c:v>Otros</c:v>
                </c:pt>
              </c:strCache>
            </c:strRef>
          </c:cat>
          <c:val>
            <c:numRef>
              <c:f>Categorias!$D$9:$D$13</c:f>
              <c:numCache>
                <c:formatCode>0.00%</c:formatCode>
                <c:ptCount val="4"/>
                <c:pt idx="0">
                  <c:v>3.7772804497361277E-2</c:v>
                </c:pt>
                <c:pt idx="1">
                  <c:v>3.2070203475569374E-2</c:v>
                </c:pt>
                <c:pt idx="2">
                  <c:v>2.3332409361229992E-2</c:v>
                </c:pt>
                <c:pt idx="3">
                  <c:v>3.1619883880673327E-2</c:v>
                </c:pt>
              </c:numCache>
            </c:numRef>
          </c:val>
          <c:extLst>
            <c:ext xmlns:c16="http://schemas.microsoft.com/office/drawing/2014/chart" uri="{C3380CC4-5D6E-409C-BE32-E72D297353CC}">
              <c16:uniqueId val="{00000002-B145-4D02-A59A-91F10856C098}"/>
            </c:ext>
          </c:extLst>
        </c:ser>
        <c:dLbls>
          <c:showLegendKey val="0"/>
          <c:showVal val="0"/>
          <c:showCatName val="0"/>
          <c:showSerName val="0"/>
          <c:showPercent val="0"/>
          <c:showBubbleSize val="0"/>
        </c:dLbls>
        <c:gapWidth val="219"/>
        <c:overlap val="-27"/>
        <c:axId val="1649918176"/>
        <c:axId val="1649924416"/>
      </c:barChart>
      <c:catAx>
        <c:axId val="164991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49924416"/>
        <c:crosses val="autoZero"/>
        <c:auto val="1"/>
        <c:lblAlgn val="ctr"/>
        <c:lblOffset val="100"/>
        <c:noMultiLvlLbl val="0"/>
      </c:catAx>
      <c:valAx>
        <c:axId val="1649924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49918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[Bitcoin Maestro Final.xlsx]Categorias!TablaDinámica8</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Categorias!$B$15</c:f>
              <c:strCache>
                <c:ptCount val="1"/>
                <c:pt idx="0">
                  <c:v>Promedio de Volatilidad previa 1D</c:v>
                </c:pt>
              </c:strCache>
            </c:strRef>
          </c:tx>
          <c:spPr>
            <a:solidFill>
              <a:schemeClr val="accent1"/>
            </a:solidFill>
            <a:ln>
              <a:noFill/>
            </a:ln>
            <a:effectLst/>
          </c:spPr>
          <c:invertIfNegative val="0"/>
          <c:cat>
            <c:strRef>
              <c:f>Categorias!$A$16:$A$20</c:f>
              <c:strCache>
                <c:ptCount val="4"/>
                <c:pt idx="0">
                  <c:v>Bitcoin</c:v>
                </c:pt>
                <c:pt idx="1">
                  <c:v>Dogecoin</c:v>
                </c:pt>
                <c:pt idx="2">
                  <c:v>Logros</c:v>
                </c:pt>
                <c:pt idx="3">
                  <c:v>Otros</c:v>
                </c:pt>
              </c:strCache>
            </c:strRef>
          </c:cat>
          <c:val>
            <c:numRef>
              <c:f>Categorias!$B$16:$B$20</c:f>
              <c:numCache>
                <c:formatCode>0.00%</c:formatCode>
                <c:ptCount val="4"/>
                <c:pt idx="0">
                  <c:v>2.618443523842022E-2</c:v>
                </c:pt>
                <c:pt idx="1">
                  <c:v>2.4599343116765589E-2</c:v>
                </c:pt>
                <c:pt idx="2">
                  <c:v>1.6224367619134896E-2</c:v>
                </c:pt>
                <c:pt idx="3">
                  <c:v>2.5713284827611725E-2</c:v>
                </c:pt>
              </c:numCache>
            </c:numRef>
          </c:val>
          <c:extLst>
            <c:ext xmlns:c16="http://schemas.microsoft.com/office/drawing/2014/chart" uri="{C3380CC4-5D6E-409C-BE32-E72D297353CC}">
              <c16:uniqueId val="{00000000-FFDA-4B0E-9BE0-86C44AF25905}"/>
            </c:ext>
          </c:extLst>
        </c:ser>
        <c:ser>
          <c:idx val="1"/>
          <c:order val="1"/>
          <c:tx>
            <c:strRef>
              <c:f>Categorias!$C$15</c:f>
              <c:strCache>
                <c:ptCount val="1"/>
                <c:pt idx="0">
                  <c:v>Promedio de Volatilidad previa 3D</c:v>
                </c:pt>
              </c:strCache>
            </c:strRef>
          </c:tx>
          <c:spPr>
            <a:solidFill>
              <a:schemeClr val="accent2"/>
            </a:solidFill>
            <a:ln>
              <a:noFill/>
            </a:ln>
            <a:effectLst/>
          </c:spPr>
          <c:invertIfNegative val="0"/>
          <c:cat>
            <c:strRef>
              <c:f>Categorias!$A$16:$A$20</c:f>
              <c:strCache>
                <c:ptCount val="4"/>
                <c:pt idx="0">
                  <c:v>Bitcoin</c:v>
                </c:pt>
                <c:pt idx="1">
                  <c:v>Dogecoin</c:v>
                </c:pt>
                <c:pt idx="2">
                  <c:v>Logros</c:v>
                </c:pt>
                <c:pt idx="3">
                  <c:v>Otros</c:v>
                </c:pt>
              </c:strCache>
            </c:strRef>
          </c:cat>
          <c:val>
            <c:numRef>
              <c:f>Categorias!$C$16:$C$20</c:f>
              <c:numCache>
                <c:formatCode>0.00%</c:formatCode>
                <c:ptCount val="4"/>
                <c:pt idx="0">
                  <c:v>4.0653851198452398E-2</c:v>
                </c:pt>
                <c:pt idx="1">
                  <c:v>2.8538941773299291E-2</c:v>
                </c:pt>
                <c:pt idx="2">
                  <c:v>2.5448568755828363E-2</c:v>
                </c:pt>
                <c:pt idx="3">
                  <c:v>3.3667668312945313E-2</c:v>
                </c:pt>
              </c:numCache>
            </c:numRef>
          </c:val>
          <c:extLst>
            <c:ext xmlns:c16="http://schemas.microsoft.com/office/drawing/2014/chart" uri="{C3380CC4-5D6E-409C-BE32-E72D297353CC}">
              <c16:uniqueId val="{00000001-FFDA-4B0E-9BE0-86C44AF25905}"/>
            </c:ext>
          </c:extLst>
        </c:ser>
        <c:ser>
          <c:idx val="2"/>
          <c:order val="2"/>
          <c:tx>
            <c:strRef>
              <c:f>Categorias!$D$15</c:f>
              <c:strCache>
                <c:ptCount val="1"/>
                <c:pt idx="0">
                  <c:v>Promedio de Volatilidad previa 7D</c:v>
                </c:pt>
              </c:strCache>
            </c:strRef>
          </c:tx>
          <c:spPr>
            <a:solidFill>
              <a:schemeClr val="accent3"/>
            </a:solidFill>
            <a:ln>
              <a:noFill/>
            </a:ln>
            <a:effectLst/>
          </c:spPr>
          <c:invertIfNegative val="0"/>
          <c:cat>
            <c:strRef>
              <c:f>Categorias!$A$16:$A$20</c:f>
              <c:strCache>
                <c:ptCount val="4"/>
                <c:pt idx="0">
                  <c:v>Bitcoin</c:v>
                </c:pt>
                <c:pt idx="1">
                  <c:v>Dogecoin</c:v>
                </c:pt>
                <c:pt idx="2">
                  <c:v>Logros</c:v>
                </c:pt>
                <c:pt idx="3">
                  <c:v>Otros</c:v>
                </c:pt>
              </c:strCache>
            </c:strRef>
          </c:cat>
          <c:val>
            <c:numRef>
              <c:f>Categorias!$D$16:$D$20</c:f>
              <c:numCache>
                <c:formatCode>0.00%</c:formatCode>
                <c:ptCount val="4"/>
                <c:pt idx="0">
                  <c:v>4.0019773270282236E-2</c:v>
                </c:pt>
                <c:pt idx="1">
                  <c:v>3.0343545441702927E-2</c:v>
                </c:pt>
                <c:pt idx="2">
                  <c:v>2.5119884564732124E-2</c:v>
                </c:pt>
                <c:pt idx="3">
                  <c:v>3.286310172482125E-2</c:v>
                </c:pt>
              </c:numCache>
            </c:numRef>
          </c:val>
          <c:extLst>
            <c:ext xmlns:c16="http://schemas.microsoft.com/office/drawing/2014/chart" uri="{C3380CC4-5D6E-409C-BE32-E72D297353CC}">
              <c16:uniqueId val="{00000002-FFDA-4B0E-9BE0-86C44AF25905}"/>
            </c:ext>
          </c:extLst>
        </c:ser>
        <c:dLbls>
          <c:showLegendKey val="0"/>
          <c:showVal val="0"/>
          <c:showCatName val="0"/>
          <c:showSerName val="0"/>
          <c:showPercent val="0"/>
          <c:showBubbleSize val="0"/>
        </c:dLbls>
        <c:gapWidth val="219"/>
        <c:overlap val="-27"/>
        <c:axId val="42285984"/>
        <c:axId val="42270144"/>
      </c:barChart>
      <c:catAx>
        <c:axId val="42285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42270144"/>
        <c:crosses val="autoZero"/>
        <c:auto val="1"/>
        <c:lblAlgn val="ctr"/>
        <c:lblOffset val="100"/>
        <c:noMultiLvlLbl val="0"/>
      </c:catAx>
      <c:valAx>
        <c:axId val="422701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42285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Volatiliada</a:t>
            </a:r>
            <a:r>
              <a:rPr lang="es-ES" baseline="0"/>
              <a:t>d 1D</a:t>
            </a:r>
            <a:endParaRPr lang="es-E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Categorias!$G$1</c:f>
              <c:strCache>
                <c:ptCount val="1"/>
                <c:pt idx="0">
                  <c:v>Promedio de Volatilidad previa 1D</c:v>
                </c:pt>
              </c:strCache>
            </c:strRef>
          </c:tx>
          <c:spPr>
            <a:solidFill>
              <a:schemeClr val="accent1"/>
            </a:solidFill>
            <a:ln>
              <a:noFill/>
            </a:ln>
            <a:effectLst/>
          </c:spPr>
          <c:invertIfNegative val="0"/>
          <c:cat>
            <c:strRef>
              <c:f>Categorias!$F$2:$F$6</c:f>
              <c:strCache>
                <c:ptCount val="5"/>
                <c:pt idx="0">
                  <c:v>Bitcoin</c:v>
                </c:pt>
                <c:pt idx="1">
                  <c:v>Dogecoin</c:v>
                </c:pt>
                <c:pt idx="2">
                  <c:v>Logros</c:v>
                </c:pt>
                <c:pt idx="3">
                  <c:v>Otros</c:v>
                </c:pt>
                <c:pt idx="4">
                  <c:v>Total general</c:v>
                </c:pt>
              </c:strCache>
            </c:strRef>
          </c:cat>
          <c:val>
            <c:numRef>
              <c:f>Categorias!$G$2:$G$6</c:f>
              <c:numCache>
                <c:formatCode>0.00%</c:formatCode>
                <c:ptCount val="5"/>
                <c:pt idx="0">
                  <c:v>2.618443523842022E-2</c:v>
                </c:pt>
                <c:pt idx="1">
                  <c:v>2.4599343116765589E-2</c:v>
                </c:pt>
                <c:pt idx="2">
                  <c:v>1.6224367619134896E-2</c:v>
                </c:pt>
                <c:pt idx="3">
                  <c:v>2.5713284827611725E-2</c:v>
                </c:pt>
                <c:pt idx="4">
                  <c:v>2.3214307117362977E-2</c:v>
                </c:pt>
              </c:numCache>
            </c:numRef>
          </c:val>
          <c:extLst>
            <c:ext xmlns:c16="http://schemas.microsoft.com/office/drawing/2014/chart" uri="{C3380CC4-5D6E-409C-BE32-E72D297353CC}">
              <c16:uniqueId val="{00000000-DE96-45D2-82C7-CCB78C42F185}"/>
            </c:ext>
          </c:extLst>
        </c:ser>
        <c:ser>
          <c:idx val="1"/>
          <c:order val="1"/>
          <c:tx>
            <c:strRef>
              <c:f>Categorias!$H$1</c:f>
              <c:strCache>
                <c:ptCount val="1"/>
                <c:pt idx="0">
                  <c:v>Promedio de Volatilidad 1D</c:v>
                </c:pt>
              </c:strCache>
            </c:strRef>
          </c:tx>
          <c:spPr>
            <a:solidFill>
              <a:schemeClr val="accent2"/>
            </a:solidFill>
            <a:ln>
              <a:noFill/>
            </a:ln>
            <a:effectLst/>
          </c:spPr>
          <c:invertIfNegative val="0"/>
          <c:cat>
            <c:strRef>
              <c:f>Categorias!$F$2:$F$6</c:f>
              <c:strCache>
                <c:ptCount val="5"/>
                <c:pt idx="0">
                  <c:v>Bitcoin</c:v>
                </c:pt>
                <c:pt idx="1">
                  <c:v>Dogecoin</c:v>
                </c:pt>
                <c:pt idx="2">
                  <c:v>Logros</c:v>
                </c:pt>
                <c:pt idx="3">
                  <c:v>Otros</c:v>
                </c:pt>
                <c:pt idx="4">
                  <c:v>Total general</c:v>
                </c:pt>
              </c:strCache>
            </c:strRef>
          </c:cat>
          <c:val>
            <c:numRef>
              <c:f>Categorias!$H$2:$H$6</c:f>
              <c:numCache>
                <c:formatCode>0.00%</c:formatCode>
                <c:ptCount val="5"/>
                <c:pt idx="0">
                  <c:v>2.7057400718890692E-2</c:v>
                </c:pt>
                <c:pt idx="1">
                  <c:v>2.735200121427276E-2</c:v>
                </c:pt>
                <c:pt idx="2">
                  <c:v>1.6637181237031635E-2</c:v>
                </c:pt>
                <c:pt idx="3">
                  <c:v>2.5315481667538057E-2</c:v>
                </c:pt>
                <c:pt idx="4">
                  <c:v>2.4145563311796417E-2</c:v>
                </c:pt>
              </c:numCache>
            </c:numRef>
          </c:val>
          <c:extLst>
            <c:ext xmlns:c16="http://schemas.microsoft.com/office/drawing/2014/chart" uri="{C3380CC4-5D6E-409C-BE32-E72D297353CC}">
              <c16:uniqueId val="{00000001-DE96-45D2-82C7-CCB78C42F185}"/>
            </c:ext>
          </c:extLst>
        </c:ser>
        <c:dLbls>
          <c:showLegendKey val="0"/>
          <c:showVal val="0"/>
          <c:showCatName val="0"/>
          <c:showSerName val="0"/>
          <c:showPercent val="0"/>
          <c:showBubbleSize val="0"/>
        </c:dLbls>
        <c:gapWidth val="219"/>
        <c:overlap val="-27"/>
        <c:axId val="11486912"/>
        <c:axId val="11487392"/>
      </c:barChart>
      <c:catAx>
        <c:axId val="1148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1487392"/>
        <c:crosses val="autoZero"/>
        <c:auto val="1"/>
        <c:lblAlgn val="ctr"/>
        <c:lblOffset val="100"/>
        <c:noMultiLvlLbl val="0"/>
      </c:catAx>
      <c:valAx>
        <c:axId val="114873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1486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Volatiladad</a:t>
            </a:r>
            <a:r>
              <a:rPr lang="es-ES" baseline="0"/>
              <a:t> 3D</a:t>
            </a:r>
            <a:endParaRPr lang="es-E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Categorias!$G$7</c:f>
              <c:strCache>
                <c:ptCount val="1"/>
                <c:pt idx="0">
                  <c:v>Promedio de Volatilidad previa 3D</c:v>
                </c:pt>
              </c:strCache>
            </c:strRef>
          </c:tx>
          <c:spPr>
            <a:solidFill>
              <a:schemeClr val="accent1"/>
            </a:solidFill>
            <a:ln>
              <a:noFill/>
            </a:ln>
            <a:effectLst/>
          </c:spPr>
          <c:invertIfNegative val="0"/>
          <c:cat>
            <c:strRef>
              <c:f>Categorias!$F$8:$F$12</c:f>
              <c:strCache>
                <c:ptCount val="5"/>
                <c:pt idx="0">
                  <c:v>Bitcoin</c:v>
                </c:pt>
                <c:pt idx="1">
                  <c:v>Dogecoin</c:v>
                </c:pt>
                <c:pt idx="2">
                  <c:v>Logros</c:v>
                </c:pt>
                <c:pt idx="3">
                  <c:v>Otros</c:v>
                </c:pt>
                <c:pt idx="4">
                  <c:v>Total general</c:v>
                </c:pt>
              </c:strCache>
            </c:strRef>
          </c:cat>
          <c:val>
            <c:numRef>
              <c:f>Categorias!$G$8:$G$12</c:f>
              <c:numCache>
                <c:formatCode>0.00%</c:formatCode>
                <c:ptCount val="5"/>
                <c:pt idx="0">
                  <c:v>4.0653851198452398E-2</c:v>
                </c:pt>
                <c:pt idx="1">
                  <c:v>2.8538941773299291E-2</c:v>
                </c:pt>
                <c:pt idx="2">
                  <c:v>2.5448568755828363E-2</c:v>
                </c:pt>
                <c:pt idx="3">
                  <c:v>3.3667668312945313E-2</c:v>
                </c:pt>
                <c:pt idx="4">
                  <c:v>3.2032134828092938E-2</c:v>
                </c:pt>
              </c:numCache>
            </c:numRef>
          </c:val>
          <c:extLst>
            <c:ext xmlns:c16="http://schemas.microsoft.com/office/drawing/2014/chart" uri="{C3380CC4-5D6E-409C-BE32-E72D297353CC}">
              <c16:uniqueId val="{00000000-EBB1-4AC0-8AFD-45907CA87BC9}"/>
            </c:ext>
          </c:extLst>
        </c:ser>
        <c:ser>
          <c:idx val="1"/>
          <c:order val="1"/>
          <c:tx>
            <c:strRef>
              <c:f>Categorias!$H$7</c:f>
              <c:strCache>
                <c:ptCount val="1"/>
                <c:pt idx="0">
                  <c:v>Promedio de Volatilidad 3D</c:v>
                </c:pt>
              </c:strCache>
            </c:strRef>
          </c:tx>
          <c:spPr>
            <a:solidFill>
              <a:schemeClr val="accent2"/>
            </a:solidFill>
            <a:ln>
              <a:noFill/>
            </a:ln>
            <a:effectLst/>
          </c:spPr>
          <c:invertIfNegative val="0"/>
          <c:cat>
            <c:strRef>
              <c:f>Categorias!$F$8:$F$12</c:f>
              <c:strCache>
                <c:ptCount val="5"/>
                <c:pt idx="0">
                  <c:v>Bitcoin</c:v>
                </c:pt>
                <c:pt idx="1">
                  <c:v>Dogecoin</c:v>
                </c:pt>
                <c:pt idx="2">
                  <c:v>Logros</c:v>
                </c:pt>
                <c:pt idx="3">
                  <c:v>Otros</c:v>
                </c:pt>
                <c:pt idx="4">
                  <c:v>Total general</c:v>
                </c:pt>
              </c:strCache>
            </c:strRef>
          </c:cat>
          <c:val>
            <c:numRef>
              <c:f>Categorias!$H$8:$H$12</c:f>
              <c:numCache>
                <c:formatCode>0.00%</c:formatCode>
                <c:ptCount val="5"/>
                <c:pt idx="0">
                  <c:v>3.9422971065606965E-2</c:v>
                </c:pt>
                <c:pt idx="1">
                  <c:v>3.0893080058485973E-2</c:v>
                </c:pt>
                <c:pt idx="2">
                  <c:v>2.1920390407024214E-2</c:v>
                </c:pt>
                <c:pt idx="3">
                  <c:v>3.0368929367927063E-2</c:v>
                </c:pt>
                <c:pt idx="4">
                  <c:v>3.0653556717982755E-2</c:v>
                </c:pt>
              </c:numCache>
            </c:numRef>
          </c:val>
          <c:extLst>
            <c:ext xmlns:c16="http://schemas.microsoft.com/office/drawing/2014/chart" uri="{C3380CC4-5D6E-409C-BE32-E72D297353CC}">
              <c16:uniqueId val="{00000001-EBB1-4AC0-8AFD-45907CA87BC9}"/>
            </c:ext>
          </c:extLst>
        </c:ser>
        <c:dLbls>
          <c:showLegendKey val="0"/>
          <c:showVal val="0"/>
          <c:showCatName val="0"/>
          <c:showSerName val="0"/>
          <c:showPercent val="0"/>
          <c:showBubbleSize val="0"/>
        </c:dLbls>
        <c:gapWidth val="219"/>
        <c:overlap val="-27"/>
        <c:axId val="1356886080"/>
        <c:axId val="1356878880"/>
      </c:barChart>
      <c:catAx>
        <c:axId val="135688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878880"/>
        <c:crosses val="autoZero"/>
        <c:auto val="1"/>
        <c:lblAlgn val="ctr"/>
        <c:lblOffset val="100"/>
        <c:noMultiLvlLbl val="0"/>
      </c:catAx>
      <c:valAx>
        <c:axId val="1356878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6886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Volatiliadad</a:t>
            </a:r>
            <a:r>
              <a:rPr lang="es-ES" baseline="0"/>
              <a:t> 3D</a:t>
            </a:r>
            <a:endParaRPr lang="es-E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Categorias!$G$13</c:f>
              <c:strCache>
                <c:ptCount val="1"/>
                <c:pt idx="0">
                  <c:v>Promedio de Volatilidad previa 7D</c:v>
                </c:pt>
              </c:strCache>
            </c:strRef>
          </c:tx>
          <c:spPr>
            <a:solidFill>
              <a:schemeClr val="accent1"/>
            </a:solidFill>
            <a:ln>
              <a:noFill/>
            </a:ln>
            <a:effectLst/>
          </c:spPr>
          <c:invertIfNegative val="0"/>
          <c:cat>
            <c:strRef>
              <c:f>Categorias!$F$14:$F$18</c:f>
              <c:strCache>
                <c:ptCount val="5"/>
                <c:pt idx="0">
                  <c:v>Bitcoin</c:v>
                </c:pt>
                <c:pt idx="1">
                  <c:v>Dogecoin</c:v>
                </c:pt>
                <c:pt idx="2">
                  <c:v>Logros</c:v>
                </c:pt>
                <c:pt idx="3">
                  <c:v>Otros</c:v>
                </c:pt>
                <c:pt idx="4">
                  <c:v>Total general</c:v>
                </c:pt>
              </c:strCache>
            </c:strRef>
          </c:cat>
          <c:val>
            <c:numRef>
              <c:f>Categorias!$G$14:$G$18</c:f>
              <c:numCache>
                <c:formatCode>0.00%</c:formatCode>
                <c:ptCount val="5"/>
                <c:pt idx="0">
                  <c:v>4.0019773270282236E-2</c:v>
                </c:pt>
                <c:pt idx="1">
                  <c:v>3.0343545441702927E-2</c:v>
                </c:pt>
                <c:pt idx="2">
                  <c:v>2.5119884564732124E-2</c:v>
                </c:pt>
                <c:pt idx="3">
                  <c:v>3.286310172482125E-2</c:v>
                </c:pt>
                <c:pt idx="4">
                  <c:v>3.2064313415626593E-2</c:v>
                </c:pt>
              </c:numCache>
            </c:numRef>
          </c:val>
          <c:extLst>
            <c:ext xmlns:c16="http://schemas.microsoft.com/office/drawing/2014/chart" uri="{C3380CC4-5D6E-409C-BE32-E72D297353CC}">
              <c16:uniqueId val="{00000000-B1A3-4412-8790-0E2B3FDCFBD8}"/>
            </c:ext>
          </c:extLst>
        </c:ser>
        <c:ser>
          <c:idx val="1"/>
          <c:order val="1"/>
          <c:tx>
            <c:strRef>
              <c:f>Categorias!$H$13</c:f>
              <c:strCache>
                <c:ptCount val="1"/>
                <c:pt idx="0">
                  <c:v>Promedio de Volatilidad 7D</c:v>
                </c:pt>
              </c:strCache>
            </c:strRef>
          </c:tx>
          <c:spPr>
            <a:solidFill>
              <a:schemeClr val="accent2"/>
            </a:solidFill>
            <a:ln>
              <a:noFill/>
            </a:ln>
            <a:effectLst/>
          </c:spPr>
          <c:invertIfNegative val="0"/>
          <c:cat>
            <c:strRef>
              <c:f>Categorias!$F$14:$F$18</c:f>
              <c:strCache>
                <c:ptCount val="5"/>
                <c:pt idx="0">
                  <c:v>Bitcoin</c:v>
                </c:pt>
                <c:pt idx="1">
                  <c:v>Dogecoin</c:v>
                </c:pt>
                <c:pt idx="2">
                  <c:v>Logros</c:v>
                </c:pt>
                <c:pt idx="3">
                  <c:v>Otros</c:v>
                </c:pt>
                <c:pt idx="4">
                  <c:v>Total general</c:v>
                </c:pt>
              </c:strCache>
            </c:strRef>
          </c:cat>
          <c:val>
            <c:numRef>
              <c:f>Categorias!$H$14:$H$18</c:f>
              <c:numCache>
                <c:formatCode>0.00%</c:formatCode>
                <c:ptCount val="5"/>
                <c:pt idx="0">
                  <c:v>3.7772804497361277E-2</c:v>
                </c:pt>
                <c:pt idx="1">
                  <c:v>3.2070203475569374E-2</c:v>
                </c:pt>
                <c:pt idx="2">
                  <c:v>2.3332409361229992E-2</c:v>
                </c:pt>
                <c:pt idx="3">
                  <c:v>3.1619883880673327E-2</c:v>
                </c:pt>
                <c:pt idx="4">
                  <c:v>3.1214001269171236E-2</c:v>
                </c:pt>
              </c:numCache>
            </c:numRef>
          </c:val>
          <c:extLst>
            <c:ext xmlns:c16="http://schemas.microsoft.com/office/drawing/2014/chart" uri="{C3380CC4-5D6E-409C-BE32-E72D297353CC}">
              <c16:uniqueId val="{00000001-B1A3-4412-8790-0E2B3FDCFBD8}"/>
            </c:ext>
          </c:extLst>
        </c:ser>
        <c:dLbls>
          <c:showLegendKey val="0"/>
          <c:showVal val="0"/>
          <c:showCatName val="0"/>
          <c:showSerName val="0"/>
          <c:showPercent val="0"/>
          <c:showBubbleSize val="0"/>
        </c:dLbls>
        <c:gapWidth val="219"/>
        <c:overlap val="-27"/>
        <c:axId val="1505374448"/>
        <c:axId val="1505374928"/>
      </c:barChart>
      <c:catAx>
        <c:axId val="1505374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05374928"/>
        <c:crosses val="autoZero"/>
        <c:auto val="1"/>
        <c:lblAlgn val="ctr"/>
        <c:lblOffset val="100"/>
        <c:noMultiLvlLbl val="0"/>
      </c:catAx>
      <c:valAx>
        <c:axId val="15053749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05374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[Bitcoin Maestro Final.xlsx]Tipo de publicación!TablaDinámica1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'Tipo de publicación'!$B$1</c:f>
              <c:strCache>
                <c:ptCount val="1"/>
                <c:pt idx="0">
                  <c:v>Promedio de Reacción 1D</c:v>
                </c:pt>
              </c:strCache>
            </c:strRef>
          </c:tx>
          <c:spPr>
            <a:solidFill>
              <a:schemeClr val="accent1"/>
            </a:solidFill>
            <a:ln>
              <a:noFill/>
            </a:ln>
            <a:effectLst/>
          </c:spPr>
          <c:invertIfNegative val="0"/>
          <c:cat>
            <c:strRef>
              <c:f>'Tipo de publicación'!$A$2:$A$4</c:f>
              <c:strCache>
                <c:ptCount val="2"/>
                <c:pt idx="0">
                  <c:v>Original</c:v>
                </c:pt>
                <c:pt idx="1">
                  <c:v>Respuesta</c:v>
                </c:pt>
              </c:strCache>
            </c:strRef>
          </c:cat>
          <c:val>
            <c:numRef>
              <c:f>'Tipo de publicación'!$B$2:$B$4</c:f>
              <c:numCache>
                <c:formatCode>0.00%</c:formatCode>
                <c:ptCount val="2"/>
                <c:pt idx="0">
                  <c:v>1.4230110521150753E-3</c:v>
                </c:pt>
                <c:pt idx="1">
                  <c:v>-3.5262377180291063E-4</c:v>
                </c:pt>
              </c:numCache>
            </c:numRef>
          </c:val>
          <c:extLst>
            <c:ext xmlns:c16="http://schemas.microsoft.com/office/drawing/2014/chart" uri="{C3380CC4-5D6E-409C-BE32-E72D297353CC}">
              <c16:uniqueId val="{00000000-6B1E-452F-A7F3-E7E30ABC4045}"/>
            </c:ext>
          </c:extLst>
        </c:ser>
        <c:ser>
          <c:idx val="1"/>
          <c:order val="1"/>
          <c:tx>
            <c:strRef>
              <c:f>'Tipo de publicación'!$C$1</c:f>
              <c:strCache>
                <c:ptCount val="1"/>
                <c:pt idx="0">
                  <c:v>Promedio de Reacción 3D</c:v>
                </c:pt>
              </c:strCache>
            </c:strRef>
          </c:tx>
          <c:spPr>
            <a:solidFill>
              <a:schemeClr val="accent2"/>
            </a:solidFill>
            <a:ln>
              <a:noFill/>
            </a:ln>
            <a:effectLst/>
          </c:spPr>
          <c:invertIfNegative val="0"/>
          <c:cat>
            <c:strRef>
              <c:f>'Tipo de publicación'!$A$2:$A$4</c:f>
              <c:strCache>
                <c:ptCount val="2"/>
                <c:pt idx="0">
                  <c:v>Original</c:v>
                </c:pt>
                <c:pt idx="1">
                  <c:v>Respuesta</c:v>
                </c:pt>
              </c:strCache>
            </c:strRef>
          </c:cat>
          <c:val>
            <c:numRef>
              <c:f>'Tipo de publicación'!$C$2:$C$4</c:f>
              <c:numCache>
                <c:formatCode>0.00%</c:formatCode>
                <c:ptCount val="2"/>
                <c:pt idx="0">
                  <c:v>5.9984437566786624E-3</c:v>
                </c:pt>
                <c:pt idx="1">
                  <c:v>-1.6829504272176477E-3</c:v>
                </c:pt>
              </c:numCache>
            </c:numRef>
          </c:val>
          <c:extLst>
            <c:ext xmlns:c16="http://schemas.microsoft.com/office/drawing/2014/chart" uri="{C3380CC4-5D6E-409C-BE32-E72D297353CC}">
              <c16:uniqueId val="{00000001-6B1E-452F-A7F3-E7E30ABC4045}"/>
            </c:ext>
          </c:extLst>
        </c:ser>
        <c:ser>
          <c:idx val="2"/>
          <c:order val="2"/>
          <c:tx>
            <c:strRef>
              <c:f>'Tipo de publicación'!$D$1</c:f>
              <c:strCache>
                <c:ptCount val="1"/>
                <c:pt idx="0">
                  <c:v>Promedio de Reacción 7D</c:v>
                </c:pt>
              </c:strCache>
            </c:strRef>
          </c:tx>
          <c:spPr>
            <a:solidFill>
              <a:schemeClr val="accent3"/>
            </a:solidFill>
            <a:ln>
              <a:noFill/>
            </a:ln>
            <a:effectLst/>
          </c:spPr>
          <c:invertIfNegative val="0"/>
          <c:cat>
            <c:strRef>
              <c:f>'Tipo de publicación'!$A$2:$A$4</c:f>
              <c:strCache>
                <c:ptCount val="2"/>
                <c:pt idx="0">
                  <c:v>Original</c:v>
                </c:pt>
                <c:pt idx="1">
                  <c:v>Respuesta</c:v>
                </c:pt>
              </c:strCache>
            </c:strRef>
          </c:cat>
          <c:val>
            <c:numRef>
              <c:f>'Tipo de publicación'!$D$2:$D$4</c:f>
              <c:numCache>
                <c:formatCode>0.00%</c:formatCode>
                <c:ptCount val="2"/>
                <c:pt idx="0">
                  <c:v>1.1291657554844382E-2</c:v>
                </c:pt>
                <c:pt idx="1">
                  <c:v>1.0769851961987785E-3</c:v>
                </c:pt>
              </c:numCache>
            </c:numRef>
          </c:val>
          <c:extLst>
            <c:ext xmlns:c16="http://schemas.microsoft.com/office/drawing/2014/chart" uri="{C3380CC4-5D6E-409C-BE32-E72D297353CC}">
              <c16:uniqueId val="{00000002-6B1E-452F-A7F3-E7E30ABC4045}"/>
            </c:ext>
          </c:extLst>
        </c:ser>
        <c:dLbls>
          <c:showLegendKey val="0"/>
          <c:showVal val="0"/>
          <c:showCatName val="0"/>
          <c:showSerName val="0"/>
          <c:showPercent val="0"/>
          <c:showBubbleSize val="0"/>
        </c:dLbls>
        <c:gapWidth val="219"/>
        <c:overlap val="-27"/>
        <c:axId val="1827170752"/>
        <c:axId val="1827181312"/>
      </c:barChart>
      <c:catAx>
        <c:axId val="1827170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s-ES"/>
          </a:p>
        </c:txPr>
        <c:crossAx val="1827181312"/>
        <c:crosses val="autoZero"/>
        <c:auto val="1"/>
        <c:lblAlgn val="ctr"/>
        <c:lblOffset val="100"/>
        <c:noMultiLvlLbl val="0"/>
      </c:catAx>
      <c:valAx>
        <c:axId val="18271813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s-ES"/>
          </a:p>
        </c:txPr>
        <c:crossAx val="182717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[Bitcoin Maestro Final.xlsx]Tipo de publicación!TablaDinámica2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'Tipo de publicación'!$B$6</c:f>
              <c:strCache>
                <c:ptCount val="1"/>
                <c:pt idx="0">
                  <c:v>Promedio de Volatilidad 1D</c:v>
                </c:pt>
              </c:strCache>
            </c:strRef>
          </c:tx>
          <c:spPr>
            <a:solidFill>
              <a:schemeClr val="accent1"/>
            </a:solidFill>
            <a:ln>
              <a:noFill/>
            </a:ln>
            <a:effectLst/>
          </c:spPr>
          <c:invertIfNegative val="0"/>
          <c:cat>
            <c:strRef>
              <c:f>'Tipo de publicación'!$A$7:$A$9</c:f>
              <c:strCache>
                <c:ptCount val="2"/>
                <c:pt idx="0">
                  <c:v>Original</c:v>
                </c:pt>
                <c:pt idx="1">
                  <c:v>Respuesta</c:v>
                </c:pt>
              </c:strCache>
            </c:strRef>
          </c:cat>
          <c:val>
            <c:numRef>
              <c:f>'Tipo de publicación'!$B$7:$B$9</c:f>
              <c:numCache>
                <c:formatCode>0.00%</c:formatCode>
                <c:ptCount val="2"/>
                <c:pt idx="0">
                  <c:v>2.497452347459201E-2</c:v>
                </c:pt>
                <c:pt idx="1">
                  <c:v>2.2952669418992971E-2</c:v>
                </c:pt>
              </c:numCache>
            </c:numRef>
          </c:val>
          <c:extLst>
            <c:ext xmlns:c16="http://schemas.microsoft.com/office/drawing/2014/chart" uri="{C3380CC4-5D6E-409C-BE32-E72D297353CC}">
              <c16:uniqueId val="{00000000-2789-42F5-95EA-65E4EB35B339}"/>
            </c:ext>
          </c:extLst>
        </c:ser>
        <c:ser>
          <c:idx val="1"/>
          <c:order val="1"/>
          <c:tx>
            <c:strRef>
              <c:f>'Tipo de publicación'!$C$6</c:f>
              <c:strCache>
                <c:ptCount val="1"/>
                <c:pt idx="0">
                  <c:v>Promedio de Volatilidad 3D</c:v>
                </c:pt>
              </c:strCache>
            </c:strRef>
          </c:tx>
          <c:spPr>
            <a:solidFill>
              <a:schemeClr val="accent2"/>
            </a:solidFill>
            <a:ln>
              <a:noFill/>
            </a:ln>
            <a:effectLst/>
          </c:spPr>
          <c:invertIfNegative val="0"/>
          <c:cat>
            <c:strRef>
              <c:f>'Tipo de publicación'!$A$7:$A$9</c:f>
              <c:strCache>
                <c:ptCount val="2"/>
                <c:pt idx="0">
                  <c:v>Original</c:v>
                </c:pt>
                <c:pt idx="1">
                  <c:v>Respuesta</c:v>
                </c:pt>
              </c:strCache>
            </c:strRef>
          </c:cat>
          <c:val>
            <c:numRef>
              <c:f>'Tipo de publicación'!$C$7:$C$9</c:f>
              <c:numCache>
                <c:formatCode>0.00%</c:formatCode>
                <c:ptCount val="2"/>
                <c:pt idx="0">
                  <c:v>2.9365296989288428E-2</c:v>
                </c:pt>
                <c:pt idx="1">
                  <c:v>3.2507393888542888E-2</c:v>
                </c:pt>
              </c:numCache>
            </c:numRef>
          </c:val>
          <c:extLst>
            <c:ext xmlns:c16="http://schemas.microsoft.com/office/drawing/2014/chart" uri="{C3380CC4-5D6E-409C-BE32-E72D297353CC}">
              <c16:uniqueId val="{00000001-2789-42F5-95EA-65E4EB35B339}"/>
            </c:ext>
          </c:extLst>
        </c:ser>
        <c:ser>
          <c:idx val="2"/>
          <c:order val="2"/>
          <c:tx>
            <c:strRef>
              <c:f>'Tipo de publicación'!$D$6</c:f>
              <c:strCache>
                <c:ptCount val="1"/>
                <c:pt idx="0">
                  <c:v>Promedio de Volatilidad 7D</c:v>
                </c:pt>
              </c:strCache>
            </c:strRef>
          </c:tx>
          <c:spPr>
            <a:solidFill>
              <a:schemeClr val="accent3"/>
            </a:solidFill>
            <a:ln>
              <a:noFill/>
            </a:ln>
            <a:effectLst/>
          </c:spPr>
          <c:invertIfNegative val="0"/>
          <c:cat>
            <c:strRef>
              <c:f>'Tipo de publicación'!$A$7:$A$9</c:f>
              <c:strCache>
                <c:ptCount val="2"/>
                <c:pt idx="0">
                  <c:v>Original</c:v>
                </c:pt>
                <c:pt idx="1">
                  <c:v>Respuesta</c:v>
                </c:pt>
              </c:strCache>
            </c:strRef>
          </c:cat>
          <c:val>
            <c:numRef>
              <c:f>'Tipo de publicación'!$D$7:$D$9</c:f>
              <c:numCache>
                <c:formatCode>0.00%</c:formatCode>
                <c:ptCount val="2"/>
                <c:pt idx="0">
                  <c:v>3.0366974050361019E-2</c:v>
                </c:pt>
                <c:pt idx="1">
                  <c:v>3.2432894096239596E-2</c:v>
                </c:pt>
              </c:numCache>
            </c:numRef>
          </c:val>
          <c:extLst>
            <c:ext xmlns:c16="http://schemas.microsoft.com/office/drawing/2014/chart" uri="{C3380CC4-5D6E-409C-BE32-E72D297353CC}">
              <c16:uniqueId val="{00000002-2789-42F5-95EA-65E4EB35B339}"/>
            </c:ext>
          </c:extLst>
        </c:ser>
        <c:dLbls>
          <c:showLegendKey val="0"/>
          <c:showVal val="0"/>
          <c:showCatName val="0"/>
          <c:showSerName val="0"/>
          <c:showPercent val="0"/>
          <c:showBubbleSize val="0"/>
        </c:dLbls>
        <c:gapWidth val="219"/>
        <c:overlap val="-27"/>
        <c:axId val="1649918176"/>
        <c:axId val="1649924416"/>
      </c:barChart>
      <c:catAx>
        <c:axId val="164991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49924416"/>
        <c:crosses val="autoZero"/>
        <c:auto val="1"/>
        <c:lblAlgn val="ctr"/>
        <c:lblOffset val="100"/>
        <c:noMultiLvlLbl val="0"/>
      </c:catAx>
      <c:valAx>
        <c:axId val="1649924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49918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[Bitcoin Maestro Final.xlsx]Tipo de publicación!TablaDinámica7</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'Tipo de publicación'!$B$11</c:f>
              <c:strCache>
                <c:ptCount val="1"/>
                <c:pt idx="0">
                  <c:v>Promedio de Volatilidad previa 1D</c:v>
                </c:pt>
              </c:strCache>
            </c:strRef>
          </c:tx>
          <c:spPr>
            <a:solidFill>
              <a:schemeClr val="accent1"/>
            </a:solidFill>
            <a:ln>
              <a:noFill/>
            </a:ln>
            <a:effectLst/>
          </c:spPr>
          <c:invertIfNegative val="0"/>
          <c:cat>
            <c:strRef>
              <c:f>'Tipo de publicación'!$A$12:$A$14</c:f>
              <c:strCache>
                <c:ptCount val="2"/>
                <c:pt idx="0">
                  <c:v>Original</c:v>
                </c:pt>
                <c:pt idx="1">
                  <c:v>Respuesta</c:v>
                </c:pt>
              </c:strCache>
            </c:strRef>
          </c:cat>
          <c:val>
            <c:numRef>
              <c:f>'Tipo de publicación'!$B$12:$B$14</c:f>
              <c:numCache>
                <c:formatCode>0.00%</c:formatCode>
                <c:ptCount val="2"/>
                <c:pt idx="0">
                  <c:v>2.3139022369606434E-2</c:v>
                </c:pt>
                <c:pt idx="1">
                  <c:v>2.3322643705598032E-2</c:v>
                </c:pt>
              </c:numCache>
            </c:numRef>
          </c:val>
          <c:extLst>
            <c:ext xmlns:c16="http://schemas.microsoft.com/office/drawing/2014/chart" uri="{C3380CC4-5D6E-409C-BE32-E72D297353CC}">
              <c16:uniqueId val="{00000000-15FE-42F1-809C-68081A67CD7B}"/>
            </c:ext>
          </c:extLst>
        </c:ser>
        <c:ser>
          <c:idx val="1"/>
          <c:order val="1"/>
          <c:tx>
            <c:strRef>
              <c:f>'Tipo de publicación'!$C$11</c:f>
              <c:strCache>
                <c:ptCount val="1"/>
                <c:pt idx="0">
                  <c:v>Promedio de Volatilidad previa 3D</c:v>
                </c:pt>
              </c:strCache>
            </c:strRef>
          </c:tx>
          <c:spPr>
            <a:solidFill>
              <a:schemeClr val="accent2"/>
            </a:solidFill>
            <a:ln>
              <a:noFill/>
            </a:ln>
            <a:effectLst/>
          </c:spPr>
          <c:invertIfNegative val="0"/>
          <c:cat>
            <c:strRef>
              <c:f>'Tipo de publicación'!$A$12:$A$14</c:f>
              <c:strCache>
                <c:ptCount val="2"/>
                <c:pt idx="0">
                  <c:v>Original</c:v>
                </c:pt>
                <c:pt idx="1">
                  <c:v>Respuesta</c:v>
                </c:pt>
              </c:strCache>
            </c:strRef>
          </c:cat>
          <c:val>
            <c:numRef>
              <c:f>'Tipo de publicación'!$C$12:$C$14</c:f>
              <c:numCache>
                <c:formatCode>0.00%</c:formatCode>
                <c:ptCount val="2"/>
                <c:pt idx="0">
                  <c:v>3.0331787573546237E-2</c:v>
                </c:pt>
                <c:pt idx="1">
                  <c:v>3.4478975999269912E-2</c:v>
                </c:pt>
              </c:numCache>
            </c:numRef>
          </c:val>
          <c:extLst>
            <c:ext xmlns:c16="http://schemas.microsoft.com/office/drawing/2014/chart" uri="{C3380CC4-5D6E-409C-BE32-E72D297353CC}">
              <c16:uniqueId val="{00000001-15FE-42F1-809C-68081A67CD7B}"/>
            </c:ext>
          </c:extLst>
        </c:ser>
        <c:ser>
          <c:idx val="2"/>
          <c:order val="2"/>
          <c:tx>
            <c:strRef>
              <c:f>'Tipo de publicación'!$D$11</c:f>
              <c:strCache>
                <c:ptCount val="1"/>
                <c:pt idx="0">
                  <c:v>Promedio de Volatilidad previa 7D</c:v>
                </c:pt>
              </c:strCache>
            </c:strRef>
          </c:tx>
          <c:spPr>
            <a:solidFill>
              <a:schemeClr val="accent3"/>
            </a:solidFill>
            <a:ln>
              <a:noFill/>
            </a:ln>
            <a:effectLst/>
          </c:spPr>
          <c:invertIfNegative val="0"/>
          <c:cat>
            <c:strRef>
              <c:f>'Tipo de publicación'!$A$12:$A$14</c:f>
              <c:strCache>
                <c:ptCount val="2"/>
                <c:pt idx="0">
                  <c:v>Original</c:v>
                </c:pt>
                <c:pt idx="1">
                  <c:v>Respuesta</c:v>
                </c:pt>
              </c:strCache>
            </c:strRef>
          </c:cat>
          <c:val>
            <c:numRef>
              <c:f>'Tipo de publicación'!$D$12:$D$14</c:f>
              <c:numCache>
                <c:formatCode>0.00%</c:formatCode>
                <c:ptCount val="2"/>
                <c:pt idx="0">
                  <c:v>3.0763714153767038E-2</c:v>
                </c:pt>
                <c:pt idx="1">
                  <c:v>3.3935907475375691E-2</c:v>
                </c:pt>
              </c:numCache>
            </c:numRef>
          </c:val>
          <c:extLst>
            <c:ext xmlns:c16="http://schemas.microsoft.com/office/drawing/2014/chart" uri="{C3380CC4-5D6E-409C-BE32-E72D297353CC}">
              <c16:uniqueId val="{00000002-15FE-42F1-809C-68081A67CD7B}"/>
            </c:ext>
          </c:extLst>
        </c:ser>
        <c:dLbls>
          <c:showLegendKey val="0"/>
          <c:showVal val="0"/>
          <c:showCatName val="0"/>
          <c:showSerName val="0"/>
          <c:showPercent val="0"/>
          <c:showBubbleSize val="0"/>
        </c:dLbls>
        <c:gapWidth val="219"/>
        <c:overlap val="-27"/>
        <c:axId val="1827138592"/>
        <c:axId val="1827135712"/>
      </c:barChart>
      <c:catAx>
        <c:axId val="182713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35712"/>
        <c:crosses val="autoZero"/>
        <c:auto val="1"/>
        <c:lblAlgn val="ctr"/>
        <c:lblOffset val="100"/>
        <c:noMultiLvlLbl val="0"/>
      </c:catAx>
      <c:valAx>
        <c:axId val="18271357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38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Volatilidad</a:t>
            </a:r>
            <a:r>
              <a:rPr lang="es-ES" baseline="0"/>
              <a:t> 1D</a:t>
            </a:r>
            <a:endParaRPr lang="es-E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'Tipo de publicación'!$G$1</c:f>
              <c:strCache>
                <c:ptCount val="1"/>
                <c:pt idx="0">
                  <c:v>Promedio de Volatilidad previa 1D</c:v>
                </c:pt>
              </c:strCache>
            </c:strRef>
          </c:tx>
          <c:spPr>
            <a:solidFill>
              <a:schemeClr val="accent1"/>
            </a:solidFill>
            <a:ln>
              <a:noFill/>
            </a:ln>
            <a:effectLst/>
          </c:spPr>
          <c:invertIfNegative val="0"/>
          <c:cat>
            <c:strRef>
              <c:f>'Tipo de publicación'!$F$2:$F$4</c:f>
              <c:strCache>
                <c:ptCount val="3"/>
                <c:pt idx="0">
                  <c:v>Original</c:v>
                </c:pt>
                <c:pt idx="1">
                  <c:v>Respuesta</c:v>
                </c:pt>
                <c:pt idx="2">
                  <c:v>Total general</c:v>
                </c:pt>
              </c:strCache>
            </c:strRef>
          </c:cat>
          <c:val>
            <c:numRef>
              <c:f>'Tipo de publicación'!$G$2:$G$4</c:f>
              <c:numCache>
                <c:formatCode>0.00%</c:formatCode>
                <c:ptCount val="3"/>
                <c:pt idx="0">
                  <c:v>2.3139022369606434E-2</c:v>
                </c:pt>
                <c:pt idx="1">
                  <c:v>2.3322643705598032E-2</c:v>
                </c:pt>
                <c:pt idx="2">
                  <c:v>2.3214307117362991E-2</c:v>
                </c:pt>
              </c:numCache>
            </c:numRef>
          </c:val>
          <c:extLst>
            <c:ext xmlns:c16="http://schemas.microsoft.com/office/drawing/2014/chart" uri="{C3380CC4-5D6E-409C-BE32-E72D297353CC}">
              <c16:uniqueId val="{00000000-575C-45C9-A0F5-8E7B44531832}"/>
            </c:ext>
          </c:extLst>
        </c:ser>
        <c:ser>
          <c:idx val="1"/>
          <c:order val="1"/>
          <c:tx>
            <c:strRef>
              <c:f>'Tipo de publicación'!$H$1</c:f>
              <c:strCache>
                <c:ptCount val="1"/>
                <c:pt idx="0">
                  <c:v>Promedio de Volatilidad 1D</c:v>
                </c:pt>
              </c:strCache>
            </c:strRef>
          </c:tx>
          <c:spPr>
            <a:solidFill>
              <a:schemeClr val="accent2"/>
            </a:solidFill>
            <a:ln>
              <a:noFill/>
            </a:ln>
            <a:effectLst/>
          </c:spPr>
          <c:invertIfNegative val="0"/>
          <c:cat>
            <c:strRef>
              <c:f>'Tipo de publicación'!$F$2:$F$4</c:f>
              <c:strCache>
                <c:ptCount val="3"/>
                <c:pt idx="0">
                  <c:v>Original</c:v>
                </c:pt>
                <c:pt idx="1">
                  <c:v>Respuesta</c:v>
                </c:pt>
                <c:pt idx="2">
                  <c:v>Total general</c:v>
                </c:pt>
              </c:strCache>
            </c:strRef>
          </c:cat>
          <c:val>
            <c:numRef>
              <c:f>'Tipo de publicación'!$H$2:$H$4</c:f>
              <c:numCache>
                <c:formatCode>0.00%</c:formatCode>
                <c:ptCount val="3"/>
                <c:pt idx="0">
                  <c:v>2.497452347459201E-2</c:v>
                </c:pt>
                <c:pt idx="1">
                  <c:v>2.2952669418992971E-2</c:v>
                </c:pt>
                <c:pt idx="2">
                  <c:v>2.4145563311796424E-2</c:v>
                </c:pt>
              </c:numCache>
            </c:numRef>
          </c:val>
          <c:extLst>
            <c:ext xmlns:c16="http://schemas.microsoft.com/office/drawing/2014/chart" uri="{C3380CC4-5D6E-409C-BE32-E72D297353CC}">
              <c16:uniqueId val="{00000001-575C-45C9-A0F5-8E7B44531832}"/>
            </c:ext>
          </c:extLst>
        </c:ser>
        <c:dLbls>
          <c:showLegendKey val="0"/>
          <c:showVal val="0"/>
          <c:showCatName val="0"/>
          <c:showSerName val="0"/>
          <c:showPercent val="0"/>
          <c:showBubbleSize val="0"/>
        </c:dLbls>
        <c:gapWidth val="219"/>
        <c:overlap val="-27"/>
        <c:axId val="1368100880"/>
        <c:axId val="1368099920"/>
      </c:barChart>
      <c:catAx>
        <c:axId val="136810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68099920"/>
        <c:crosses val="autoZero"/>
        <c:auto val="1"/>
        <c:lblAlgn val="ctr"/>
        <c:lblOffset val="100"/>
        <c:noMultiLvlLbl val="0"/>
      </c:catAx>
      <c:valAx>
        <c:axId val="13680999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68100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Volatiliad</a:t>
            </a:r>
            <a:r>
              <a:rPr lang="es-ES" baseline="0"/>
              <a:t> 3D</a:t>
            </a:r>
            <a:endParaRPr lang="es-ES"/>
          </a:p>
        </c:rich>
      </c:tx>
      <c:layout>
        <c:manualLayout>
          <c:xMode val="edge"/>
          <c:yMode val="edge"/>
          <c:x val="0.36452777777777773"/>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'Tipo de publicación'!$G$5</c:f>
              <c:strCache>
                <c:ptCount val="1"/>
                <c:pt idx="0">
                  <c:v>Promedio de Volatilidad previa 3D</c:v>
                </c:pt>
              </c:strCache>
            </c:strRef>
          </c:tx>
          <c:spPr>
            <a:solidFill>
              <a:schemeClr val="accent1"/>
            </a:solidFill>
            <a:ln>
              <a:noFill/>
            </a:ln>
            <a:effectLst/>
          </c:spPr>
          <c:invertIfNegative val="0"/>
          <c:cat>
            <c:strRef>
              <c:f>'Tipo de publicación'!$F$6:$F$8</c:f>
              <c:strCache>
                <c:ptCount val="3"/>
                <c:pt idx="0">
                  <c:v>Original</c:v>
                </c:pt>
                <c:pt idx="1">
                  <c:v>Respuesta</c:v>
                </c:pt>
                <c:pt idx="2">
                  <c:v>Total general</c:v>
                </c:pt>
              </c:strCache>
            </c:strRef>
          </c:cat>
          <c:val>
            <c:numRef>
              <c:f>'Tipo de publicación'!$G$6:$G$8</c:f>
              <c:numCache>
                <c:formatCode>0.00%</c:formatCode>
                <c:ptCount val="3"/>
                <c:pt idx="0">
                  <c:v>3.0331787573546237E-2</c:v>
                </c:pt>
                <c:pt idx="1">
                  <c:v>3.4478975999269912E-2</c:v>
                </c:pt>
                <c:pt idx="2">
                  <c:v>3.2032134828092959E-2</c:v>
                </c:pt>
              </c:numCache>
            </c:numRef>
          </c:val>
          <c:extLst>
            <c:ext xmlns:c16="http://schemas.microsoft.com/office/drawing/2014/chart" uri="{C3380CC4-5D6E-409C-BE32-E72D297353CC}">
              <c16:uniqueId val="{00000000-63E4-4008-A911-74D3EFFB480B}"/>
            </c:ext>
          </c:extLst>
        </c:ser>
        <c:ser>
          <c:idx val="1"/>
          <c:order val="1"/>
          <c:tx>
            <c:strRef>
              <c:f>'Tipo de publicación'!$H$5</c:f>
              <c:strCache>
                <c:ptCount val="1"/>
                <c:pt idx="0">
                  <c:v>Promedio de Volatilidad 3D</c:v>
                </c:pt>
              </c:strCache>
            </c:strRef>
          </c:tx>
          <c:spPr>
            <a:solidFill>
              <a:schemeClr val="accent2"/>
            </a:solidFill>
            <a:ln>
              <a:noFill/>
            </a:ln>
            <a:effectLst/>
          </c:spPr>
          <c:invertIfNegative val="0"/>
          <c:cat>
            <c:strRef>
              <c:f>'Tipo de publicación'!$F$6:$F$8</c:f>
              <c:strCache>
                <c:ptCount val="3"/>
                <c:pt idx="0">
                  <c:v>Original</c:v>
                </c:pt>
                <c:pt idx="1">
                  <c:v>Respuesta</c:v>
                </c:pt>
                <c:pt idx="2">
                  <c:v>Total general</c:v>
                </c:pt>
              </c:strCache>
            </c:strRef>
          </c:cat>
          <c:val>
            <c:numRef>
              <c:f>'Tipo de publicación'!$H$6:$H$8</c:f>
              <c:numCache>
                <c:formatCode>0.00%</c:formatCode>
                <c:ptCount val="3"/>
                <c:pt idx="0">
                  <c:v>2.9365296989288428E-2</c:v>
                </c:pt>
                <c:pt idx="1">
                  <c:v>3.2507393888542888E-2</c:v>
                </c:pt>
                <c:pt idx="2">
                  <c:v>3.0653556717982741E-2</c:v>
                </c:pt>
              </c:numCache>
            </c:numRef>
          </c:val>
          <c:extLst>
            <c:ext xmlns:c16="http://schemas.microsoft.com/office/drawing/2014/chart" uri="{C3380CC4-5D6E-409C-BE32-E72D297353CC}">
              <c16:uniqueId val="{00000001-63E4-4008-A911-74D3EFFB480B}"/>
            </c:ext>
          </c:extLst>
        </c:ser>
        <c:dLbls>
          <c:showLegendKey val="0"/>
          <c:showVal val="0"/>
          <c:showCatName val="0"/>
          <c:showSerName val="0"/>
          <c:showPercent val="0"/>
          <c:showBubbleSize val="0"/>
        </c:dLbls>
        <c:gapWidth val="219"/>
        <c:overlap val="-27"/>
        <c:axId val="1564572160"/>
        <c:axId val="1564572640"/>
      </c:barChart>
      <c:catAx>
        <c:axId val="156457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64572640"/>
        <c:crosses val="autoZero"/>
        <c:auto val="1"/>
        <c:lblAlgn val="ctr"/>
        <c:lblOffset val="100"/>
        <c:noMultiLvlLbl val="0"/>
      </c:catAx>
      <c:valAx>
        <c:axId val="15645726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6457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Volatilidad</a:t>
            </a:r>
            <a:r>
              <a:rPr lang="es-ES" baseline="0"/>
              <a:t> 7D</a:t>
            </a:r>
            <a:endParaRPr lang="es-E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'Tipo de publicación'!$G$9</c:f>
              <c:strCache>
                <c:ptCount val="1"/>
                <c:pt idx="0">
                  <c:v>Promedio de Volatilidad previa 7D</c:v>
                </c:pt>
              </c:strCache>
            </c:strRef>
          </c:tx>
          <c:spPr>
            <a:solidFill>
              <a:schemeClr val="accent1"/>
            </a:solidFill>
            <a:ln>
              <a:noFill/>
            </a:ln>
            <a:effectLst/>
          </c:spPr>
          <c:invertIfNegative val="0"/>
          <c:cat>
            <c:strRef>
              <c:f>'Tipo de publicación'!$F$10:$F$12</c:f>
              <c:strCache>
                <c:ptCount val="3"/>
                <c:pt idx="0">
                  <c:v>Original</c:v>
                </c:pt>
                <c:pt idx="1">
                  <c:v>Respuesta</c:v>
                </c:pt>
                <c:pt idx="2">
                  <c:v>Total general</c:v>
                </c:pt>
              </c:strCache>
            </c:strRef>
          </c:cat>
          <c:val>
            <c:numRef>
              <c:f>'Tipo de publicación'!$G$10:$G$12</c:f>
              <c:numCache>
                <c:formatCode>0.00%</c:formatCode>
                <c:ptCount val="3"/>
                <c:pt idx="0">
                  <c:v>3.0763714153767038E-2</c:v>
                </c:pt>
                <c:pt idx="1">
                  <c:v>3.3935907475375691E-2</c:v>
                </c:pt>
                <c:pt idx="2">
                  <c:v>3.2064313415626586E-2</c:v>
                </c:pt>
              </c:numCache>
            </c:numRef>
          </c:val>
          <c:extLst>
            <c:ext xmlns:c16="http://schemas.microsoft.com/office/drawing/2014/chart" uri="{C3380CC4-5D6E-409C-BE32-E72D297353CC}">
              <c16:uniqueId val="{00000000-ED03-4920-85AB-135C23DDBBF2}"/>
            </c:ext>
          </c:extLst>
        </c:ser>
        <c:ser>
          <c:idx val="1"/>
          <c:order val="1"/>
          <c:tx>
            <c:strRef>
              <c:f>'Tipo de publicación'!$H$9</c:f>
              <c:strCache>
                <c:ptCount val="1"/>
                <c:pt idx="0">
                  <c:v>Promedio de Volatilidad 7D</c:v>
                </c:pt>
              </c:strCache>
            </c:strRef>
          </c:tx>
          <c:spPr>
            <a:solidFill>
              <a:schemeClr val="accent2"/>
            </a:solidFill>
            <a:ln>
              <a:noFill/>
            </a:ln>
            <a:effectLst/>
          </c:spPr>
          <c:invertIfNegative val="0"/>
          <c:cat>
            <c:strRef>
              <c:f>'Tipo de publicación'!$F$10:$F$12</c:f>
              <c:strCache>
                <c:ptCount val="3"/>
                <c:pt idx="0">
                  <c:v>Original</c:v>
                </c:pt>
                <c:pt idx="1">
                  <c:v>Respuesta</c:v>
                </c:pt>
                <c:pt idx="2">
                  <c:v>Total general</c:v>
                </c:pt>
              </c:strCache>
            </c:strRef>
          </c:cat>
          <c:val>
            <c:numRef>
              <c:f>'Tipo de publicación'!$H$10:$H$12</c:f>
              <c:numCache>
                <c:formatCode>0.00%</c:formatCode>
                <c:ptCount val="3"/>
                <c:pt idx="0">
                  <c:v>3.0366974050361019E-2</c:v>
                </c:pt>
                <c:pt idx="1">
                  <c:v>3.2432894096239596E-2</c:v>
                </c:pt>
                <c:pt idx="2">
                  <c:v>3.1214001269171242E-2</c:v>
                </c:pt>
              </c:numCache>
            </c:numRef>
          </c:val>
          <c:extLst>
            <c:ext xmlns:c16="http://schemas.microsoft.com/office/drawing/2014/chart" uri="{C3380CC4-5D6E-409C-BE32-E72D297353CC}">
              <c16:uniqueId val="{00000001-ED03-4920-85AB-135C23DDBBF2}"/>
            </c:ext>
          </c:extLst>
        </c:ser>
        <c:dLbls>
          <c:showLegendKey val="0"/>
          <c:showVal val="0"/>
          <c:showCatName val="0"/>
          <c:showSerName val="0"/>
          <c:showPercent val="0"/>
          <c:showBubbleSize val="0"/>
        </c:dLbls>
        <c:gapWidth val="219"/>
        <c:overlap val="-27"/>
        <c:axId val="1505396448"/>
        <c:axId val="1505396928"/>
      </c:barChart>
      <c:catAx>
        <c:axId val="150539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05396928"/>
        <c:crosses val="autoZero"/>
        <c:auto val="1"/>
        <c:lblAlgn val="ctr"/>
        <c:lblOffset val="100"/>
        <c:noMultiLvlLbl val="0"/>
      </c:catAx>
      <c:valAx>
        <c:axId val="15053969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05396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[Bitcoin Maestro Final.xlsx]Tipo de contenido!TablaDinámica1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'Tipo de contenido'!$B$1</c:f>
              <c:strCache>
                <c:ptCount val="1"/>
                <c:pt idx="0">
                  <c:v>Promedio de Reacción 1D</c:v>
                </c:pt>
              </c:strCache>
            </c:strRef>
          </c:tx>
          <c:spPr>
            <a:solidFill>
              <a:schemeClr val="accent1"/>
            </a:solidFill>
            <a:ln>
              <a:noFill/>
            </a:ln>
            <a:effectLst/>
          </c:spPr>
          <c:invertIfNegative val="0"/>
          <c:cat>
            <c:strRef>
              <c:f>'Tipo de contenido'!$A$2:$A$7</c:f>
              <c:strCache>
                <c:ptCount val="5"/>
                <c:pt idx="0">
                  <c:v>Anuncio</c:v>
                </c:pt>
                <c:pt idx="1">
                  <c:v>Broma/Meme</c:v>
                </c:pt>
                <c:pt idx="2">
                  <c:v>Crítica</c:v>
                </c:pt>
                <c:pt idx="3">
                  <c:v>Información técnica</c:v>
                </c:pt>
                <c:pt idx="4">
                  <c:v>Opinión</c:v>
                </c:pt>
              </c:strCache>
            </c:strRef>
          </c:cat>
          <c:val>
            <c:numRef>
              <c:f>'Tipo de contenido'!$B$2:$B$7</c:f>
              <c:numCache>
                <c:formatCode>0.00%</c:formatCode>
                <c:ptCount val="5"/>
                <c:pt idx="0">
                  <c:v>-1.9064527244727601E-3</c:v>
                </c:pt>
                <c:pt idx="1">
                  <c:v>3.6653430269731335E-3</c:v>
                </c:pt>
                <c:pt idx="2">
                  <c:v>5.5806841494078522E-3</c:v>
                </c:pt>
                <c:pt idx="3">
                  <c:v>-1.0260997435348845E-2</c:v>
                </c:pt>
                <c:pt idx="4">
                  <c:v>3.7169343556590724E-3</c:v>
                </c:pt>
              </c:numCache>
            </c:numRef>
          </c:val>
          <c:extLst>
            <c:ext xmlns:c16="http://schemas.microsoft.com/office/drawing/2014/chart" uri="{C3380CC4-5D6E-409C-BE32-E72D297353CC}">
              <c16:uniqueId val="{00000000-C04B-4762-9568-379408C92D6A}"/>
            </c:ext>
          </c:extLst>
        </c:ser>
        <c:ser>
          <c:idx val="1"/>
          <c:order val="1"/>
          <c:tx>
            <c:strRef>
              <c:f>'Tipo de contenido'!$C$1</c:f>
              <c:strCache>
                <c:ptCount val="1"/>
                <c:pt idx="0">
                  <c:v>Promedio de Reacción 3D</c:v>
                </c:pt>
              </c:strCache>
            </c:strRef>
          </c:tx>
          <c:spPr>
            <a:solidFill>
              <a:schemeClr val="accent2"/>
            </a:solidFill>
            <a:ln>
              <a:noFill/>
            </a:ln>
            <a:effectLst/>
          </c:spPr>
          <c:invertIfNegative val="0"/>
          <c:cat>
            <c:strRef>
              <c:f>'Tipo de contenido'!$A$2:$A$7</c:f>
              <c:strCache>
                <c:ptCount val="5"/>
                <c:pt idx="0">
                  <c:v>Anuncio</c:v>
                </c:pt>
                <c:pt idx="1">
                  <c:v>Broma/Meme</c:v>
                </c:pt>
                <c:pt idx="2">
                  <c:v>Crítica</c:v>
                </c:pt>
                <c:pt idx="3">
                  <c:v>Información técnica</c:v>
                </c:pt>
                <c:pt idx="4">
                  <c:v>Opinión</c:v>
                </c:pt>
              </c:strCache>
            </c:strRef>
          </c:cat>
          <c:val>
            <c:numRef>
              <c:f>'Tipo de contenido'!$C$2:$C$7</c:f>
              <c:numCache>
                <c:formatCode>0.00%</c:formatCode>
                <c:ptCount val="5"/>
                <c:pt idx="0">
                  <c:v>1.6341228593935744E-2</c:v>
                </c:pt>
                <c:pt idx="1">
                  <c:v>9.0482290482307715E-5</c:v>
                </c:pt>
                <c:pt idx="2">
                  <c:v>-1.2060991296921559E-2</c:v>
                </c:pt>
                <c:pt idx="3">
                  <c:v>-1.8747146889372093E-2</c:v>
                </c:pt>
                <c:pt idx="4">
                  <c:v>6.8782316291898073E-3</c:v>
                </c:pt>
              </c:numCache>
            </c:numRef>
          </c:val>
          <c:extLst>
            <c:ext xmlns:c16="http://schemas.microsoft.com/office/drawing/2014/chart" uri="{C3380CC4-5D6E-409C-BE32-E72D297353CC}">
              <c16:uniqueId val="{00000001-C04B-4762-9568-379408C92D6A}"/>
            </c:ext>
          </c:extLst>
        </c:ser>
        <c:ser>
          <c:idx val="2"/>
          <c:order val="2"/>
          <c:tx>
            <c:strRef>
              <c:f>'Tipo de contenido'!$D$1</c:f>
              <c:strCache>
                <c:ptCount val="1"/>
                <c:pt idx="0">
                  <c:v>Promedio de Reacción 7D</c:v>
                </c:pt>
              </c:strCache>
            </c:strRef>
          </c:tx>
          <c:spPr>
            <a:solidFill>
              <a:schemeClr val="accent3"/>
            </a:solidFill>
            <a:ln>
              <a:noFill/>
            </a:ln>
            <a:effectLst/>
          </c:spPr>
          <c:invertIfNegative val="0"/>
          <c:cat>
            <c:strRef>
              <c:f>'Tipo de contenido'!$A$2:$A$7</c:f>
              <c:strCache>
                <c:ptCount val="5"/>
                <c:pt idx="0">
                  <c:v>Anuncio</c:v>
                </c:pt>
                <c:pt idx="1">
                  <c:v>Broma/Meme</c:v>
                </c:pt>
                <c:pt idx="2">
                  <c:v>Crítica</c:v>
                </c:pt>
                <c:pt idx="3">
                  <c:v>Información técnica</c:v>
                </c:pt>
                <c:pt idx="4">
                  <c:v>Opinión</c:v>
                </c:pt>
              </c:strCache>
            </c:strRef>
          </c:cat>
          <c:val>
            <c:numRef>
              <c:f>'Tipo de contenido'!$D$2:$D$7</c:f>
              <c:numCache>
                <c:formatCode>0.00%</c:formatCode>
                <c:ptCount val="5"/>
                <c:pt idx="0">
                  <c:v>1.073940416385976E-2</c:v>
                </c:pt>
                <c:pt idx="1">
                  <c:v>9.3399474043489184E-3</c:v>
                </c:pt>
                <c:pt idx="2">
                  <c:v>1.6061944759802049E-3</c:v>
                </c:pt>
                <c:pt idx="3">
                  <c:v>-2.5307872776407007E-2</c:v>
                </c:pt>
                <c:pt idx="4">
                  <c:v>1.686817744664041E-2</c:v>
                </c:pt>
              </c:numCache>
            </c:numRef>
          </c:val>
          <c:extLst>
            <c:ext xmlns:c16="http://schemas.microsoft.com/office/drawing/2014/chart" uri="{C3380CC4-5D6E-409C-BE32-E72D297353CC}">
              <c16:uniqueId val="{00000002-C04B-4762-9568-379408C92D6A}"/>
            </c:ext>
          </c:extLst>
        </c:ser>
        <c:dLbls>
          <c:showLegendKey val="0"/>
          <c:showVal val="0"/>
          <c:showCatName val="0"/>
          <c:showSerName val="0"/>
          <c:showPercent val="0"/>
          <c:showBubbleSize val="0"/>
        </c:dLbls>
        <c:gapWidth val="219"/>
        <c:overlap val="-27"/>
        <c:axId val="1827170752"/>
        <c:axId val="1827181312"/>
      </c:barChart>
      <c:catAx>
        <c:axId val="1827170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81312"/>
        <c:crosses val="autoZero"/>
        <c:auto val="1"/>
        <c:lblAlgn val="ctr"/>
        <c:lblOffset val="100"/>
        <c:noMultiLvlLbl val="0"/>
      </c:catAx>
      <c:valAx>
        <c:axId val="18271813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7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[Bitcoin Maestro Final.xlsx]Tipo de contenido!TablaDinámica2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'Tipo de contenido'!$B$9</c:f>
              <c:strCache>
                <c:ptCount val="1"/>
                <c:pt idx="0">
                  <c:v>Promedio de Volatilidad 1D</c:v>
                </c:pt>
              </c:strCache>
            </c:strRef>
          </c:tx>
          <c:spPr>
            <a:solidFill>
              <a:schemeClr val="accent1"/>
            </a:solidFill>
            <a:ln>
              <a:noFill/>
            </a:ln>
            <a:effectLst/>
          </c:spPr>
          <c:invertIfNegative val="0"/>
          <c:cat>
            <c:strRef>
              <c:f>'Tipo de contenido'!$A$10:$A$15</c:f>
              <c:strCache>
                <c:ptCount val="5"/>
                <c:pt idx="0">
                  <c:v>Anuncio</c:v>
                </c:pt>
                <c:pt idx="1">
                  <c:v>Broma/Meme</c:v>
                </c:pt>
                <c:pt idx="2">
                  <c:v>Crítica</c:v>
                </c:pt>
                <c:pt idx="3">
                  <c:v>Información técnica</c:v>
                </c:pt>
                <c:pt idx="4">
                  <c:v>Opinión</c:v>
                </c:pt>
              </c:strCache>
            </c:strRef>
          </c:cat>
          <c:val>
            <c:numRef>
              <c:f>'Tipo de contenido'!$B$10:$B$15</c:f>
              <c:numCache>
                <c:formatCode>0.00%</c:formatCode>
                <c:ptCount val="5"/>
                <c:pt idx="0">
                  <c:v>2.5844893529086352E-2</c:v>
                </c:pt>
                <c:pt idx="1">
                  <c:v>2.665677213522628E-2</c:v>
                </c:pt>
                <c:pt idx="2">
                  <c:v>1.9537549716309138E-2</c:v>
                </c:pt>
                <c:pt idx="3">
                  <c:v>2.2818349529309903E-2</c:v>
                </c:pt>
                <c:pt idx="4">
                  <c:v>2.2104630636152877E-2</c:v>
                </c:pt>
              </c:numCache>
            </c:numRef>
          </c:val>
          <c:extLst>
            <c:ext xmlns:c16="http://schemas.microsoft.com/office/drawing/2014/chart" uri="{C3380CC4-5D6E-409C-BE32-E72D297353CC}">
              <c16:uniqueId val="{00000000-0DFB-48C5-90E6-87245CC6DD7B}"/>
            </c:ext>
          </c:extLst>
        </c:ser>
        <c:ser>
          <c:idx val="1"/>
          <c:order val="1"/>
          <c:tx>
            <c:strRef>
              <c:f>'Tipo de contenido'!$C$9</c:f>
              <c:strCache>
                <c:ptCount val="1"/>
                <c:pt idx="0">
                  <c:v>Promedio de Volatilidad 3D</c:v>
                </c:pt>
              </c:strCache>
            </c:strRef>
          </c:tx>
          <c:spPr>
            <a:solidFill>
              <a:schemeClr val="accent2"/>
            </a:solidFill>
            <a:ln>
              <a:noFill/>
            </a:ln>
            <a:effectLst/>
          </c:spPr>
          <c:invertIfNegative val="0"/>
          <c:cat>
            <c:strRef>
              <c:f>'Tipo de contenido'!$A$10:$A$15</c:f>
              <c:strCache>
                <c:ptCount val="5"/>
                <c:pt idx="0">
                  <c:v>Anuncio</c:v>
                </c:pt>
                <c:pt idx="1">
                  <c:v>Broma/Meme</c:v>
                </c:pt>
                <c:pt idx="2">
                  <c:v>Crítica</c:v>
                </c:pt>
                <c:pt idx="3">
                  <c:v>Información técnica</c:v>
                </c:pt>
                <c:pt idx="4">
                  <c:v>Opinión</c:v>
                </c:pt>
              </c:strCache>
            </c:strRef>
          </c:cat>
          <c:val>
            <c:numRef>
              <c:f>'Tipo de contenido'!$C$10:$C$15</c:f>
              <c:numCache>
                <c:formatCode>0.00%</c:formatCode>
                <c:ptCount val="5"/>
                <c:pt idx="0">
                  <c:v>2.6386763713611275E-2</c:v>
                </c:pt>
                <c:pt idx="1">
                  <c:v>3.1801621189894734E-2</c:v>
                </c:pt>
                <c:pt idx="2">
                  <c:v>3.6948946719007822E-2</c:v>
                </c:pt>
                <c:pt idx="3">
                  <c:v>3.560709279145003E-2</c:v>
                </c:pt>
                <c:pt idx="4">
                  <c:v>2.9641426063957643E-2</c:v>
                </c:pt>
              </c:numCache>
            </c:numRef>
          </c:val>
          <c:extLst>
            <c:ext xmlns:c16="http://schemas.microsoft.com/office/drawing/2014/chart" uri="{C3380CC4-5D6E-409C-BE32-E72D297353CC}">
              <c16:uniqueId val="{00000001-0DFB-48C5-90E6-87245CC6DD7B}"/>
            </c:ext>
          </c:extLst>
        </c:ser>
        <c:ser>
          <c:idx val="2"/>
          <c:order val="2"/>
          <c:tx>
            <c:strRef>
              <c:f>'Tipo de contenido'!$D$9</c:f>
              <c:strCache>
                <c:ptCount val="1"/>
                <c:pt idx="0">
                  <c:v>Promedio de Volatilidad 7D</c:v>
                </c:pt>
              </c:strCache>
            </c:strRef>
          </c:tx>
          <c:spPr>
            <a:solidFill>
              <a:schemeClr val="accent3"/>
            </a:solidFill>
            <a:ln>
              <a:noFill/>
            </a:ln>
            <a:effectLst/>
          </c:spPr>
          <c:invertIfNegative val="0"/>
          <c:cat>
            <c:strRef>
              <c:f>'Tipo de contenido'!$A$10:$A$15</c:f>
              <c:strCache>
                <c:ptCount val="5"/>
                <c:pt idx="0">
                  <c:v>Anuncio</c:v>
                </c:pt>
                <c:pt idx="1">
                  <c:v>Broma/Meme</c:v>
                </c:pt>
                <c:pt idx="2">
                  <c:v>Crítica</c:v>
                </c:pt>
                <c:pt idx="3">
                  <c:v>Información técnica</c:v>
                </c:pt>
                <c:pt idx="4">
                  <c:v>Opinión</c:v>
                </c:pt>
              </c:strCache>
            </c:strRef>
          </c:cat>
          <c:val>
            <c:numRef>
              <c:f>'Tipo de contenido'!$D$10:$D$15</c:f>
              <c:numCache>
                <c:formatCode>0.00%</c:formatCode>
                <c:ptCount val="5"/>
                <c:pt idx="0">
                  <c:v>2.7662233887815694E-2</c:v>
                </c:pt>
                <c:pt idx="1">
                  <c:v>3.3442234594129643E-2</c:v>
                </c:pt>
                <c:pt idx="2">
                  <c:v>3.3871846476928286E-2</c:v>
                </c:pt>
                <c:pt idx="3">
                  <c:v>3.4105054493624096E-2</c:v>
                </c:pt>
                <c:pt idx="4">
                  <c:v>3.0240239663988658E-2</c:v>
                </c:pt>
              </c:numCache>
            </c:numRef>
          </c:val>
          <c:extLst>
            <c:ext xmlns:c16="http://schemas.microsoft.com/office/drawing/2014/chart" uri="{C3380CC4-5D6E-409C-BE32-E72D297353CC}">
              <c16:uniqueId val="{00000002-0DFB-48C5-90E6-87245CC6DD7B}"/>
            </c:ext>
          </c:extLst>
        </c:ser>
        <c:dLbls>
          <c:showLegendKey val="0"/>
          <c:showVal val="0"/>
          <c:showCatName val="0"/>
          <c:showSerName val="0"/>
          <c:showPercent val="0"/>
          <c:showBubbleSize val="0"/>
        </c:dLbls>
        <c:gapWidth val="219"/>
        <c:overlap val="-27"/>
        <c:axId val="1649918176"/>
        <c:axId val="1649924416"/>
      </c:barChart>
      <c:catAx>
        <c:axId val="164991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49924416"/>
        <c:crosses val="autoZero"/>
        <c:auto val="1"/>
        <c:lblAlgn val="ctr"/>
        <c:lblOffset val="100"/>
        <c:noMultiLvlLbl val="0"/>
      </c:catAx>
      <c:valAx>
        <c:axId val="1649924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49918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[Bitcoin Maestro Final.xlsx]Tipo de contenido!TablaDinámica6</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'Tipo de contenido'!$B$17</c:f>
              <c:strCache>
                <c:ptCount val="1"/>
                <c:pt idx="0">
                  <c:v>Promedio de Volatilidad previa 1D</c:v>
                </c:pt>
              </c:strCache>
            </c:strRef>
          </c:tx>
          <c:spPr>
            <a:solidFill>
              <a:schemeClr val="accent1"/>
            </a:solidFill>
            <a:ln>
              <a:noFill/>
            </a:ln>
            <a:effectLst/>
          </c:spPr>
          <c:invertIfNegative val="0"/>
          <c:cat>
            <c:strRef>
              <c:f>'Tipo de contenido'!$A$18:$A$23</c:f>
              <c:strCache>
                <c:ptCount val="5"/>
                <c:pt idx="0">
                  <c:v>Anuncio</c:v>
                </c:pt>
                <c:pt idx="1">
                  <c:v>Broma/Meme</c:v>
                </c:pt>
                <c:pt idx="2">
                  <c:v>Crítica</c:v>
                </c:pt>
                <c:pt idx="3">
                  <c:v>Información técnica</c:v>
                </c:pt>
                <c:pt idx="4">
                  <c:v>Opinión</c:v>
                </c:pt>
              </c:strCache>
            </c:strRef>
          </c:cat>
          <c:val>
            <c:numRef>
              <c:f>'Tipo de contenido'!$B$18:$B$23</c:f>
              <c:numCache>
                <c:formatCode>0.00%</c:formatCode>
                <c:ptCount val="5"/>
                <c:pt idx="0">
                  <c:v>1.9945004982556788E-2</c:v>
                </c:pt>
                <c:pt idx="1">
                  <c:v>2.3685485411692457E-2</c:v>
                </c:pt>
                <c:pt idx="2">
                  <c:v>2.4178417436972688E-2</c:v>
                </c:pt>
                <c:pt idx="3">
                  <c:v>2.8029181464193424E-2</c:v>
                </c:pt>
                <c:pt idx="4">
                  <c:v>2.3042121780442276E-2</c:v>
                </c:pt>
              </c:numCache>
            </c:numRef>
          </c:val>
          <c:extLst>
            <c:ext xmlns:c16="http://schemas.microsoft.com/office/drawing/2014/chart" uri="{C3380CC4-5D6E-409C-BE32-E72D297353CC}">
              <c16:uniqueId val="{00000000-9C0E-4F9F-AD23-4205632E602A}"/>
            </c:ext>
          </c:extLst>
        </c:ser>
        <c:ser>
          <c:idx val="1"/>
          <c:order val="1"/>
          <c:tx>
            <c:strRef>
              <c:f>'Tipo de contenido'!$C$17</c:f>
              <c:strCache>
                <c:ptCount val="1"/>
                <c:pt idx="0">
                  <c:v>Promedio de Volatilidad previa 3D</c:v>
                </c:pt>
              </c:strCache>
            </c:strRef>
          </c:tx>
          <c:spPr>
            <a:solidFill>
              <a:schemeClr val="accent2"/>
            </a:solidFill>
            <a:ln>
              <a:noFill/>
            </a:ln>
            <a:effectLst/>
          </c:spPr>
          <c:invertIfNegative val="0"/>
          <c:cat>
            <c:strRef>
              <c:f>'Tipo de contenido'!$A$18:$A$23</c:f>
              <c:strCache>
                <c:ptCount val="5"/>
                <c:pt idx="0">
                  <c:v>Anuncio</c:v>
                </c:pt>
                <c:pt idx="1">
                  <c:v>Broma/Meme</c:v>
                </c:pt>
                <c:pt idx="2">
                  <c:v>Crítica</c:v>
                </c:pt>
                <c:pt idx="3">
                  <c:v>Información técnica</c:v>
                </c:pt>
                <c:pt idx="4">
                  <c:v>Opinión</c:v>
                </c:pt>
              </c:strCache>
            </c:strRef>
          </c:cat>
          <c:val>
            <c:numRef>
              <c:f>'Tipo de contenido'!$C$18:$C$23</c:f>
              <c:numCache>
                <c:formatCode>0.00%</c:formatCode>
                <c:ptCount val="5"/>
                <c:pt idx="0">
                  <c:v>2.8194553955660225E-2</c:v>
                </c:pt>
                <c:pt idx="1">
                  <c:v>3.1109628722406347E-2</c:v>
                </c:pt>
                <c:pt idx="2">
                  <c:v>3.5849174266689647E-2</c:v>
                </c:pt>
                <c:pt idx="3">
                  <c:v>4.2202205883427012E-2</c:v>
                </c:pt>
                <c:pt idx="4">
                  <c:v>3.0761258138818789E-2</c:v>
                </c:pt>
              </c:numCache>
            </c:numRef>
          </c:val>
          <c:extLst>
            <c:ext xmlns:c16="http://schemas.microsoft.com/office/drawing/2014/chart" uri="{C3380CC4-5D6E-409C-BE32-E72D297353CC}">
              <c16:uniqueId val="{00000001-9C0E-4F9F-AD23-4205632E602A}"/>
            </c:ext>
          </c:extLst>
        </c:ser>
        <c:ser>
          <c:idx val="2"/>
          <c:order val="2"/>
          <c:tx>
            <c:strRef>
              <c:f>'Tipo de contenido'!$D$17</c:f>
              <c:strCache>
                <c:ptCount val="1"/>
                <c:pt idx="0">
                  <c:v>Promedio de Volatilidad previa 7D</c:v>
                </c:pt>
              </c:strCache>
            </c:strRef>
          </c:tx>
          <c:spPr>
            <a:solidFill>
              <a:schemeClr val="accent3"/>
            </a:solidFill>
            <a:ln>
              <a:noFill/>
            </a:ln>
            <a:effectLst/>
          </c:spPr>
          <c:invertIfNegative val="0"/>
          <c:cat>
            <c:strRef>
              <c:f>'Tipo de contenido'!$A$18:$A$23</c:f>
              <c:strCache>
                <c:ptCount val="5"/>
                <c:pt idx="0">
                  <c:v>Anuncio</c:v>
                </c:pt>
                <c:pt idx="1">
                  <c:v>Broma/Meme</c:v>
                </c:pt>
                <c:pt idx="2">
                  <c:v>Crítica</c:v>
                </c:pt>
                <c:pt idx="3">
                  <c:v>Información técnica</c:v>
                </c:pt>
                <c:pt idx="4">
                  <c:v>Opinión</c:v>
                </c:pt>
              </c:strCache>
            </c:strRef>
          </c:cat>
          <c:val>
            <c:numRef>
              <c:f>'Tipo de contenido'!$D$18:$D$23</c:f>
              <c:numCache>
                <c:formatCode>0.00%</c:formatCode>
                <c:ptCount val="5"/>
                <c:pt idx="0">
                  <c:v>2.7247884135385529E-2</c:v>
                </c:pt>
                <c:pt idx="1">
                  <c:v>3.5103742569474558E-2</c:v>
                </c:pt>
                <c:pt idx="2">
                  <c:v>3.5746693708005942E-2</c:v>
                </c:pt>
                <c:pt idx="3">
                  <c:v>3.728241971819804E-2</c:v>
                </c:pt>
                <c:pt idx="4">
                  <c:v>3.0179386836265764E-2</c:v>
                </c:pt>
              </c:numCache>
            </c:numRef>
          </c:val>
          <c:extLst>
            <c:ext xmlns:c16="http://schemas.microsoft.com/office/drawing/2014/chart" uri="{C3380CC4-5D6E-409C-BE32-E72D297353CC}">
              <c16:uniqueId val="{00000002-9C0E-4F9F-AD23-4205632E602A}"/>
            </c:ext>
          </c:extLst>
        </c:ser>
        <c:dLbls>
          <c:showLegendKey val="0"/>
          <c:showVal val="0"/>
          <c:showCatName val="0"/>
          <c:showSerName val="0"/>
          <c:showPercent val="0"/>
          <c:showBubbleSize val="0"/>
        </c:dLbls>
        <c:gapWidth val="219"/>
        <c:overlap val="-27"/>
        <c:axId val="1827169312"/>
        <c:axId val="1827171232"/>
      </c:barChart>
      <c:catAx>
        <c:axId val="182716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71232"/>
        <c:crosses val="autoZero"/>
        <c:auto val="1"/>
        <c:lblAlgn val="ctr"/>
        <c:lblOffset val="100"/>
        <c:noMultiLvlLbl val="0"/>
      </c:catAx>
      <c:valAx>
        <c:axId val="18271712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69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Volatilidad</a:t>
            </a:r>
            <a:r>
              <a:rPr lang="es-ES" baseline="0"/>
              <a:t> 1D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'Tipo de contenido'!$G$1</c:f>
              <c:strCache>
                <c:ptCount val="1"/>
                <c:pt idx="0">
                  <c:v>Promedio de Volatilidad previa 1D</c:v>
                </c:pt>
              </c:strCache>
            </c:strRef>
          </c:tx>
          <c:spPr>
            <a:solidFill>
              <a:schemeClr val="accent1"/>
            </a:solidFill>
            <a:ln>
              <a:noFill/>
            </a:ln>
            <a:effectLst/>
          </c:spPr>
          <c:invertIfNegative val="0"/>
          <c:cat>
            <c:strRef>
              <c:f>'Tipo de contenido'!$F$2:$F$7</c:f>
              <c:strCache>
                <c:ptCount val="6"/>
                <c:pt idx="0">
                  <c:v>Anuncio</c:v>
                </c:pt>
                <c:pt idx="1">
                  <c:v>Broma/Meme</c:v>
                </c:pt>
                <c:pt idx="2">
                  <c:v>Crítica</c:v>
                </c:pt>
                <c:pt idx="3">
                  <c:v>Información técnica</c:v>
                </c:pt>
                <c:pt idx="4">
                  <c:v>Opinión</c:v>
                </c:pt>
                <c:pt idx="5">
                  <c:v>Total general</c:v>
                </c:pt>
              </c:strCache>
            </c:strRef>
          </c:cat>
          <c:val>
            <c:numRef>
              <c:f>'Tipo de contenido'!$G$2:$G$7</c:f>
              <c:numCache>
                <c:formatCode>0.00%</c:formatCode>
                <c:ptCount val="6"/>
                <c:pt idx="0">
                  <c:v>1.9945004982556788E-2</c:v>
                </c:pt>
                <c:pt idx="1">
                  <c:v>2.3685485411692457E-2</c:v>
                </c:pt>
                <c:pt idx="2">
                  <c:v>2.4178417436972688E-2</c:v>
                </c:pt>
                <c:pt idx="3">
                  <c:v>2.8029181464193424E-2</c:v>
                </c:pt>
                <c:pt idx="4">
                  <c:v>2.3042121780442276E-2</c:v>
                </c:pt>
                <c:pt idx="5">
                  <c:v>2.3214307117362977E-2</c:v>
                </c:pt>
              </c:numCache>
            </c:numRef>
          </c:val>
          <c:extLst>
            <c:ext xmlns:c16="http://schemas.microsoft.com/office/drawing/2014/chart" uri="{C3380CC4-5D6E-409C-BE32-E72D297353CC}">
              <c16:uniqueId val="{00000000-72DC-40C7-ACD7-5A4E7F34BA9F}"/>
            </c:ext>
          </c:extLst>
        </c:ser>
        <c:ser>
          <c:idx val="1"/>
          <c:order val="1"/>
          <c:tx>
            <c:strRef>
              <c:f>'Tipo de contenido'!$H$1</c:f>
              <c:strCache>
                <c:ptCount val="1"/>
                <c:pt idx="0">
                  <c:v>Promedio de Volatilidad 1D</c:v>
                </c:pt>
              </c:strCache>
            </c:strRef>
          </c:tx>
          <c:spPr>
            <a:solidFill>
              <a:schemeClr val="accent2"/>
            </a:solidFill>
            <a:ln>
              <a:noFill/>
            </a:ln>
            <a:effectLst/>
          </c:spPr>
          <c:invertIfNegative val="0"/>
          <c:cat>
            <c:strRef>
              <c:f>'Tipo de contenido'!$F$2:$F$7</c:f>
              <c:strCache>
                <c:ptCount val="6"/>
                <c:pt idx="0">
                  <c:v>Anuncio</c:v>
                </c:pt>
                <c:pt idx="1">
                  <c:v>Broma/Meme</c:v>
                </c:pt>
                <c:pt idx="2">
                  <c:v>Crítica</c:v>
                </c:pt>
                <c:pt idx="3">
                  <c:v>Información técnica</c:v>
                </c:pt>
                <c:pt idx="4">
                  <c:v>Opinión</c:v>
                </c:pt>
                <c:pt idx="5">
                  <c:v>Total general</c:v>
                </c:pt>
              </c:strCache>
            </c:strRef>
          </c:cat>
          <c:val>
            <c:numRef>
              <c:f>'Tipo de contenido'!$H$2:$H$7</c:f>
              <c:numCache>
                <c:formatCode>0.00%</c:formatCode>
                <c:ptCount val="6"/>
                <c:pt idx="0">
                  <c:v>2.5844893529086352E-2</c:v>
                </c:pt>
                <c:pt idx="1">
                  <c:v>2.665677213522628E-2</c:v>
                </c:pt>
                <c:pt idx="2">
                  <c:v>1.9537549716309138E-2</c:v>
                </c:pt>
                <c:pt idx="3">
                  <c:v>2.2818349529309903E-2</c:v>
                </c:pt>
                <c:pt idx="4">
                  <c:v>2.2104630636152877E-2</c:v>
                </c:pt>
                <c:pt idx="5">
                  <c:v>2.4145563311796406E-2</c:v>
                </c:pt>
              </c:numCache>
            </c:numRef>
          </c:val>
          <c:extLst>
            <c:ext xmlns:c16="http://schemas.microsoft.com/office/drawing/2014/chart" uri="{C3380CC4-5D6E-409C-BE32-E72D297353CC}">
              <c16:uniqueId val="{00000001-72DC-40C7-ACD7-5A4E7F34BA9F}"/>
            </c:ext>
          </c:extLst>
        </c:ser>
        <c:dLbls>
          <c:showLegendKey val="0"/>
          <c:showVal val="0"/>
          <c:showCatName val="0"/>
          <c:showSerName val="0"/>
          <c:showPercent val="0"/>
          <c:showBubbleSize val="0"/>
        </c:dLbls>
        <c:gapWidth val="219"/>
        <c:overlap val="-27"/>
        <c:axId val="1498995040"/>
        <c:axId val="1498993600"/>
      </c:barChart>
      <c:catAx>
        <c:axId val="1498995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98993600"/>
        <c:crosses val="autoZero"/>
        <c:auto val="1"/>
        <c:lblAlgn val="ctr"/>
        <c:lblOffset val="100"/>
        <c:noMultiLvlLbl val="0"/>
      </c:catAx>
      <c:valAx>
        <c:axId val="1498993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98995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Volatilidad</a:t>
            </a:r>
            <a:r>
              <a:rPr lang="es-ES" baseline="0"/>
              <a:t> 3D</a:t>
            </a:r>
            <a:endParaRPr lang="es-E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'Tipo de contenido'!$G$8</c:f>
              <c:strCache>
                <c:ptCount val="1"/>
                <c:pt idx="0">
                  <c:v>Promedio de Volatilidad previa 3D</c:v>
                </c:pt>
              </c:strCache>
            </c:strRef>
          </c:tx>
          <c:spPr>
            <a:solidFill>
              <a:schemeClr val="accent1"/>
            </a:solidFill>
            <a:ln>
              <a:noFill/>
            </a:ln>
            <a:effectLst/>
          </c:spPr>
          <c:invertIfNegative val="0"/>
          <c:cat>
            <c:strRef>
              <c:f>'Tipo de contenido'!$F$9:$F$14</c:f>
              <c:strCache>
                <c:ptCount val="6"/>
                <c:pt idx="0">
                  <c:v>Anuncio</c:v>
                </c:pt>
                <c:pt idx="1">
                  <c:v>Broma/Meme</c:v>
                </c:pt>
                <c:pt idx="2">
                  <c:v>Crítica</c:v>
                </c:pt>
                <c:pt idx="3">
                  <c:v>Información técnica</c:v>
                </c:pt>
                <c:pt idx="4">
                  <c:v>Opinión</c:v>
                </c:pt>
                <c:pt idx="5">
                  <c:v>Total general</c:v>
                </c:pt>
              </c:strCache>
            </c:strRef>
          </c:cat>
          <c:val>
            <c:numRef>
              <c:f>'Tipo de contenido'!$G$9:$G$14</c:f>
              <c:numCache>
                <c:formatCode>0.00%</c:formatCode>
                <c:ptCount val="6"/>
                <c:pt idx="0">
                  <c:v>2.8194553955660225E-2</c:v>
                </c:pt>
                <c:pt idx="1">
                  <c:v>3.1109628722406347E-2</c:v>
                </c:pt>
                <c:pt idx="2">
                  <c:v>3.5849174266689647E-2</c:v>
                </c:pt>
                <c:pt idx="3">
                  <c:v>4.2202205883427012E-2</c:v>
                </c:pt>
                <c:pt idx="4">
                  <c:v>3.0761258138818789E-2</c:v>
                </c:pt>
                <c:pt idx="5">
                  <c:v>3.2032134828092931E-2</c:v>
                </c:pt>
              </c:numCache>
            </c:numRef>
          </c:val>
          <c:extLst>
            <c:ext xmlns:c16="http://schemas.microsoft.com/office/drawing/2014/chart" uri="{C3380CC4-5D6E-409C-BE32-E72D297353CC}">
              <c16:uniqueId val="{00000000-A395-4005-A53C-4E55BB099843}"/>
            </c:ext>
          </c:extLst>
        </c:ser>
        <c:ser>
          <c:idx val="1"/>
          <c:order val="1"/>
          <c:tx>
            <c:strRef>
              <c:f>'Tipo de contenido'!$H$8</c:f>
              <c:strCache>
                <c:ptCount val="1"/>
                <c:pt idx="0">
                  <c:v>Promedio de Volatilidad 3D</c:v>
                </c:pt>
              </c:strCache>
            </c:strRef>
          </c:tx>
          <c:spPr>
            <a:solidFill>
              <a:schemeClr val="accent2"/>
            </a:solidFill>
            <a:ln>
              <a:noFill/>
            </a:ln>
            <a:effectLst/>
          </c:spPr>
          <c:invertIfNegative val="0"/>
          <c:cat>
            <c:strRef>
              <c:f>'Tipo de contenido'!$F$9:$F$14</c:f>
              <c:strCache>
                <c:ptCount val="6"/>
                <c:pt idx="0">
                  <c:v>Anuncio</c:v>
                </c:pt>
                <c:pt idx="1">
                  <c:v>Broma/Meme</c:v>
                </c:pt>
                <c:pt idx="2">
                  <c:v>Crítica</c:v>
                </c:pt>
                <c:pt idx="3">
                  <c:v>Información técnica</c:v>
                </c:pt>
                <c:pt idx="4">
                  <c:v>Opinión</c:v>
                </c:pt>
                <c:pt idx="5">
                  <c:v>Total general</c:v>
                </c:pt>
              </c:strCache>
            </c:strRef>
          </c:cat>
          <c:val>
            <c:numRef>
              <c:f>'Tipo de contenido'!$H$9:$H$14</c:f>
              <c:numCache>
                <c:formatCode>0.00%</c:formatCode>
                <c:ptCount val="6"/>
                <c:pt idx="0">
                  <c:v>2.6386763713611275E-2</c:v>
                </c:pt>
                <c:pt idx="1">
                  <c:v>3.1801621189894734E-2</c:v>
                </c:pt>
                <c:pt idx="2">
                  <c:v>3.6948946719007822E-2</c:v>
                </c:pt>
                <c:pt idx="3">
                  <c:v>3.560709279145003E-2</c:v>
                </c:pt>
                <c:pt idx="4">
                  <c:v>2.9641426063957643E-2</c:v>
                </c:pt>
                <c:pt idx="5">
                  <c:v>3.0653556717982741E-2</c:v>
                </c:pt>
              </c:numCache>
            </c:numRef>
          </c:val>
          <c:extLst>
            <c:ext xmlns:c16="http://schemas.microsoft.com/office/drawing/2014/chart" uri="{C3380CC4-5D6E-409C-BE32-E72D297353CC}">
              <c16:uniqueId val="{00000001-A395-4005-A53C-4E55BB099843}"/>
            </c:ext>
          </c:extLst>
        </c:ser>
        <c:dLbls>
          <c:showLegendKey val="0"/>
          <c:showVal val="0"/>
          <c:showCatName val="0"/>
          <c:showSerName val="0"/>
          <c:showPercent val="0"/>
          <c:showBubbleSize val="0"/>
        </c:dLbls>
        <c:gapWidth val="219"/>
        <c:overlap val="-27"/>
        <c:axId val="1379127728"/>
        <c:axId val="1379120528"/>
      </c:barChart>
      <c:catAx>
        <c:axId val="1379127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79120528"/>
        <c:crosses val="autoZero"/>
        <c:auto val="1"/>
        <c:lblAlgn val="ctr"/>
        <c:lblOffset val="100"/>
        <c:noMultiLvlLbl val="0"/>
      </c:catAx>
      <c:valAx>
        <c:axId val="13791205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79127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Volatiliad 7D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'Tipo de contenido'!$G$15</c:f>
              <c:strCache>
                <c:ptCount val="1"/>
                <c:pt idx="0">
                  <c:v>Promedio de Volatilidad previa 7D</c:v>
                </c:pt>
              </c:strCache>
            </c:strRef>
          </c:tx>
          <c:spPr>
            <a:solidFill>
              <a:schemeClr val="accent1"/>
            </a:solidFill>
            <a:ln>
              <a:noFill/>
            </a:ln>
            <a:effectLst/>
          </c:spPr>
          <c:invertIfNegative val="0"/>
          <c:cat>
            <c:strRef>
              <c:f>'Tipo de contenido'!$F$16:$F$21</c:f>
              <c:strCache>
                <c:ptCount val="6"/>
                <c:pt idx="0">
                  <c:v>Anuncio</c:v>
                </c:pt>
                <c:pt idx="1">
                  <c:v>Broma/Meme</c:v>
                </c:pt>
                <c:pt idx="2">
                  <c:v>Crítica</c:v>
                </c:pt>
                <c:pt idx="3">
                  <c:v>Información técnica</c:v>
                </c:pt>
                <c:pt idx="4">
                  <c:v>Opinión</c:v>
                </c:pt>
                <c:pt idx="5">
                  <c:v>Total general</c:v>
                </c:pt>
              </c:strCache>
            </c:strRef>
          </c:cat>
          <c:val>
            <c:numRef>
              <c:f>'Tipo de contenido'!$G$16:$G$21</c:f>
              <c:numCache>
                <c:formatCode>0.00%</c:formatCode>
                <c:ptCount val="6"/>
                <c:pt idx="0">
                  <c:v>2.7247884135385529E-2</c:v>
                </c:pt>
                <c:pt idx="1">
                  <c:v>3.5103742569474558E-2</c:v>
                </c:pt>
                <c:pt idx="2">
                  <c:v>3.5746693708005942E-2</c:v>
                </c:pt>
                <c:pt idx="3">
                  <c:v>3.728241971819804E-2</c:v>
                </c:pt>
                <c:pt idx="4">
                  <c:v>3.0179386836265764E-2</c:v>
                </c:pt>
                <c:pt idx="5">
                  <c:v>3.2064313415626586E-2</c:v>
                </c:pt>
              </c:numCache>
            </c:numRef>
          </c:val>
          <c:extLst>
            <c:ext xmlns:c16="http://schemas.microsoft.com/office/drawing/2014/chart" uri="{C3380CC4-5D6E-409C-BE32-E72D297353CC}">
              <c16:uniqueId val="{00000000-E947-44FE-B99B-504F4C10E4A8}"/>
            </c:ext>
          </c:extLst>
        </c:ser>
        <c:ser>
          <c:idx val="1"/>
          <c:order val="1"/>
          <c:tx>
            <c:strRef>
              <c:f>'Tipo de contenido'!$H$15</c:f>
              <c:strCache>
                <c:ptCount val="1"/>
                <c:pt idx="0">
                  <c:v>Promedio de Volatilidad 7D</c:v>
                </c:pt>
              </c:strCache>
            </c:strRef>
          </c:tx>
          <c:spPr>
            <a:solidFill>
              <a:schemeClr val="accent2"/>
            </a:solidFill>
            <a:ln>
              <a:noFill/>
            </a:ln>
            <a:effectLst/>
          </c:spPr>
          <c:invertIfNegative val="0"/>
          <c:cat>
            <c:strRef>
              <c:f>'Tipo de contenido'!$F$16:$F$21</c:f>
              <c:strCache>
                <c:ptCount val="6"/>
                <c:pt idx="0">
                  <c:v>Anuncio</c:v>
                </c:pt>
                <c:pt idx="1">
                  <c:v>Broma/Meme</c:v>
                </c:pt>
                <c:pt idx="2">
                  <c:v>Crítica</c:v>
                </c:pt>
                <c:pt idx="3">
                  <c:v>Información técnica</c:v>
                </c:pt>
                <c:pt idx="4">
                  <c:v>Opinión</c:v>
                </c:pt>
                <c:pt idx="5">
                  <c:v>Total general</c:v>
                </c:pt>
              </c:strCache>
            </c:strRef>
          </c:cat>
          <c:val>
            <c:numRef>
              <c:f>'Tipo de contenido'!$H$16:$H$21</c:f>
              <c:numCache>
                <c:formatCode>0.00%</c:formatCode>
                <c:ptCount val="6"/>
                <c:pt idx="0">
                  <c:v>2.7662233887815694E-2</c:v>
                </c:pt>
                <c:pt idx="1">
                  <c:v>3.3442234594129643E-2</c:v>
                </c:pt>
                <c:pt idx="2">
                  <c:v>3.3871846476928286E-2</c:v>
                </c:pt>
                <c:pt idx="3">
                  <c:v>3.4105054493624096E-2</c:v>
                </c:pt>
                <c:pt idx="4">
                  <c:v>3.0240239663988658E-2</c:v>
                </c:pt>
                <c:pt idx="5">
                  <c:v>3.1214001269171229E-2</c:v>
                </c:pt>
              </c:numCache>
            </c:numRef>
          </c:val>
          <c:extLst>
            <c:ext xmlns:c16="http://schemas.microsoft.com/office/drawing/2014/chart" uri="{C3380CC4-5D6E-409C-BE32-E72D297353CC}">
              <c16:uniqueId val="{00000001-E947-44FE-B99B-504F4C10E4A8}"/>
            </c:ext>
          </c:extLst>
        </c:ser>
        <c:dLbls>
          <c:showLegendKey val="0"/>
          <c:showVal val="0"/>
          <c:showCatName val="0"/>
          <c:showSerName val="0"/>
          <c:showPercent val="0"/>
          <c:showBubbleSize val="0"/>
        </c:dLbls>
        <c:gapWidth val="219"/>
        <c:overlap val="-27"/>
        <c:axId val="1359689616"/>
        <c:axId val="1359690096"/>
      </c:barChart>
      <c:catAx>
        <c:axId val="1359689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9690096"/>
        <c:crosses val="autoZero"/>
        <c:auto val="1"/>
        <c:lblAlgn val="ctr"/>
        <c:lblOffset val="100"/>
        <c:noMultiLvlLbl val="0"/>
      </c:catAx>
      <c:valAx>
        <c:axId val="13596900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59689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[Bitcoin Maestro Final.xlsx]Tono emocional!TablaDinámica1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'Tono emocional'!$B$1</c:f>
              <c:strCache>
                <c:ptCount val="1"/>
                <c:pt idx="0">
                  <c:v>Promedio de Reacción 1D</c:v>
                </c:pt>
              </c:strCache>
            </c:strRef>
          </c:tx>
          <c:spPr>
            <a:solidFill>
              <a:schemeClr val="accent1"/>
            </a:solidFill>
            <a:ln>
              <a:noFill/>
            </a:ln>
            <a:effectLst/>
          </c:spPr>
          <c:invertIfNegative val="0"/>
          <c:cat>
            <c:strRef>
              <c:f>'Tono emocional'!$A$2:$A$9</c:f>
              <c:strCache>
                <c:ptCount val="7"/>
                <c:pt idx="0">
                  <c:v>Crítico/Sarcástico</c:v>
                </c:pt>
                <c:pt idx="1">
                  <c:v>Desinteresado/Casual</c:v>
                </c:pt>
                <c:pt idx="2">
                  <c:v>Entusiasta</c:v>
                </c:pt>
                <c:pt idx="3">
                  <c:v>Especulativo</c:v>
                </c:pt>
                <c:pt idx="4">
                  <c:v>Humorístico/Irónico</c:v>
                </c:pt>
                <c:pt idx="5">
                  <c:v>Provocador</c:v>
                </c:pt>
                <c:pt idx="6">
                  <c:v>Serio/Formal</c:v>
                </c:pt>
              </c:strCache>
            </c:strRef>
          </c:cat>
          <c:val>
            <c:numRef>
              <c:f>'Tono emocional'!$B$2:$B$9</c:f>
              <c:numCache>
                <c:formatCode>0.00%</c:formatCode>
                <c:ptCount val="7"/>
                <c:pt idx="0">
                  <c:v>-1.0680830821168344E-2</c:v>
                </c:pt>
                <c:pt idx="1">
                  <c:v>-5.8747393582544048E-3</c:v>
                </c:pt>
                <c:pt idx="2">
                  <c:v>6.1176154527431154E-3</c:v>
                </c:pt>
                <c:pt idx="3">
                  <c:v>1.3887271213134775E-3</c:v>
                </c:pt>
                <c:pt idx="4">
                  <c:v>3.7818635031676893E-3</c:v>
                </c:pt>
                <c:pt idx="5">
                  <c:v>1.3082700787833215E-2</c:v>
                </c:pt>
                <c:pt idx="6">
                  <c:v>-4.186181360060221E-3</c:v>
                </c:pt>
              </c:numCache>
            </c:numRef>
          </c:val>
          <c:extLst>
            <c:ext xmlns:c16="http://schemas.microsoft.com/office/drawing/2014/chart" uri="{C3380CC4-5D6E-409C-BE32-E72D297353CC}">
              <c16:uniqueId val="{00000000-9F6E-4B4A-91BB-A8FB7E4B6A6C}"/>
            </c:ext>
          </c:extLst>
        </c:ser>
        <c:ser>
          <c:idx val="1"/>
          <c:order val="1"/>
          <c:tx>
            <c:strRef>
              <c:f>'Tono emocional'!$C$1</c:f>
              <c:strCache>
                <c:ptCount val="1"/>
                <c:pt idx="0">
                  <c:v>Promedio de Reacción 3D</c:v>
                </c:pt>
              </c:strCache>
            </c:strRef>
          </c:tx>
          <c:spPr>
            <a:solidFill>
              <a:schemeClr val="accent2"/>
            </a:solidFill>
            <a:ln>
              <a:noFill/>
            </a:ln>
            <a:effectLst/>
          </c:spPr>
          <c:invertIfNegative val="0"/>
          <c:cat>
            <c:strRef>
              <c:f>'Tono emocional'!$A$2:$A$9</c:f>
              <c:strCache>
                <c:ptCount val="7"/>
                <c:pt idx="0">
                  <c:v>Crítico/Sarcástico</c:v>
                </c:pt>
                <c:pt idx="1">
                  <c:v>Desinteresado/Casual</c:v>
                </c:pt>
                <c:pt idx="2">
                  <c:v>Entusiasta</c:v>
                </c:pt>
                <c:pt idx="3">
                  <c:v>Especulativo</c:v>
                </c:pt>
                <c:pt idx="4">
                  <c:v>Humorístico/Irónico</c:v>
                </c:pt>
                <c:pt idx="5">
                  <c:v>Provocador</c:v>
                </c:pt>
                <c:pt idx="6">
                  <c:v>Serio/Formal</c:v>
                </c:pt>
              </c:strCache>
            </c:strRef>
          </c:cat>
          <c:val>
            <c:numRef>
              <c:f>'Tono emocional'!$C$2:$C$9</c:f>
              <c:numCache>
                <c:formatCode>0.00%</c:formatCode>
                <c:ptCount val="7"/>
                <c:pt idx="0">
                  <c:v>-1.8704253076775493E-2</c:v>
                </c:pt>
                <c:pt idx="1">
                  <c:v>-4.8032944199297876E-3</c:v>
                </c:pt>
                <c:pt idx="2">
                  <c:v>9.8657485934414754E-3</c:v>
                </c:pt>
                <c:pt idx="3">
                  <c:v>7.9982774954504721E-3</c:v>
                </c:pt>
                <c:pt idx="4">
                  <c:v>-1.5889331776482852E-3</c:v>
                </c:pt>
                <c:pt idx="5">
                  <c:v>1.1908594349748685E-2</c:v>
                </c:pt>
                <c:pt idx="6">
                  <c:v>5.3021681191445964E-3</c:v>
                </c:pt>
              </c:numCache>
            </c:numRef>
          </c:val>
          <c:extLst>
            <c:ext xmlns:c16="http://schemas.microsoft.com/office/drawing/2014/chart" uri="{C3380CC4-5D6E-409C-BE32-E72D297353CC}">
              <c16:uniqueId val="{00000001-9F6E-4B4A-91BB-A8FB7E4B6A6C}"/>
            </c:ext>
          </c:extLst>
        </c:ser>
        <c:ser>
          <c:idx val="2"/>
          <c:order val="2"/>
          <c:tx>
            <c:strRef>
              <c:f>'Tono emocional'!$D$1</c:f>
              <c:strCache>
                <c:ptCount val="1"/>
                <c:pt idx="0">
                  <c:v>Promedio de Reacción 7D</c:v>
                </c:pt>
              </c:strCache>
            </c:strRef>
          </c:tx>
          <c:spPr>
            <a:solidFill>
              <a:schemeClr val="accent3"/>
            </a:solidFill>
            <a:ln>
              <a:noFill/>
            </a:ln>
            <a:effectLst/>
          </c:spPr>
          <c:invertIfNegative val="0"/>
          <c:cat>
            <c:strRef>
              <c:f>'Tono emocional'!$A$2:$A$9</c:f>
              <c:strCache>
                <c:ptCount val="7"/>
                <c:pt idx="0">
                  <c:v>Crítico/Sarcástico</c:v>
                </c:pt>
                <c:pt idx="1">
                  <c:v>Desinteresado/Casual</c:v>
                </c:pt>
                <c:pt idx="2">
                  <c:v>Entusiasta</c:v>
                </c:pt>
                <c:pt idx="3">
                  <c:v>Especulativo</c:v>
                </c:pt>
                <c:pt idx="4">
                  <c:v>Humorístico/Irónico</c:v>
                </c:pt>
                <c:pt idx="5">
                  <c:v>Provocador</c:v>
                </c:pt>
                <c:pt idx="6">
                  <c:v>Serio/Formal</c:v>
                </c:pt>
              </c:strCache>
            </c:strRef>
          </c:cat>
          <c:val>
            <c:numRef>
              <c:f>'Tono emocional'!$D$2:$D$9</c:f>
              <c:numCache>
                <c:formatCode>0.00%</c:formatCode>
                <c:ptCount val="7"/>
                <c:pt idx="0">
                  <c:v>-2.8657499497927411E-2</c:v>
                </c:pt>
                <c:pt idx="1">
                  <c:v>-1.3725672797683941E-3</c:v>
                </c:pt>
                <c:pt idx="2">
                  <c:v>1.8454249781289407E-2</c:v>
                </c:pt>
                <c:pt idx="3">
                  <c:v>2.1791694062323341E-2</c:v>
                </c:pt>
                <c:pt idx="4">
                  <c:v>9.1764168993046184E-3</c:v>
                </c:pt>
                <c:pt idx="5">
                  <c:v>5.8800842916486417E-3</c:v>
                </c:pt>
                <c:pt idx="6">
                  <c:v>1.1016437972373111E-3</c:v>
                </c:pt>
              </c:numCache>
            </c:numRef>
          </c:val>
          <c:extLst>
            <c:ext xmlns:c16="http://schemas.microsoft.com/office/drawing/2014/chart" uri="{C3380CC4-5D6E-409C-BE32-E72D297353CC}">
              <c16:uniqueId val="{00000002-9F6E-4B4A-91BB-A8FB7E4B6A6C}"/>
            </c:ext>
          </c:extLst>
        </c:ser>
        <c:dLbls>
          <c:showLegendKey val="0"/>
          <c:showVal val="0"/>
          <c:showCatName val="0"/>
          <c:showSerName val="0"/>
          <c:showPercent val="0"/>
          <c:showBubbleSize val="0"/>
        </c:dLbls>
        <c:gapWidth val="219"/>
        <c:overlap val="-27"/>
        <c:axId val="1827170752"/>
        <c:axId val="1827181312"/>
      </c:barChart>
      <c:catAx>
        <c:axId val="1827170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81312"/>
        <c:crosses val="autoZero"/>
        <c:auto val="1"/>
        <c:lblAlgn val="ctr"/>
        <c:lblOffset val="100"/>
        <c:noMultiLvlLbl val="0"/>
      </c:catAx>
      <c:valAx>
        <c:axId val="18271813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7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[Bitcoin Maestro Final.xlsx]Tono emocional!TablaDinámica2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'Tono emocional'!$B$11</c:f>
              <c:strCache>
                <c:ptCount val="1"/>
                <c:pt idx="0">
                  <c:v>Promedio de Volatilidad 1D</c:v>
                </c:pt>
              </c:strCache>
            </c:strRef>
          </c:tx>
          <c:spPr>
            <a:solidFill>
              <a:schemeClr val="accent1"/>
            </a:solidFill>
            <a:ln>
              <a:noFill/>
            </a:ln>
            <a:effectLst/>
          </c:spPr>
          <c:invertIfNegative val="0"/>
          <c:cat>
            <c:strRef>
              <c:f>'Tono emocional'!$A$12:$A$19</c:f>
              <c:strCache>
                <c:ptCount val="7"/>
                <c:pt idx="0">
                  <c:v>Crítico/Sarcástico</c:v>
                </c:pt>
                <c:pt idx="1">
                  <c:v>Desinteresado/Casual</c:v>
                </c:pt>
                <c:pt idx="2">
                  <c:v>Entusiasta</c:v>
                </c:pt>
                <c:pt idx="3">
                  <c:v>Especulativo</c:v>
                </c:pt>
                <c:pt idx="4">
                  <c:v>Humorístico/Irónico</c:v>
                </c:pt>
                <c:pt idx="5">
                  <c:v>Provocador</c:v>
                </c:pt>
                <c:pt idx="6">
                  <c:v>Serio/Formal</c:v>
                </c:pt>
              </c:strCache>
            </c:strRef>
          </c:cat>
          <c:val>
            <c:numRef>
              <c:f>'Tono emocional'!$B$12:$B$19</c:f>
              <c:numCache>
                <c:formatCode>0.00%</c:formatCode>
                <c:ptCount val="7"/>
                <c:pt idx="0">
                  <c:v>2.4913091950028363E-2</c:v>
                </c:pt>
                <c:pt idx="1">
                  <c:v>2.0118875297743533E-2</c:v>
                </c:pt>
                <c:pt idx="2">
                  <c:v>2.1636338348330817E-2</c:v>
                </c:pt>
                <c:pt idx="3">
                  <c:v>2.2394864482129209E-2</c:v>
                </c:pt>
                <c:pt idx="4">
                  <c:v>2.7353648041372341E-2</c:v>
                </c:pt>
                <c:pt idx="5">
                  <c:v>3.8754255476278587E-2</c:v>
                </c:pt>
                <c:pt idx="6">
                  <c:v>2.2850896815571332E-2</c:v>
                </c:pt>
              </c:numCache>
            </c:numRef>
          </c:val>
          <c:extLst>
            <c:ext xmlns:c16="http://schemas.microsoft.com/office/drawing/2014/chart" uri="{C3380CC4-5D6E-409C-BE32-E72D297353CC}">
              <c16:uniqueId val="{00000000-6AD0-40D2-942F-1CA9E5218F03}"/>
            </c:ext>
          </c:extLst>
        </c:ser>
        <c:ser>
          <c:idx val="1"/>
          <c:order val="1"/>
          <c:tx>
            <c:strRef>
              <c:f>'Tono emocional'!$C$11</c:f>
              <c:strCache>
                <c:ptCount val="1"/>
                <c:pt idx="0">
                  <c:v>Promedio de Volatilidad 3D</c:v>
                </c:pt>
              </c:strCache>
            </c:strRef>
          </c:tx>
          <c:spPr>
            <a:solidFill>
              <a:schemeClr val="accent2"/>
            </a:solidFill>
            <a:ln>
              <a:noFill/>
            </a:ln>
            <a:effectLst/>
          </c:spPr>
          <c:invertIfNegative val="0"/>
          <c:cat>
            <c:strRef>
              <c:f>'Tono emocional'!$A$12:$A$19</c:f>
              <c:strCache>
                <c:ptCount val="7"/>
                <c:pt idx="0">
                  <c:v>Crítico/Sarcástico</c:v>
                </c:pt>
                <c:pt idx="1">
                  <c:v>Desinteresado/Casual</c:v>
                </c:pt>
                <c:pt idx="2">
                  <c:v>Entusiasta</c:v>
                </c:pt>
                <c:pt idx="3">
                  <c:v>Especulativo</c:v>
                </c:pt>
                <c:pt idx="4">
                  <c:v>Humorístico/Irónico</c:v>
                </c:pt>
                <c:pt idx="5">
                  <c:v>Provocador</c:v>
                </c:pt>
                <c:pt idx="6">
                  <c:v>Serio/Formal</c:v>
                </c:pt>
              </c:strCache>
            </c:strRef>
          </c:cat>
          <c:val>
            <c:numRef>
              <c:f>'Tono emocional'!$C$12:$C$19</c:f>
              <c:numCache>
                <c:formatCode>0.00%</c:formatCode>
                <c:ptCount val="7"/>
                <c:pt idx="0">
                  <c:v>4.4658313277819127E-2</c:v>
                </c:pt>
                <c:pt idx="1">
                  <c:v>3.5490033507619326E-2</c:v>
                </c:pt>
                <c:pt idx="2">
                  <c:v>2.8121632927700223E-2</c:v>
                </c:pt>
                <c:pt idx="3">
                  <c:v>2.1005840256659712E-2</c:v>
                </c:pt>
                <c:pt idx="4">
                  <c:v>3.1243452835637269E-2</c:v>
                </c:pt>
                <c:pt idx="5">
                  <c:v>3.409898221120309E-2</c:v>
                </c:pt>
                <c:pt idx="6">
                  <c:v>3.0229354401129699E-2</c:v>
                </c:pt>
              </c:numCache>
            </c:numRef>
          </c:val>
          <c:extLst>
            <c:ext xmlns:c16="http://schemas.microsoft.com/office/drawing/2014/chart" uri="{C3380CC4-5D6E-409C-BE32-E72D297353CC}">
              <c16:uniqueId val="{00000001-6AD0-40D2-942F-1CA9E5218F03}"/>
            </c:ext>
          </c:extLst>
        </c:ser>
        <c:ser>
          <c:idx val="2"/>
          <c:order val="2"/>
          <c:tx>
            <c:strRef>
              <c:f>'Tono emocional'!$D$11</c:f>
              <c:strCache>
                <c:ptCount val="1"/>
                <c:pt idx="0">
                  <c:v>Promedio de Volatilidad 7D</c:v>
                </c:pt>
              </c:strCache>
            </c:strRef>
          </c:tx>
          <c:spPr>
            <a:solidFill>
              <a:schemeClr val="accent3"/>
            </a:solidFill>
            <a:ln>
              <a:noFill/>
            </a:ln>
            <a:effectLst/>
          </c:spPr>
          <c:invertIfNegative val="0"/>
          <c:cat>
            <c:strRef>
              <c:f>'Tono emocional'!$A$12:$A$19</c:f>
              <c:strCache>
                <c:ptCount val="7"/>
                <c:pt idx="0">
                  <c:v>Crítico/Sarcástico</c:v>
                </c:pt>
                <c:pt idx="1">
                  <c:v>Desinteresado/Casual</c:v>
                </c:pt>
                <c:pt idx="2">
                  <c:v>Entusiasta</c:v>
                </c:pt>
                <c:pt idx="3">
                  <c:v>Especulativo</c:v>
                </c:pt>
                <c:pt idx="4">
                  <c:v>Humorístico/Irónico</c:v>
                </c:pt>
                <c:pt idx="5">
                  <c:v>Provocador</c:v>
                </c:pt>
                <c:pt idx="6">
                  <c:v>Serio/Formal</c:v>
                </c:pt>
              </c:strCache>
            </c:strRef>
          </c:cat>
          <c:val>
            <c:numRef>
              <c:f>'Tono emocional'!$D$12:$D$19</c:f>
              <c:numCache>
                <c:formatCode>0.00%</c:formatCode>
                <c:ptCount val="7"/>
                <c:pt idx="0">
                  <c:v>3.7927672997060291E-2</c:v>
                </c:pt>
                <c:pt idx="1">
                  <c:v>3.5203285566263204E-2</c:v>
                </c:pt>
                <c:pt idx="2">
                  <c:v>2.7921589870680143E-2</c:v>
                </c:pt>
                <c:pt idx="3">
                  <c:v>2.6633277317269641E-2</c:v>
                </c:pt>
                <c:pt idx="4">
                  <c:v>3.311326700500479E-2</c:v>
                </c:pt>
                <c:pt idx="5">
                  <c:v>3.4711092504798834E-2</c:v>
                </c:pt>
                <c:pt idx="6">
                  <c:v>3.0157207922151059E-2</c:v>
                </c:pt>
              </c:numCache>
            </c:numRef>
          </c:val>
          <c:extLst>
            <c:ext xmlns:c16="http://schemas.microsoft.com/office/drawing/2014/chart" uri="{C3380CC4-5D6E-409C-BE32-E72D297353CC}">
              <c16:uniqueId val="{00000002-6AD0-40D2-942F-1CA9E5218F03}"/>
            </c:ext>
          </c:extLst>
        </c:ser>
        <c:dLbls>
          <c:showLegendKey val="0"/>
          <c:showVal val="0"/>
          <c:showCatName val="0"/>
          <c:showSerName val="0"/>
          <c:showPercent val="0"/>
          <c:showBubbleSize val="0"/>
        </c:dLbls>
        <c:gapWidth val="219"/>
        <c:overlap val="-27"/>
        <c:axId val="1649918176"/>
        <c:axId val="1649924416"/>
      </c:barChart>
      <c:catAx>
        <c:axId val="164991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49924416"/>
        <c:crosses val="autoZero"/>
        <c:auto val="1"/>
        <c:lblAlgn val="ctr"/>
        <c:lblOffset val="100"/>
        <c:noMultiLvlLbl val="0"/>
      </c:catAx>
      <c:valAx>
        <c:axId val="1649924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49918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[Bitcoin Maestro Final.xlsx]Tono emocional!TablaDinámica5</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'Tono emocional'!$B$21</c:f>
              <c:strCache>
                <c:ptCount val="1"/>
                <c:pt idx="0">
                  <c:v>Promedio de Volatilidad previa 1D</c:v>
                </c:pt>
              </c:strCache>
            </c:strRef>
          </c:tx>
          <c:spPr>
            <a:solidFill>
              <a:schemeClr val="accent1"/>
            </a:solidFill>
            <a:ln>
              <a:noFill/>
            </a:ln>
            <a:effectLst/>
          </c:spPr>
          <c:invertIfNegative val="0"/>
          <c:cat>
            <c:strRef>
              <c:f>'Tono emocional'!$A$22:$A$29</c:f>
              <c:strCache>
                <c:ptCount val="7"/>
                <c:pt idx="0">
                  <c:v>Crítico/Sarcástico</c:v>
                </c:pt>
                <c:pt idx="1">
                  <c:v>Desinteresado/Casual</c:v>
                </c:pt>
                <c:pt idx="2">
                  <c:v>Entusiasta</c:v>
                </c:pt>
                <c:pt idx="3">
                  <c:v>Especulativo</c:v>
                </c:pt>
                <c:pt idx="4">
                  <c:v>Humorístico/Irónico</c:v>
                </c:pt>
                <c:pt idx="5">
                  <c:v>Provocador</c:v>
                </c:pt>
                <c:pt idx="6">
                  <c:v>Serio/Formal</c:v>
                </c:pt>
              </c:strCache>
            </c:strRef>
          </c:cat>
          <c:val>
            <c:numRef>
              <c:f>'Tono emocional'!$B$22:$B$29</c:f>
              <c:numCache>
                <c:formatCode>0.00%</c:formatCode>
                <c:ptCount val="7"/>
                <c:pt idx="0">
                  <c:v>2.5754286323327949E-2</c:v>
                </c:pt>
                <c:pt idx="1">
                  <c:v>1.5118816564701463E-2</c:v>
                </c:pt>
                <c:pt idx="2">
                  <c:v>2.0416306248411717E-2</c:v>
                </c:pt>
                <c:pt idx="3">
                  <c:v>2.1226344735121288E-2</c:v>
                </c:pt>
                <c:pt idx="4">
                  <c:v>2.4119845134737607E-2</c:v>
                </c:pt>
                <c:pt idx="5">
                  <c:v>2.8944019620214183E-2</c:v>
                </c:pt>
                <c:pt idx="6">
                  <c:v>2.6813042513629516E-2</c:v>
                </c:pt>
              </c:numCache>
            </c:numRef>
          </c:val>
          <c:extLst>
            <c:ext xmlns:c16="http://schemas.microsoft.com/office/drawing/2014/chart" uri="{C3380CC4-5D6E-409C-BE32-E72D297353CC}">
              <c16:uniqueId val="{00000000-0117-48EE-8B74-BC1761203E98}"/>
            </c:ext>
          </c:extLst>
        </c:ser>
        <c:ser>
          <c:idx val="1"/>
          <c:order val="1"/>
          <c:tx>
            <c:strRef>
              <c:f>'Tono emocional'!$C$21</c:f>
              <c:strCache>
                <c:ptCount val="1"/>
                <c:pt idx="0">
                  <c:v>Promedio de Volatilidad previa 3D</c:v>
                </c:pt>
              </c:strCache>
            </c:strRef>
          </c:tx>
          <c:spPr>
            <a:solidFill>
              <a:schemeClr val="accent2"/>
            </a:solidFill>
            <a:ln>
              <a:noFill/>
            </a:ln>
            <a:effectLst/>
          </c:spPr>
          <c:invertIfNegative val="0"/>
          <c:cat>
            <c:strRef>
              <c:f>'Tono emocional'!$A$22:$A$29</c:f>
              <c:strCache>
                <c:ptCount val="7"/>
                <c:pt idx="0">
                  <c:v>Crítico/Sarcástico</c:v>
                </c:pt>
                <c:pt idx="1">
                  <c:v>Desinteresado/Casual</c:v>
                </c:pt>
                <c:pt idx="2">
                  <c:v>Entusiasta</c:v>
                </c:pt>
                <c:pt idx="3">
                  <c:v>Especulativo</c:v>
                </c:pt>
                <c:pt idx="4">
                  <c:v>Humorístico/Irónico</c:v>
                </c:pt>
                <c:pt idx="5">
                  <c:v>Provocador</c:v>
                </c:pt>
                <c:pt idx="6">
                  <c:v>Serio/Formal</c:v>
                </c:pt>
              </c:strCache>
            </c:strRef>
          </c:cat>
          <c:val>
            <c:numRef>
              <c:f>'Tono emocional'!$C$22:$C$29</c:f>
              <c:numCache>
                <c:formatCode>0.00%</c:formatCode>
                <c:ptCount val="7"/>
                <c:pt idx="0">
                  <c:v>3.1302796010374646E-2</c:v>
                </c:pt>
                <c:pt idx="1">
                  <c:v>3.3780187630012906E-2</c:v>
                </c:pt>
                <c:pt idx="2">
                  <c:v>2.7215780674789612E-2</c:v>
                </c:pt>
                <c:pt idx="3">
                  <c:v>2.8302132849814511E-2</c:v>
                </c:pt>
                <c:pt idx="4">
                  <c:v>3.1571967573964826E-2</c:v>
                </c:pt>
                <c:pt idx="5">
                  <c:v>3.607079265902851E-2</c:v>
                </c:pt>
                <c:pt idx="6">
                  <c:v>3.6067752710717535E-2</c:v>
                </c:pt>
              </c:numCache>
            </c:numRef>
          </c:val>
          <c:extLst>
            <c:ext xmlns:c16="http://schemas.microsoft.com/office/drawing/2014/chart" uri="{C3380CC4-5D6E-409C-BE32-E72D297353CC}">
              <c16:uniqueId val="{00000001-0117-48EE-8B74-BC1761203E98}"/>
            </c:ext>
          </c:extLst>
        </c:ser>
        <c:ser>
          <c:idx val="2"/>
          <c:order val="2"/>
          <c:tx>
            <c:strRef>
              <c:f>'Tono emocional'!$D$21</c:f>
              <c:strCache>
                <c:ptCount val="1"/>
                <c:pt idx="0">
                  <c:v>Promedio de Volatilidad previa 7D</c:v>
                </c:pt>
              </c:strCache>
            </c:strRef>
          </c:tx>
          <c:spPr>
            <a:solidFill>
              <a:schemeClr val="accent3"/>
            </a:solidFill>
            <a:ln>
              <a:noFill/>
            </a:ln>
            <a:effectLst/>
          </c:spPr>
          <c:invertIfNegative val="0"/>
          <c:cat>
            <c:strRef>
              <c:f>'Tono emocional'!$A$22:$A$29</c:f>
              <c:strCache>
                <c:ptCount val="7"/>
                <c:pt idx="0">
                  <c:v>Crítico/Sarcástico</c:v>
                </c:pt>
                <c:pt idx="1">
                  <c:v>Desinteresado/Casual</c:v>
                </c:pt>
                <c:pt idx="2">
                  <c:v>Entusiasta</c:v>
                </c:pt>
                <c:pt idx="3">
                  <c:v>Especulativo</c:v>
                </c:pt>
                <c:pt idx="4">
                  <c:v>Humorístico/Irónico</c:v>
                </c:pt>
                <c:pt idx="5">
                  <c:v>Provocador</c:v>
                </c:pt>
                <c:pt idx="6">
                  <c:v>Serio/Formal</c:v>
                </c:pt>
              </c:strCache>
            </c:strRef>
          </c:cat>
          <c:val>
            <c:numRef>
              <c:f>'Tono emocional'!$D$22:$D$29</c:f>
              <c:numCache>
                <c:formatCode>0.00%</c:formatCode>
                <c:ptCount val="7"/>
                <c:pt idx="0">
                  <c:v>3.4402181609608271E-2</c:v>
                </c:pt>
                <c:pt idx="1">
                  <c:v>3.2130205102146439E-2</c:v>
                </c:pt>
                <c:pt idx="2">
                  <c:v>2.8831263691353217E-2</c:v>
                </c:pt>
                <c:pt idx="3">
                  <c:v>3.0100955551929102E-2</c:v>
                </c:pt>
                <c:pt idx="4">
                  <c:v>3.5092089492109152E-2</c:v>
                </c:pt>
                <c:pt idx="5">
                  <c:v>3.1176616865006144E-2</c:v>
                </c:pt>
                <c:pt idx="6">
                  <c:v>3.1809191360231699E-2</c:v>
                </c:pt>
              </c:numCache>
            </c:numRef>
          </c:val>
          <c:extLst>
            <c:ext xmlns:c16="http://schemas.microsoft.com/office/drawing/2014/chart" uri="{C3380CC4-5D6E-409C-BE32-E72D297353CC}">
              <c16:uniqueId val="{00000002-0117-48EE-8B74-BC1761203E98}"/>
            </c:ext>
          </c:extLst>
        </c:ser>
        <c:dLbls>
          <c:showLegendKey val="0"/>
          <c:showVal val="0"/>
          <c:showCatName val="0"/>
          <c:showSerName val="0"/>
          <c:showPercent val="0"/>
          <c:showBubbleSize val="0"/>
        </c:dLbls>
        <c:gapWidth val="219"/>
        <c:overlap val="-27"/>
        <c:axId val="1827178912"/>
        <c:axId val="1827183712"/>
      </c:barChart>
      <c:catAx>
        <c:axId val="18271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83712"/>
        <c:crosses val="autoZero"/>
        <c:auto val="1"/>
        <c:lblAlgn val="ctr"/>
        <c:lblOffset val="100"/>
        <c:noMultiLvlLbl val="0"/>
      </c:catAx>
      <c:valAx>
        <c:axId val="18271837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7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Volatiliad 1D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'Tono emocional'!$G$1</c:f>
              <c:strCache>
                <c:ptCount val="1"/>
                <c:pt idx="0">
                  <c:v>Promedio de Volatilidad previa 1D</c:v>
                </c:pt>
              </c:strCache>
            </c:strRef>
          </c:tx>
          <c:spPr>
            <a:solidFill>
              <a:schemeClr val="accent1"/>
            </a:solidFill>
            <a:ln>
              <a:noFill/>
            </a:ln>
            <a:effectLst/>
          </c:spPr>
          <c:invertIfNegative val="0"/>
          <c:cat>
            <c:strRef>
              <c:f>'Tono emocional'!$F$2:$F$9</c:f>
              <c:strCache>
                <c:ptCount val="8"/>
                <c:pt idx="0">
                  <c:v>Crítico/Sarcástico</c:v>
                </c:pt>
                <c:pt idx="1">
                  <c:v>Desinteresado/Casual</c:v>
                </c:pt>
                <c:pt idx="2">
                  <c:v>Entusiasta</c:v>
                </c:pt>
                <c:pt idx="3">
                  <c:v>Especulativo</c:v>
                </c:pt>
                <c:pt idx="4">
                  <c:v>Humorístico/Irónico</c:v>
                </c:pt>
                <c:pt idx="5">
                  <c:v>Provocador</c:v>
                </c:pt>
                <c:pt idx="6">
                  <c:v>Serio/Formal</c:v>
                </c:pt>
                <c:pt idx="7">
                  <c:v>Total general</c:v>
                </c:pt>
              </c:strCache>
            </c:strRef>
          </c:cat>
          <c:val>
            <c:numRef>
              <c:f>'Tono emocional'!$G$2:$G$9</c:f>
              <c:numCache>
                <c:formatCode>0.00%</c:formatCode>
                <c:ptCount val="8"/>
                <c:pt idx="0">
                  <c:v>2.5754286323327949E-2</c:v>
                </c:pt>
                <c:pt idx="1">
                  <c:v>1.5118816564701463E-2</c:v>
                </c:pt>
                <c:pt idx="2">
                  <c:v>2.0416306248411717E-2</c:v>
                </c:pt>
                <c:pt idx="3">
                  <c:v>2.1226344735121288E-2</c:v>
                </c:pt>
                <c:pt idx="4">
                  <c:v>2.4119845134737607E-2</c:v>
                </c:pt>
                <c:pt idx="5">
                  <c:v>2.8944019620214183E-2</c:v>
                </c:pt>
                <c:pt idx="6">
                  <c:v>2.6813042513629516E-2</c:v>
                </c:pt>
                <c:pt idx="7">
                  <c:v>2.3214307117362977E-2</c:v>
                </c:pt>
              </c:numCache>
            </c:numRef>
          </c:val>
          <c:extLst>
            <c:ext xmlns:c16="http://schemas.microsoft.com/office/drawing/2014/chart" uri="{C3380CC4-5D6E-409C-BE32-E72D297353CC}">
              <c16:uniqueId val="{00000000-0D9B-407C-B744-68D8B2322EA3}"/>
            </c:ext>
          </c:extLst>
        </c:ser>
        <c:ser>
          <c:idx val="1"/>
          <c:order val="1"/>
          <c:tx>
            <c:strRef>
              <c:f>'Tono emocional'!$H$1</c:f>
              <c:strCache>
                <c:ptCount val="1"/>
                <c:pt idx="0">
                  <c:v>Promedio de Volatilidad 1D</c:v>
                </c:pt>
              </c:strCache>
            </c:strRef>
          </c:tx>
          <c:spPr>
            <a:solidFill>
              <a:schemeClr val="accent2"/>
            </a:solidFill>
            <a:ln>
              <a:noFill/>
            </a:ln>
            <a:effectLst/>
          </c:spPr>
          <c:invertIfNegative val="0"/>
          <c:cat>
            <c:strRef>
              <c:f>'Tono emocional'!$F$2:$F$9</c:f>
              <c:strCache>
                <c:ptCount val="8"/>
                <c:pt idx="0">
                  <c:v>Crítico/Sarcástico</c:v>
                </c:pt>
                <c:pt idx="1">
                  <c:v>Desinteresado/Casual</c:v>
                </c:pt>
                <c:pt idx="2">
                  <c:v>Entusiasta</c:v>
                </c:pt>
                <c:pt idx="3">
                  <c:v>Especulativo</c:v>
                </c:pt>
                <c:pt idx="4">
                  <c:v>Humorístico/Irónico</c:v>
                </c:pt>
                <c:pt idx="5">
                  <c:v>Provocador</c:v>
                </c:pt>
                <c:pt idx="6">
                  <c:v>Serio/Formal</c:v>
                </c:pt>
                <c:pt idx="7">
                  <c:v>Total general</c:v>
                </c:pt>
              </c:strCache>
            </c:strRef>
          </c:cat>
          <c:val>
            <c:numRef>
              <c:f>'Tono emocional'!$H$2:$H$9</c:f>
              <c:numCache>
                <c:formatCode>0.00%</c:formatCode>
                <c:ptCount val="8"/>
                <c:pt idx="0">
                  <c:v>2.4913091950028363E-2</c:v>
                </c:pt>
                <c:pt idx="1">
                  <c:v>2.0118875297743533E-2</c:v>
                </c:pt>
                <c:pt idx="2">
                  <c:v>2.1636338348330817E-2</c:v>
                </c:pt>
                <c:pt idx="3">
                  <c:v>2.2394864482129209E-2</c:v>
                </c:pt>
                <c:pt idx="4">
                  <c:v>2.7353648041372341E-2</c:v>
                </c:pt>
                <c:pt idx="5">
                  <c:v>3.8754255476278587E-2</c:v>
                </c:pt>
                <c:pt idx="6">
                  <c:v>2.2850896815571332E-2</c:v>
                </c:pt>
                <c:pt idx="7">
                  <c:v>2.4145563311796403E-2</c:v>
                </c:pt>
              </c:numCache>
            </c:numRef>
          </c:val>
          <c:extLst>
            <c:ext xmlns:c16="http://schemas.microsoft.com/office/drawing/2014/chart" uri="{C3380CC4-5D6E-409C-BE32-E72D297353CC}">
              <c16:uniqueId val="{00000001-0D9B-407C-B744-68D8B2322EA3}"/>
            </c:ext>
          </c:extLst>
        </c:ser>
        <c:dLbls>
          <c:showLegendKey val="0"/>
          <c:showVal val="0"/>
          <c:showCatName val="0"/>
          <c:showSerName val="0"/>
          <c:showPercent val="0"/>
          <c:showBubbleSize val="0"/>
        </c:dLbls>
        <c:gapWidth val="219"/>
        <c:overlap val="-27"/>
        <c:axId val="1466710864"/>
        <c:axId val="1466707024"/>
      </c:barChart>
      <c:catAx>
        <c:axId val="1466710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66707024"/>
        <c:crosses val="autoZero"/>
        <c:auto val="1"/>
        <c:lblAlgn val="ctr"/>
        <c:lblOffset val="100"/>
        <c:noMultiLvlLbl val="0"/>
      </c:catAx>
      <c:valAx>
        <c:axId val="1466707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66710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Volatiliadad</a:t>
            </a:r>
            <a:r>
              <a:rPr lang="es-ES" baseline="0"/>
              <a:t> 3D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'Tono emocional'!$G$10</c:f>
              <c:strCache>
                <c:ptCount val="1"/>
                <c:pt idx="0">
                  <c:v>Promedio de Volatilidad previa 3D</c:v>
                </c:pt>
              </c:strCache>
            </c:strRef>
          </c:tx>
          <c:spPr>
            <a:solidFill>
              <a:schemeClr val="accent1"/>
            </a:solidFill>
            <a:ln>
              <a:noFill/>
            </a:ln>
            <a:effectLst/>
          </c:spPr>
          <c:invertIfNegative val="0"/>
          <c:cat>
            <c:strRef>
              <c:f>'Tono emocional'!$F$11:$F$18</c:f>
              <c:strCache>
                <c:ptCount val="8"/>
                <c:pt idx="0">
                  <c:v>Crítico/Sarcástico</c:v>
                </c:pt>
                <c:pt idx="1">
                  <c:v>Desinteresado/Casual</c:v>
                </c:pt>
                <c:pt idx="2">
                  <c:v>Entusiasta</c:v>
                </c:pt>
                <c:pt idx="3">
                  <c:v>Especulativo</c:v>
                </c:pt>
                <c:pt idx="4">
                  <c:v>Humorístico/Irónico</c:v>
                </c:pt>
                <c:pt idx="5">
                  <c:v>Provocador</c:v>
                </c:pt>
                <c:pt idx="6">
                  <c:v>Serio/Formal</c:v>
                </c:pt>
                <c:pt idx="7">
                  <c:v>Total general</c:v>
                </c:pt>
              </c:strCache>
            </c:strRef>
          </c:cat>
          <c:val>
            <c:numRef>
              <c:f>'Tono emocional'!$G$11:$G$18</c:f>
              <c:numCache>
                <c:formatCode>0.00%</c:formatCode>
                <c:ptCount val="8"/>
                <c:pt idx="0">
                  <c:v>3.1302796010374646E-2</c:v>
                </c:pt>
                <c:pt idx="1">
                  <c:v>3.3780187630012906E-2</c:v>
                </c:pt>
                <c:pt idx="2">
                  <c:v>2.7215780674789612E-2</c:v>
                </c:pt>
                <c:pt idx="3">
                  <c:v>2.8302132849814511E-2</c:v>
                </c:pt>
                <c:pt idx="4">
                  <c:v>3.1571967573964826E-2</c:v>
                </c:pt>
                <c:pt idx="5">
                  <c:v>3.607079265902851E-2</c:v>
                </c:pt>
                <c:pt idx="6">
                  <c:v>3.6067752710717535E-2</c:v>
                </c:pt>
                <c:pt idx="7">
                  <c:v>3.2032134828092938E-2</c:v>
                </c:pt>
              </c:numCache>
            </c:numRef>
          </c:val>
          <c:extLst>
            <c:ext xmlns:c16="http://schemas.microsoft.com/office/drawing/2014/chart" uri="{C3380CC4-5D6E-409C-BE32-E72D297353CC}">
              <c16:uniqueId val="{00000000-6CD9-4776-AB72-6D3884E5E0BD}"/>
            </c:ext>
          </c:extLst>
        </c:ser>
        <c:ser>
          <c:idx val="1"/>
          <c:order val="1"/>
          <c:tx>
            <c:strRef>
              <c:f>'Tono emocional'!$H$10</c:f>
              <c:strCache>
                <c:ptCount val="1"/>
                <c:pt idx="0">
                  <c:v>Promedio de Volatilidad 3D</c:v>
                </c:pt>
              </c:strCache>
            </c:strRef>
          </c:tx>
          <c:spPr>
            <a:solidFill>
              <a:schemeClr val="accent2"/>
            </a:solidFill>
            <a:ln>
              <a:noFill/>
            </a:ln>
            <a:effectLst/>
          </c:spPr>
          <c:invertIfNegative val="0"/>
          <c:cat>
            <c:strRef>
              <c:f>'Tono emocional'!$F$11:$F$18</c:f>
              <c:strCache>
                <c:ptCount val="8"/>
                <c:pt idx="0">
                  <c:v>Crítico/Sarcástico</c:v>
                </c:pt>
                <c:pt idx="1">
                  <c:v>Desinteresado/Casual</c:v>
                </c:pt>
                <c:pt idx="2">
                  <c:v>Entusiasta</c:v>
                </c:pt>
                <c:pt idx="3">
                  <c:v>Especulativo</c:v>
                </c:pt>
                <c:pt idx="4">
                  <c:v>Humorístico/Irónico</c:v>
                </c:pt>
                <c:pt idx="5">
                  <c:v>Provocador</c:v>
                </c:pt>
                <c:pt idx="6">
                  <c:v>Serio/Formal</c:v>
                </c:pt>
                <c:pt idx="7">
                  <c:v>Total general</c:v>
                </c:pt>
              </c:strCache>
            </c:strRef>
          </c:cat>
          <c:val>
            <c:numRef>
              <c:f>'Tono emocional'!$H$11:$H$18</c:f>
              <c:numCache>
                <c:formatCode>0.00%</c:formatCode>
                <c:ptCount val="8"/>
                <c:pt idx="0">
                  <c:v>4.4658313277819127E-2</c:v>
                </c:pt>
                <c:pt idx="1">
                  <c:v>3.5490033507619326E-2</c:v>
                </c:pt>
                <c:pt idx="2">
                  <c:v>2.8121632927700223E-2</c:v>
                </c:pt>
                <c:pt idx="3">
                  <c:v>2.1005840256659712E-2</c:v>
                </c:pt>
                <c:pt idx="4">
                  <c:v>3.1243452835637269E-2</c:v>
                </c:pt>
                <c:pt idx="5">
                  <c:v>3.409898221120309E-2</c:v>
                </c:pt>
                <c:pt idx="6">
                  <c:v>3.0229354401129699E-2</c:v>
                </c:pt>
                <c:pt idx="7">
                  <c:v>3.0653556717982755E-2</c:v>
                </c:pt>
              </c:numCache>
            </c:numRef>
          </c:val>
          <c:extLst>
            <c:ext xmlns:c16="http://schemas.microsoft.com/office/drawing/2014/chart" uri="{C3380CC4-5D6E-409C-BE32-E72D297353CC}">
              <c16:uniqueId val="{00000001-6CD9-4776-AB72-6D3884E5E0BD}"/>
            </c:ext>
          </c:extLst>
        </c:ser>
        <c:dLbls>
          <c:showLegendKey val="0"/>
          <c:showVal val="0"/>
          <c:showCatName val="0"/>
          <c:showSerName val="0"/>
          <c:showPercent val="0"/>
          <c:showBubbleSize val="0"/>
        </c:dLbls>
        <c:gapWidth val="219"/>
        <c:overlap val="-27"/>
        <c:axId val="1465976640"/>
        <c:axId val="1465976160"/>
      </c:barChart>
      <c:catAx>
        <c:axId val="1465976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65976160"/>
        <c:crosses val="autoZero"/>
        <c:auto val="1"/>
        <c:lblAlgn val="ctr"/>
        <c:lblOffset val="100"/>
        <c:noMultiLvlLbl val="0"/>
      </c:catAx>
      <c:valAx>
        <c:axId val="14659761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659766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Volatiliadad</a:t>
            </a:r>
            <a:r>
              <a:rPr lang="es-ES" baseline="0"/>
              <a:t> 7D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'Tono emocional'!$G$19</c:f>
              <c:strCache>
                <c:ptCount val="1"/>
                <c:pt idx="0">
                  <c:v>Promedio de Volatilidad previa 7D</c:v>
                </c:pt>
              </c:strCache>
            </c:strRef>
          </c:tx>
          <c:spPr>
            <a:solidFill>
              <a:schemeClr val="accent1"/>
            </a:solidFill>
            <a:ln>
              <a:noFill/>
            </a:ln>
            <a:effectLst/>
          </c:spPr>
          <c:invertIfNegative val="0"/>
          <c:cat>
            <c:strRef>
              <c:f>'Tono emocional'!$F$20:$F$27</c:f>
              <c:strCache>
                <c:ptCount val="8"/>
                <c:pt idx="0">
                  <c:v>Crítico/Sarcástico</c:v>
                </c:pt>
                <c:pt idx="1">
                  <c:v>Desinteresado/Casual</c:v>
                </c:pt>
                <c:pt idx="2">
                  <c:v>Entusiasta</c:v>
                </c:pt>
                <c:pt idx="3">
                  <c:v>Especulativo</c:v>
                </c:pt>
                <c:pt idx="4">
                  <c:v>Humorístico/Irónico</c:v>
                </c:pt>
                <c:pt idx="5">
                  <c:v>Provocador</c:v>
                </c:pt>
                <c:pt idx="6">
                  <c:v>Serio/Formal</c:v>
                </c:pt>
                <c:pt idx="7">
                  <c:v>Total general</c:v>
                </c:pt>
              </c:strCache>
            </c:strRef>
          </c:cat>
          <c:val>
            <c:numRef>
              <c:f>'Tono emocional'!$G$20:$G$27</c:f>
              <c:numCache>
                <c:formatCode>0.00%</c:formatCode>
                <c:ptCount val="8"/>
                <c:pt idx="0">
                  <c:v>3.4402181609608271E-2</c:v>
                </c:pt>
                <c:pt idx="1">
                  <c:v>3.2130205102146439E-2</c:v>
                </c:pt>
                <c:pt idx="2">
                  <c:v>2.8831263691353217E-2</c:v>
                </c:pt>
                <c:pt idx="3">
                  <c:v>3.0100955551929102E-2</c:v>
                </c:pt>
                <c:pt idx="4">
                  <c:v>3.5092089492109152E-2</c:v>
                </c:pt>
                <c:pt idx="5">
                  <c:v>3.1176616865006144E-2</c:v>
                </c:pt>
                <c:pt idx="6">
                  <c:v>3.1809191360231699E-2</c:v>
                </c:pt>
                <c:pt idx="7">
                  <c:v>3.20643134156266E-2</c:v>
                </c:pt>
              </c:numCache>
            </c:numRef>
          </c:val>
          <c:extLst>
            <c:ext xmlns:c16="http://schemas.microsoft.com/office/drawing/2014/chart" uri="{C3380CC4-5D6E-409C-BE32-E72D297353CC}">
              <c16:uniqueId val="{00000000-F02D-4964-99ED-813B4886D10D}"/>
            </c:ext>
          </c:extLst>
        </c:ser>
        <c:ser>
          <c:idx val="1"/>
          <c:order val="1"/>
          <c:tx>
            <c:strRef>
              <c:f>'Tono emocional'!$H$19</c:f>
              <c:strCache>
                <c:ptCount val="1"/>
                <c:pt idx="0">
                  <c:v>Promedio de Volatilidad 7D</c:v>
                </c:pt>
              </c:strCache>
            </c:strRef>
          </c:tx>
          <c:spPr>
            <a:solidFill>
              <a:schemeClr val="accent2"/>
            </a:solidFill>
            <a:ln>
              <a:noFill/>
            </a:ln>
            <a:effectLst/>
          </c:spPr>
          <c:invertIfNegative val="0"/>
          <c:cat>
            <c:strRef>
              <c:f>'Tono emocional'!$F$20:$F$27</c:f>
              <c:strCache>
                <c:ptCount val="8"/>
                <c:pt idx="0">
                  <c:v>Crítico/Sarcástico</c:v>
                </c:pt>
                <c:pt idx="1">
                  <c:v>Desinteresado/Casual</c:v>
                </c:pt>
                <c:pt idx="2">
                  <c:v>Entusiasta</c:v>
                </c:pt>
                <c:pt idx="3">
                  <c:v>Especulativo</c:v>
                </c:pt>
                <c:pt idx="4">
                  <c:v>Humorístico/Irónico</c:v>
                </c:pt>
                <c:pt idx="5">
                  <c:v>Provocador</c:v>
                </c:pt>
                <c:pt idx="6">
                  <c:v>Serio/Formal</c:v>
                </c:pt>
                <c:pt idx="7">
                  <c:v>Total general</c:v>
                </c:pt>
              </c:strCache>
            </c:strRef>
          </c:cat>
          <c:val>
            <c:numRef>
              <c:f>'Tono emocional'!$H$20:$H$27</c:f>
              <c:numCache>
                <c:formatCode>0.00%</c:formatCode>
                <c:ptCount val="8"/>
                <c:pt idx="0">
                  <c:v>3.7927672997060291E-2</c:v>
                </c:pt>
                <c:pt idx="1">
                  <c:v>3.5203285566263204E-2</c:v>
                </c:pt>
                <c:pt idx="2">
                  <c:v>2.7921589870680143E-2</c:v>
                </c:pt>
                <c:pt idx="3">
                  <c:v>2.6633277317269641E-2</c:v>
                </c:pt>
                <c:pt idx="4">
                  <c:v>3.311326700500479E-2</c:v>
                </c:pt>
                <c:pt idx="5">
                  <c:v>3.4711092504798834E-2</c:v>
                </c:pt>
                <c:pt idx="6">
                  <c:v>3.0157207922151059E-2</c:v>
                </c:pt>
                <c:pt idx="7">
                  <c:v>3.1214001269171239E-2</c:v>
                </c:pt>
              </c:numCache>
            </c:numRef>
          </c:val>
          <c:extLst>
            <c:ext xmlns:c16="http://schemas.microsoft.com/office/drawing/2014/chart" uri="{C3380CC4-5D6E-409C-BE32-E72D297353CC}">
              <c16:uniqueId val="{00000001-F02D-4964-99ED-813B4886D10D}"/>
            </c:ext>
          </c:extLst>
        </c:ser>
        <c:dLbls>
          <c:showLegendKey val="0"/>
          <c:showVal val="0"/>
          <c:showCatName val="0"/>
          <c:showSerName val="0"/>
          <c:showPercent val="0"/>
          <c:showBubbleSize val="0"/>
        </c:dLbls>
        <c:gapWidth val="219"/>
        <c:overlap val="-27"/>
        <c:axId val="835146272"/>
        <c:axId val="835141472"/>
      </c:barChart>
      <c:catAx>
        <c:axId val="835146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835141472"/>
        <c:crosses val="autoZero"/>
        <c:auto val="1"/>
        <c:lblAlgn val="ctr"/>
        <c:lblOffset val="100"/>
        <c:noMultiLvlLbl val="0"/>
      </c:catAx>
      <c:valAx>
        <c:axId val="8351414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835146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[Bitcoin Maestro Final.xlsx]Intencionalidad!TablaDinámica1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Intencionalidad!$B$1</c:f>
              <c:strCache>
                <c:ptCount val="1"/>
                <c:pt idx="0">
                  <c:v>Promedio de Reacción 1D</c:v>
                </c:pt>
              </c:strCache>
            </c:strRef>
          </c:tx>
          <c:spPr>
            <a:solidFill>
              <a:schemeClr val="accent1"/>
            </a:solidFill>
            <a:ln>
              <a:noFill/>
            </a:ln>
            <a:effectLst/>
          </c:spPr>
          <c:invertIfNegative val="0"/>
          <c:cat>
            <c:strRef>
              <c:f>Intencionalidad!$A$2:$A$9</c:f>
              <c:strCache>
                <c:ptCount val="7"/>
                <c:pt idx="0">
                  <c:v>Anuncio/Notificación</c:v>
                </c:pt>
                <c:pt idx="1">
                  <c:v>Crítica</c:v>
                </c:pt>
                <c:pt idx="2">
                  <c:v>Desinteresado/Casual</c:v>
                </c:pt>
                <c:pt idx="3">
                  <c:v>Especulativa</c:v>
                </c:pt>
                <c:pt idx="4">
                  <c:v>Promoción/Branding</c:v>
                </c:pt>
                <c:pt idx="5">
                  <c:v>Provocador</c:v>
                </c:pt>
                <c:pt idx="6">
                  <c:v>Sugerencia/Impulso</c:v>
                </c:pt>
              </c:strCache>
            </c:strRef>
          </c:cat>
          <c:val>
            <c:numRef>
              <c:f>Intencionalidad!$B$2:$B$9</c:f>
              <c:numCache>
                <c:formatCode>0.00%</c:formatCode>
                <c:ptCount val="7"/>
                <c:pt idx="0">
                  <c:v>-8.5306324181901438E-3</c:v>
                </c:pt>
                <c:pt idx="1">
                  <c:v>2.233819655989368E-3</c:v>
                </c:pt>
                <c:pt idx="2">
                  <c:v>-7.2177831537230145E-3</c:v>
                </c:pt>
                <c:pt idx="3">
                  <c:v>2.0583331527977825E-2</c:v>
                </c:pt>
                <c:pt idx="4">
                  <c:v>3.9970555145589131E-3</c:v>
                </c:pt>
                <c:pt idx="5">
                  <c:v>-5.9951801344248156E-4</c:v>
                </c:pt>
                <c:pt idx="6">
                  <c:v>9.8403270930675513E-3</c:v>
                </c:pt>
              </c:numCache>
            </c:numRef>
          </c:val>
          <c:extLst>
            <c:ext xmlns:c16="http://schemas.microsoft.com/office/drawing/2014/chart" uri="{C3380CC4-5D6E-409C-BE32-E72D297353CC}">
              <c16:uniqueId val="{00000000-3515-40FE-AF59-633565B1B706}"/>
            </c:ext>
          </c:extLst>
        </c:ser>
        <c:ser>
          <c:idx val="1"/>
          <c:order val="1"/>
          <c:tx>
            <c:strRef>
              <c:f>Intencionalidad!$C$1</c:f>
              <c:strCache>
                <c:ptCount val="1"/>
                <c:pt idx="0">
                  <c:v>Promedio de Reacción 3D</c:v>
                </c:pt>
              </c:strCache>
            </c:strRef>
          </c:tx>
          <c:spPr>
            <a:solidFill>
              <a:schemeClr val="accent2"/>
            </a:solidFill>
            <a:ln>
              <a:noFill/>
            </a:ln>
            <a:effectLst/>
          </c:spPr>
          <c:invertIfNegative val="0"/>
          <c:cat>
            <c:strRef>
              <c:f>Intencionalidad!$A$2:$A$9</c:f>
              <c:strCache>
                <c:ptCount val="7"/>
                <c:pt idx="0">
                  <c:v>Anuncio/Notificación</c:v>
                </c:pt>
                <c:pt idx="1">
                  <c:v>Crítica</c:v>
                </c:pt>
                <c:pt idx="2">
                  <c:v>Desinteresado/Casual</c:v>
                </c:pt>
                <c:pt idx="3">
                  <c:v>Especulativa</c:v>
                </c:pt>
                <c:pt idx="4">
                  <c:v>Promoción/Branding</c:v>
                </c:pt>
                <c:pt idx="5">
                  <c:v>Provocador</c:v>
                </c:pt>
                <c:pt idx="6">
                  <c:v>Sugerencia/Impulso</c:v>
                </c:pt>
              </c:strCache>
            </c:strRef>
          </c:cat>
          <c:val>
            <c:numRef>
              <c:f>Intencionalidad!$C$2:$C$9</c:f>
              <c:numCache>
                <c:formatCode>0.00%</c:formatCode>
                <c:ptCount val="7"/>
                <c:pt idx="0">
                  <c:v>1.8187442451487435E-3</c:v>
                </c:pt>
                <c:pt idx="1">
                  <c:v>1.1096266186969619E-2</c:v>
                </c:pt>
                <c:pt idx="2">
                  <c:v>-5.4756109973972864E-4</c:v>
                </c:pt>
                <c:pt idx="3">
                  <c:v>-4.8981094727185079E-3</c:v>
                </c:pt>
                <c:pt idx="4">
                  <c:v>8.8982796117268309E-3</c:v>
                </c:pt>
                <c:pt idx="5">
                  <c:v>-1.1912345556379732E-2</c:v>
                </c:pt>
                <c:pt idx="6">
                  <c:v>1.505456937279656E-2</c:v>
                </c:pt>
              </c:numCache>
            </c:numRef>
          </c:val>
          <c:extLst>
            <c:ext xmlns:c16="http://schemas.microsoft.com/office/drawing/2014/chart" uri="{C3380CC4-5D6E-409C-BE32-E72D297353CC}">
              <c16:uniqueId val="{00000001-3515-40FE-AF59-633565B1B706}"/>
            </c:ext>
          </c:extLst>
        </c:ser>
        <c:ser>
          <c:idx val="2"/>
          <c:order val="2"/>
          <c:tx>
            <c:strRef>
              <c:f>Intencionalidad!$D$1</c:f>
              <c:strCache>
                <c:ptCount val="1"/>
                <c:pt idx="0">
                  <c:v>Promedio de Reacción 7D</c:v>
                </c:pt>
              </c:strCache>
            </c:strRef>
          </c:tx>
          <c:spPr>
            <a:solidFill>
              <a:schemeClr val="accent3"/>
            </a:solidFill>
            <a:ln>
              <a:noFill/>
            </a:ln>
            <a:effectLst/>
          </c:spPr>
          <c:invertIfNegative val="0"/>
          <c:cat>
            <c:strRef>
              <c:f>Intencionalidad!$A$2:$A$9</c:f>
              <c:strCache>
                <c:ptCount val="7"/>
                <c:pt idx="0">
                  <c:v>Anuncio/Notificación</c:v>
                </c:pt>
                <c:pt idx="1">
                  <c:v>Crítica</c:v>
                </c:pt>
                <c:pt idx="2">
                  <c:v>Desinteresado/Casual</c:v>
                </c:pt>
                <c:pt idx="3">
                  <c:v>Especulativa</c:v>
                </c:pt>
                <c:pt idx="4">
                  <c:v>Promoción/Branding</c:v>
                </c:pt>
                <c:pt idx="5">
                  <c:v>Provocador</c:v>
                </c:pt>
                <c:pt idx="6">
                  <c:v>Sugerencia/Impulso</c:v>
                </c:pt>
              </c:strCache>
            </c:strRef>
          </c:cat>
          <c:val>
            <c:numRef>
              <c:f>Intencionalidad!$D$2:$D$9</c:f>
              <c:numCache>
                <c:formatCode>0.00%</c:formatCode>
                <c:ptCount val="7"/>
                <c:pt idx="0">
                  <c:v>3.3153024662632062E-4</c:v>
                </c:pt>
                <c:pt idx="1">
                  <c:v>3.7326430750921027E-2</c:v>
                </c:pt>
                <c:pt idx="2">
                  <c:v>-1.0514828412600631E-2</c:v>
                </c:pt>
                <c:pt idx="3">
                  <c:v>-6.9415317875909863E-3</c:v>
                </c:pt>
                <c:pt idx="4">
                  <c:v>1.4908951227367013E-2</c:v>
                </c:pt>
                <c:pt idx="5">
                  <c:v>9.7178070217041369E-3</c:v>
                </c:pt>
                <c:pt idx="6">
                  <c:v>2.1231805623064072E-2</c:v>
                </c:pt>
              </c:numCache>
            </c:numRef>
          </c:val>
          <c:extLst>
            <c:ext xmlns:c16="http://schemas.microsoft.com/office/drawing/2014/chart" uri="{C3380CC4-5D6E-409C-BE32-E72D297353CC}">
              <c16:uniqueId val="{00000002-3515-40FE-AF59-633565B1B706}"/>
            </c:ext>
          </c:extLst>
        </c:ser>
        <c:dLbls>
          <c:showLegendKey val="0"/>
          <c:showVal val="0"/>
          <c:showCatName val="0"/>
          <c:showSerName val="0"/>
          <c:showPercent val="0"/>
          <c:showBubbleSize val="0"/>
        </c:dLbls>
        <c:gapWidth val="219"/>
        <c:overlap val="-27"/>
        <c:axId val="1827170752"/>
        <c:axId val="1827181312"/>
      </c:barChart>
      <c:catAx>
        <c:axId val="1827170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81312"/>
        <c:crosses val="autoZero"/>
        <c:auto val="1"/>
        <c:lblAlgn val="ctr"/>
        <c:lblOffset val="100"/>
        <c:noMultiLvlLbl val="0"/>
      </c:catAx>
      <c:valAx>
        <c:axId val="18271813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7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[Bitcoin Maestro Final.xlsx]Intencionalidad!TablaDinámica2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Intencionalidad!$B$11</c:f>
              <c:strCache>
                <c:ptCount val="1"/>
                <c:pt idx="0">
                  <c:v>Promedio de Volatilidad 1D</c:v>
                </c:pt>
              </c:strCache>
            </c:strRef>
          </c:tx>
          <c:spPr>
            <a:solidFill>
              <a:schemeClr val="accent1"/>
            </a:solidFill>
            <a:ln>
              <a:noFill/>
            </a:ln>
            <a:effectLst/>
          </c:spPr>
          <c:invertIfNegative val="0"/>
          <c:cat>
            <c:strRef>
              <c:f>Intencionalidad!$A$12:$A$19</c:f>
              <c:strCache>
                <c:ptCount val="7"/>
                <c:pt idx="0">
                  <c:v>Anuncio/Notificación</c:v>
                </c:pt>
                <c:pt idx="1">
                  <c:v>Crítica</c:v>
                </c:pt>
                <c:pt idx="2">
                  <c:v>Desinteresado/Casual</c:v>
                </c:pt>
                <c:pt idx="3">
                  <c:v>Especulativa</c:v>
                </c:pt>
                <c:pt idx="4">
                  <c:v>Promoción/Branding</c:v>
                </c:pt>
                <c:pt idx="5">
                  <c:v>Provocador</c:v>
                </c:pt>
                <c:pt idx="6">
                  <c:v>Sugerencia/Impulso</c:v>
                </c:pt>
              </c:strCache>
            </c:strRef>
          </c:cat>
          <c:val>
            <c:numRef>
              <c:f>Intencionalidad!$B$12:$B$19</c:f>
              <c:numCache>
                <c:formatCode>0.00%</c:formatCode>
                <c:ptCount val="7"/>
                <c:pt idx="0">
                  <c:v>2.182067221419879E-2</c:v>
                </c:pt>
                <c:pt idx="1">
                  <c:v>2.837198159031195E-2</c:v>
                </c:pt>
                <c:pt idx="2">
                  <c:v>2.3262509338188641E-2</c:v>
                </c:pt>
                <c:pt idx="3">
                  <c:v>2.4491005418299842E-2</c:v>
                </c:pt>
                <c:pt idx="4">
                  <c:v>2.4033365123982561E-2</c:v>
                </c:pt>
                <c:pt idx="5">
                  <c:v>2.5007439012201104E-2</c:v>
                </c:pt>
                <c:pt idx="6">
                  <c:v>2.610665869040767E-2</c:v>
                </c:pt>
              </c:numCache>
            </c:numRef>
          </c:val>
          <c:extLst>
            <c:ext xmlns:c16="http://schemas.microsoft.com/office/drawing/2014/chart" uri="{C3380CC4-5D6E-409C-BE32-E72D297353CC}">
              <c16:uniqueId val="{00000000-2A1A-4830-B77C-D9489BA1935E}"/>
            </c:ext>
          </c:extLst>
        </c:ser>
        <c:ser>
          <c:idx val="1"/>
          <c:order val="1"/>
          <c:tx>
            <c:strRef>
              <c:f>Intencionalidad!$C$11</c:f>
              <c:strCache>
                <c:ptCount val="1"/>
                <c:pt idx="0">
                  <c:v>Promedio de Volatilidad 3D</c:v>
                </c:pt>
              </c:strCache>
            </c:strRef>
          </c:tx>
          <c:spPr>
            <a:solidFill>
              <a:schemeClr val="accent2"/>
            </a:solidFill>
            <a:ln>
              <a:noFill/>
            </a:ln>
            <a:effectLst/>
          </c:spPr>
          <c:invertIfNegative val="0"/>
          <c:cat>
            <c:strRef>
              <c:f>Intencionalidad!$A$12:$A$19</c:f>
              <c:strCache>
                <c:ptCount val="7"/>
                <c:pt idx="0">
                  <c:v>Anuncio/Notificación</c:v>
                </c:pt>
                <c:pt idx="1">
                  <c:v>Crítica</c:v>
                </c:pt>
                <c:pt idx="2">
                  <c:v>Desinteresado/Casual</c:v>
                </c:pt>
                <c:pt idx="3">
                  <c:v>Especulativa</c:v>
                </c:pt>
                <c:pt idx="4">
                  <c:v>Promoción/Branding</c:v>
                </c:pt>
                <c:pt idx="5">
                  <c:v>Provocador</c:v>
                </c:pt>
                <c:pt idx="6">
                  <c:v>Sugerencia/Impulso</c:v>
                </c:pt>
              </c:strCache>
            </c:strRef>
          </c:cat>
          <c:val>
            <c:numRef>
              <c:f>Intencionalidad!$C$12:$C$19</c:f>
              <c:numCache>
                <c:formatCode>0.00%</c:formatCode>
                <c:ptCount val="7"/>
                <c:pt idx="0">
                  <c:v>2.7734013522296291E-2</c:v>
                </c:pt>
                <c:pt idx="1">
                  <c:v>2.8236154741284214E-2</c:v>
                </c:pt>
                <c:pt idx="2">
                  <c:v>3.4833627665912213E-2</c:v>
                </c:pt>
                <c:pt idx="3">
                  <c:v>3.2839379102467536E-2</c:v>
                </c:pt>
                <c:pt idx="4">
                  <c:v>2.7962311138138417E-2</c:v>
                </c:pt>
                <c:pt idx="5">
                  <c:v>3.1362785873412992E-2</c:v>
                </c:pt>
                <c:pt idx="6">
                  <c:v>3.3378853350690019E-2</c:v>
                </c:pt>
              </c:numCache>
            </c:numRef>
          </c:val>
          <c:extLst>
            <c:ext xmlns:c16="http://schemas.microsoft.com/office/drawing/2014/chart" uri="{C3380CC4-5D6E-409C-BE32-E72D297353CC}">
              <c16:uniqueId val="{00000001-2A1A-4830-B77C-D9489BA1935E}"/>
            </c:ext>
          </c:extLst>
        </c:ser>
        <c:ser>
          <c:idx val="2"/>
          <c:order val="2"/>
          <c:tx>
            <c:strRef>
              <c:f>Intencionalidad!$D$11</c:f>
              <c:strCache>
                <c:ptCount val="1"/>
                <c:pt idx="0">
                  <c:v>Promedio de Volatilidad 7D</c:v>
                </c:pt>
              </c:strCache>
            </c:strRef>
          </c:tx>
          <c:spPr>
            <a:solidFill>
              <a:schemeClr val="accent3"/>
            </a:solidFill>
            <a:ln>
              <a:noFill/>
            </a:ln>
            <a:effectLst/>
          </c:spPr>
          <c:invertIfNegative val="0"/>
          <c:cat>
            <c:strRef>
              <c:f>Intencionalidad!$A$12:$A$19</c:f>
              <c:strCache>
                <c:ptCount val="7"/>
                <c:pt idx="0">
                  <c:v>Anuncio/Notificación</c:v>
                </c:pt>
                <c:pt idx="1">
                  <c:v>Crítica</c:v>
                </c:pt>
                <c:pt idx="2">
                  <c:v>Desinteresado/Casual</c:v>
                </c:pt>
                <c:pt idx="3">
                  <c:v>Especulativa</c:v>
                </c:pt>
                <c:pt idx="4">
                  <c:v>Promoción/Branding</c:v>
                </c:pt>
                <c:pt idx="5">
                  <c:v>Provocador</c:v>
                </c:pt>
                <c:pt idx="6">
                  <c:v>Sugerencia/Impulso</c:v>
                </c:pt>
              </c:strCache>
            </c:strRef>
          </c:cat>
          <c:val>
            <c:numRef>
              <c:f>Intencionalidad!$D$12:$D$19</c:f>
              <c:numCache>
                <c:formatCode>0.00%</c:formatCode>
                <c:ptCount val="7"/>
                <c:pt idx="0">
                  <c:v>3.0087295030397605E-2</c:v>
                </c:pt>
                <c:pt idx="1">
                  <c:v>2.7288849417816775E-2</c:v>
                </c:pt>
                <c:pt idx="2">
                  <c:v>3.3467225042326521E-2</c:v>
                </c:pt>
                <c:pt idx="3">
                  <c:v>3.0895803971935806E-2</c:v>
                </c:pt>
                <c:pt idx="4">
                  <c:v>3.0937739960539362E-2</c:v>
                </c:pt>
                <c:pt idx="5">
                  <c:v>3.2460433417207106E-2</c:v>
                </c:pt>
                <c:pt idx="6">
                  <c:v>3.1209889410224356E-2</c:v>
                </c:pt>
              </c:numCache>
            </c:numRef>
          </c:val>
          <c:extLst>
            <c:ext xmlns:c16="http://schemas.microsoft.com/office/drawing/2014/chart" uri="{C3380CC4-5D6E-409C-BE32-E72D297353CC}">
              <c16:uniqueId val="{00000002-2A1A-4830-B77C-D9489BA1935E}"/>
            </c:ext>
          </c:extLst>
        </c:ser>
        <c:dLbls>
          <c:showLegendKey val="0"/>
          <c:showVal val="0"/>
          <c:showCatName val="0"/>
          <c:showSerName val="0"/>
          <c:showPercent val="0"/>
          <c:showBubbleSize val="0"/>
        </c:dLbls>
        <c:gapWidth val="219"/>
        <c:overlap val="-27"/>
        <c:axId val="1649918176"/>
        <c:axId val="1649924416"/>
      </c:barChart>
      <c:catAx>
        <c:axId val="164991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49924416"/>
        <c:crosses val="autoZero"/>
        <c:auto val="1"/>
        <c:lblAlgn val="ctr"/>
        <c:lblOffset val="100"/>
        <c:noMultiLvlLbl val="0"/>
      </c:catAx>
      <c:valAx>
        <c:axId val="1649924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49918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[Bitcoin Maestro Final.xlsx]Intencionalidad!TablaDinámica5</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Intencionalidad!$B$21</c:f>
              <c:strCache>
                <c:ptCount val="1"/>
                <c:pt idx="0">
                  <c:v>Promedio de Volatilidad previa 1D</c:v>
                </c:pt>
              </c:strCache>
            </c:strRef>
          </c:tx>
          <c:spPr>
            <a:solidFill>
              <a:schemeClr val="accent1"/>
            </a:solidFill>
            <a:ln>
              <a:noFill/>
            </a:ln>
            <a:effectLst/>
          </c:spPr>
          <c:invertIfNegative val="0"/>
          <c:cat>
            <c:strRef>
              <c:f>Intencionalidad!$A$22:$A$29</c:f>
              <c:strCache>
                <c:ptCount val="7"/>
                <c:pt idx="0">
                  <c:v>Anuncio/Notificación</c:v>
                </c:pt>
                <c:pt idx="1">
                  <c:v>Crítica</c:v>
                </c:pt>
                <c:pt idx="2">
                  <c:v>Desinteresado/Casual</c:v>
                </c:pt>
                <c:pt idx="3">
                  <c:v>Especulativa</c:v>
                </c:pt>
                <c:pt idx="4">
                  <c:v>Promoción/Branding</c:v>
                </c:pt>
                <c:pt idx="5">
                  <c:v>Provocador</c:v>
                </c:pt>
                <c:pt idx="6">
                  <c:v>Sugerencia/Impulso</c:v>
                </c:pt>
              </c:strCache>
            </c:strRef>
          </c:cat>
          <c:val>
            <c:numRef>
              <c:f>Intencionalidad!$B$22:$B$29</c:f>
              <c:numCache>
                <c:formatCode>0.00%</c:formatCode>
                <c:ptCount val="7"/>
                <c:pt idx="0">
                  <c:v>2.3197251103852453E-2</c:v>
                </c:pt>
                <c:pt idx="1">
                  <c:v>2.2226827908202681E-2</c:v>
                </c:pt>
                <c:pt idx="2">
                  <c:v>2.306036519535103E-2</c:v>
                </c:pt>
                <c:pt idx="3">
                  <c:v>2.6971671660045143E-2</c:v>
                </c:pt>
                <c:pt idx="4">
                  <c:v>1.9568673373075583E-2</c:v>
                </c:pt>
                <c:pt idx="5">
                  <c:v>2.4312376861546456E-2</c:v>
                </c:pt>
                <c:pt idx="6">
                  <c:v>2.7781091773787025E-2</c:v>
                </c:pt>
              </c:numCache>
            </c:numRef>
          </c:val>
          <c:extLst>
            <c:ext xmlns:c16="http://schemas.microsoft.com/office/drawing/2014/chart" uri="{C3380CC4-5D6E-409C-BE32-E72D297353CC}">
              <c16:uniqueId val="{00000000-B7E6-42E5-918A-E43D9F2D4411}"/>
            </c:ext>
          </c:extLst>
        </c:ser>
        <c:ser>
          <c:idx val="1"/>
          <c:order val="1"/>
          <c:tx>
            <c:strRef>
              <c:f>Intencionalidad!$C$21</c:f>
              <c:strCache>
                <c:ptCount val="1"/>
                <c:pt idx="0">
                  <c:v>Promedio de Volatilidad previa 3D</c:v>
                </c:pt>
              </c:strCache>
            </c:strRef>
          </c:tx>
          <c:spPr>
            <a:solidFill>
              <a:schemeClr val="accent2"/>
            </a:solidFill>
            <a:ln>
              <a:noFill/>
            </a:ln>
            <a:effectLst/>
          </c:spPr>
          <c:invertIfNegative val="0"/>
          <c:cat>
            <c:strRef>
              <c:f>Intencionalidad!$A$22:$A$29</c:f>
              <c:strCache>
                <c:ptCount val="7"/>
                <c:pt idx="0">
                  <c:v>Anuncio/Notificación</c:v>
                </c:pt>
                <c:pt idx="1">
                  <c:v>Crítica</c:v>
                </c:pt>
                <c:pt idx="2">
                  <c:v>Desinteresado/Casual</c:v>
                </c:pt>
                <c:pt idx="3">
                  <c:v>Especulativa</c:v>
                </c:pt>
                <c:pt idx="4">
                  <c:v>Promoción/Branding</c:v>
                </c:pt>
                <c:pt idx="5">
                  <c:v>Provocador</c:v>
                </c:pt>
                <c:pt idx="6">
                  <c:v>Sugerencia/Impulso</c:v>
                </c:pt>
              </c:strCache>
            </c:strRef>
          </c:cat>
          <c:val>
            <c:numRef>
              <c:f>Intencionalidad!$C$22:$C$29</c:f>
              <c:numCache>
                <c:formatCode>0.00%</c:formatCode>
                <c:ptCount val="7"/>
                <c:pt idx="0">
                  <c:v>3.4716041993321935E-2</c:v>
                </c:pt>
                <c:pt idx="1">
                  <c:v>3.1827748696010738E-2</c:v>
                </c:pt>
                <c:pt idx="2">
                  <c:v>3.22695877670897E-2</c:v>
                </c:pt>
                <c:pt idx="3">
                  <c:v>2.9075643874452377E-2</c:v>
                </c:pt>
                <c:pt idx="4">
                  <c:v>2.7485773332301251E-2</c:v>
                </c:pt>
                <c:pt idx="5">
                  <c:v>3.6537069016274099E-2</c:v>
                </c:pt>
                <c:pt idx="6">
                  <c:v>3.3531177740978364E-2</c:v>
                </c:pt>
              </c:numCache>
            </c:numRef>
          </c:val>
          <c:extLst>
            <c:ext xmlns:c16="http://schemas.microsoft.com/office/drawing/2014/chart" uri="{C3380CC4-5D6E-409C-BE32-E72D297353CC}">
              <c16:uniqueId val="{00000001-B7E6-42E5-918A-E43D9F2D4411}"/>
            </c:ext>
          </c:extLst>
        </c:ser>
        <c:ser>
          <c:idx val="2"/>
          <c:order val="2"/>
          <c:tx>
            <c:strRef>
              <c:f>Intencionalidad!$D$21</c:f>
              <c:strCache>
                <c:ptCount val="1"/>
                <c:pt idx="0">
                  <c:v>Promedio de Volatilidad previa 7D</c:v>
                </c:pt>
              </c:strCache>
            </c:strRef>
          </c:tx>
          <c:spPr>
            <a:solidFill>
              <a:schemeClr val="accent3"/>
            </a:solidFill>
            <a:ln>
              <a:noFill/>
            </a:ln>
            <a:effectLst/>
          </c:spPr>
          <c:invertIfNegative val="0"/>
          <c:cat>
            <c:strRef>
              <c:f>Intencionalidad!$A$22:$A$29</c:f>
              <c:strCache>
                <c:ptCount val="7"/>
                <c:pt idx="0">
                  <c:v>Anuncio/Notificación</c:v>
                </c:pt>
                <c:pt idx="1">
                  <c:v>Crítica</c:v>
                </c:pt>
                <c:pt idx="2">
                  <c:v>Desinteresado/Casual</c:v>
                </c:pt>
                <c:pt idx="3">
                  <c:v>Especulativa</c:v>
                </c:pt>
                <c:pt idx="4">
                  <c:v>Promoción/Branding</c:v>
                </c:pt>
                <c:pt idx="5">
                  <c:v>Provocador</c:v>
                </c:pt>
                <c:pt idx="6">
                  <c:v>Sugerencia/Impulso</c:v>
                </c:pt>
              </c:strCache>
            </c:strRef>
          </c:cat>
          <c:val>
            <c:numRef>
              <c:f>Intencionalidad!$D$22:$D$29</c:f>
              <c:numCache>
                <c:formatCode>0.00%</c:formatCode>
                <c:ptCount val="7"/>
                <c:pt idx="0">
                  <c:v>3.0103688170391819E-2</c:v>
                </c:pt>
                <c:pt idx="1">
                  <c:v>2.9449174566993936E-2</c:v>
                </c:pt>
                <c:pt idx="2">
                  <c:v>3.3547158431336759E-2</c:v>
                </c:pt>
                <c:pt idx="3">
                  <c:v>3.2839176051410436E-2</c:v>
                </c:pt>
                <c:pt idx="4">
                  <c:v>3.1394742544905221E-2</c:v>
                </c:pt>
                <c:pt idx="5">
                  <c:v>3.5979591400588949E-2</c:v>
                </c:pt>
                <c:pt idx="6">
                  <c:v>3.1030164602199786E-2</c:v>
                </c:pt>
              </c:numCache>
            </c:numRef>
          </c:val>
          <c:extLst>
            <c:ext xmlns:c16="http://schemas.microsoft.com/office/drawing/2014/chart" uri="{C3380CC4-5D6E-409C-BE32-E72D297353CC}">
              <c16:uniqueId val="{00000002-B7E6-42E5-918A-E43D9F2D4411}"/>
            </c:ext>
          </c:extLst>
        </c:ser>
        <c:dLbls>
          <c:showLegendKey val="0"/>
          <c:showVal val="0"/>
          <c:showCatName val="0"/>
          <c:showSerName val="0"/>
          <c:showPercent val="0"/>
          <c:showBubbleSize val="0"/>
        </c:dLbls>
        <c:gapWidth val="219"/>
        <c:overlap val="-27"/>
        <c:axId val="1827178912"/>
        <c:axId val="1827183712"/>
      </c:barChart>
      <c:catAx>
        <c:axId val="18271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83712"/>
        <c:crosses val="autoZero"/>
        <c:auto val="1"/>
        <c:lblAlgn val="ctr"/>
        <c:lblOffset val="100"/>
        <c:noMultiLvlLbl val="0"/>
      </c:catAx>
      <c:valAx>
        <c:axId val="18271837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7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Volatilidad</a:t>
            </a:r>
            <a:r>
              <a:rPr lang="es-ES" baseline="0"/>
              <a:t> 1D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Intencionalidad!$G$1</c:f>
              <c:strCache>
                <c:ptCount val="1"/>
                <c:pt idx="0">
                  <c:v>Promedio de Volatilidad previa 1D</c:v>
                </c:pt>
              </c:strCache>
            </c:strRef>
          </c:tx>
          <c:spPr>
            <a:solidFill>
              <a:schemeClr val="accent1"/>
            </a:solidFill>
            <a:ln>
              <a:noFill/>
            </a:ln>
            <a:effectLst/>
          </c:spPr>
          <c:invertIfNegative val="0"/>
          <c:cat>
            <c:strRef>
              <c:f>Intencionalidad!$F$2:$F$9</c:f>
              <c:strCache>
                <c:ptCount val="8"/>
                <c:pt idx="0">
                  <c:v>Anuncio/Notificación</c:v>
                </c:pt>
                <c:pt idx="1">
                  <c:v>Crítica</c:v>
                </c:pt>
                <c:pt idx="2">
                  <c:v>Desinteresado/Casual</c:v>
                </c:pt>
                <c:pt idx="3">
                  <c:v>Especulativa</c:v>
                </c:pt>
                <c:pt idx="4">
                  <c:v>Promoción/Branding</c:v>
                </c:pt>
                <c:pt idx="5">
                  <c:v>Provocador</c:v>
                </c:pt>
                <c:pt idx="6">
                  <c:v>Sugerencia/Impulso</c:v>
                </c:pt>
                <c:pt idx="7">
                  <c:v>Total general</c:v>
                </c:pt>
              </c:strCache>
            </c:strRef>
          </c:cat>
          <c:val>
            <c:numRef>
              <c:f>Intencionalidad!$G$2:$G$9</c:f>
              <c:numCache>
                <c:formatCode>0.00%</c:formatCode>
                <c:ptCount val="8"/>
                <c:pt idx="0">
                  <c:v>2.3197251103852453E-2</c:v>
                </c:pt>
                <c:pt idx="1">
                  <c:v>2.2226827908202681E-2</c:v>
                </c:pt>
                <c:pt idx="2">
                  <c:v>2.306036519535103E-2</c:v>
                </c:pt>
                <c:pt idx="3">
                  <c:v>2.6971671660045143E-2</c:v>
                </c:pt>
                <c:pt idx="4">
                  <c:v>1.9568673373075583E-2</c:v>
                </c:pt>
                <c:pt idx="5">
                  <c:v>2.4312376861546456E-2</c:v>
                </c:pt>
                <c:pt idx="6">
                  <c:v>2.7781091773787025E-2</c:v>
                </c:pt>
                <c:pt idx="7">
                  <c:v>2.3214307117362984E-2</c:v>
                </c:pt>
              </c:numCache>
            </c:numRef>
          </c:val>
          <c:extLst>
            <c:ext xmlns:c16="http://schemas.microsoft.com/office/drawing/2014/chart" uri="{C3380CC4-5D6E-409C-BE32-E72D297353CC}">
              <c16:uniqueId val="{00000000-9EB5-4687-A5BC-7CCE6A579DF6}"/>
            </c:ext>
          </c:extLst>
        </c:ser>
        <c:ser>
          <c:idx val="1"/>
          <c:order val="1"/>
          <c:tx>
            <c:strRef>
              <c:f>Intencionalidad!$H$1</c:f>
              <c:strCache>
                <c:ptCount val="1"/>
                <c:pt idx="0">
                  <c:v>Promedio de Volatilidad 1D</c:v>
                </c:pt>
              </c:strCache>
            </c:strRef>
          </c:tx>
          <c:spPr>
            <a:solidFill>
              <a:schemeClr val="accent2"/>
            </a:solidFill>
            <a:ln>
              <a:noFill/>
            </a:ln>
            <a:effectLst/>
          </c:spPr>
          <c:invertIfNegative val="0"/>
          <c:cat>
            <c:strRef>
              <c:f>Intencionalidad!$F$2:$F$9</c:f>
              <c:strCache>
                <c:ptCount val="8"/>
                <c:pt idx="0">
                  <c:v>Anuncio/Notificación</c:v>
                </c:pt>
                <c:pt idx="1">
                  <c:v>Crítica</c:v>
                </c:pt>
                <c:pt idx="2">
                  <c:v>Desinteresado/Casual</c:v>
                </c:pt>
                <c:pt idx="3">
                  <c:v>Especulativa</c:v>
                </c:pt>
                <c:pt idx="4">
                  <c:v>Promoción/Branding</c:v>
                </c:pt>
                <c:pt idx="5">
                  <c:v>Provocador</c:v>
                </c:pt>
                <c:pt idx="6">
                  <c:v>Sugerencia/Impulso</c:v>
                </c:pt>
                <c:pt idx="7">
                  <c:v>Total general</c:v>
                </c:pt>
              </c:strCache>
            </c:strRef>
          </c:cat>
          <c:val>
            <c:numRef>
              <c:f>Intencionalidad!$H$2:$H$9</c:f>
              <c:numCache>
                <c:formatCode>0.00%</c:formatCode>
                <c:ptCount val="8"/>
                <c:pt idx="0">
                  <c:v>2.182067221419879E-2</c:v>
                </c:pt>
                <c:pt idx="1">
                  <c:v>2.837198159031195E-2</c:v>
                </c:pt>
                <c:pt idx="2">
                  <c:v>2.3262509338188641E-2</c:v>
                </c:pt>
                <c:pt idx="3">
                  <c:v>2.4491005418299842E-2</c:v>
                </c:pt>
                <c:pt idx="4">
                  <c:v>2.4033365123982561E-2</c:v>
                </c:pt>
                <c:pt idx="5">
                  <c:v>2.5007439012201104E-2</c:v>
                </c:pt>
                <c:pt idx="6">
                  <c:v>2.610665869040767E-2</c:v>
                </c:pt>
                <c:pt idx="7">
                  <c:v>2.4145563311796403E-2</c:v>
                </c:pt>
              </c:numCache>
            </c:numRef>
          </c:val>
          <c:extLst>
            <c:ext xmlns:c16="http://schemas.microsoft.com/office/drawing/2014/chart" uri="{C3380CC4-5D6E-409C-BE32-E72D297353CC}">
              <c16:uniqueId val="{00000001-9EB5-4687-A5BC-7CCE6A579DF6}"/>
            </c:ext>
          </c:extLst>
        </c:ser>
        <c:dLbls>
          <c:showLegendKey val="0"/>
          <c:showVal val="0"/>
          <c:showCatName val="0"/>
          <c:showSerName val="0"/>
          <c:showPercent val="0"/>
          <c:showBubbleSize val="0"/>
        </c:dLbls>
        <c:gapWidth val="219"/>
        <c:overlap val="-27"/>
        <c:axId val="194986080"/>
        <c:axId val="194986560"/>
      </c:barChart>
      <c:catAx>
        <c:axId val="19498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94986560"/>
        <c:crosses val="autoZero"/>
        <c:auto val="1"/>
        <c:lblAlgn val="ctr"/>
        <c:lblOffset val="100"/>
        <c:noMultiLvlLbl val="0"/>
      </c:catAx>
      <c:valAx>
        <c:axId val="194986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94986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Volatilidad 3D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Intencionalidad!$G$10</c:f>
              <c:strCache>
                <c:ptCount val="1"/>
                <c:pt idx="0">
                  <c:v>Promedio de Volatilidad previa 3D</c:v>
                </c:pt>
              </c:strCache>
            </c:strRef>
          </c:tx>
          <c:spPr>
            <a:solidFill>
              <a:schemeClr val="accent1"/>
            </a:solidFill>
            <a:ln>
              <a:noFill/>
            </a:ln>
            <a:effectLst/>
          </c:spPr>
          <c:invertIfNegative val="0"/>
          <c:cat>
            <c:strRef>
              <c:f>Intencionalidad!$F$11:$F$18</c:f>
              <c:strCache>
                <c:ptCount val="8"/>
                <c:pt idx="0">
                  <c:v>Anuncio/Notificación</c:v>
                </c:pt>
                <c:pt idx="1">
                  <c:v>Crítica</c:v>
                </c:pt>
                <c:pt idx="2">
                  <c:v>Desinteresado/Casual</c:v>
                </c:pt>
                <c:pt idx="3">
                  <c:v>Especulativa</c:v>
                </c:pt>
                <c:pt idx="4">
                  <c:v>Promoción/Branding</c:v>
                </c:pt>
                <c:pt idx="5">
                  <c:v>Provocador</c:v>
                </c:pt>
                <c:pt idx="6">
                  <c:v>Sugerencia/Impulso</c:v>
                </c:pt>
                <c:pt idx="7">
                  <c:v>Total general</c:v>
                </c:pt>
              </c:strCache>
            </c:strRef>
          </c:cat>
          <c:val>
            <c:numRef>
              <c:f>Intencionalidad!$G$11:$G$18</c:f>
              <c:numCache>
                <c:formatCode>0.00%</c:formatCode>
                <c:ptCount val="8"/>
                <c:pt idx="0">
                  <c:v>3.4716041993321935E-2</c:v>
                </c:pt>
                <c:pt idx="1">
                  <c:v>3.1827748696010738E-2</c:v>
                </c:pt>
                <c:pt idx="2">
                  <c:v>3.22695877670897E-2</c:v>
                </c:pt>
                <c:pt idx="3">
                  <c:v>2.9075643874452377E-2</c:v>
                </c:pt>
                <c:pt idx="4">
                  <c:v>2.7485773332301251E-2</c:v>
                </c:pt>
                <c:pt idx="5">
                  <c:v>3.6537069016274099E-2</c:v>
                </c:pt>
                <c:pt idx="6">
                  <c:v>3.3531177740978364E-2</c:v>
                </c:pt>
                <c:pt idx="7">
                  <c:v>3.2032134828092938E-2</c:v>
                </c:pt>
              </c:numCache>
            </c:numRef>
          </c:val>
          <c:extLst>
            <c:ext xmlns:c16="http://schemas.microsoft.com/office/drawing/2014/chart" uri="{C3380CC4-5D6E-409C-BE32-E72D297353CC}">
              <c16:uniqueId val="{00000000-DC2F-4509-A84E-4A1F5A09A26D}"/>
            </c:ext>
          </c:extLst>
        </c:ser>
        <c:ser>
          <c:idx val="1"/>
          <c:order val="1"/>
          <c:tx>
            <c:strRef>
              <c:f>Intencionalidad!$H$10</c:f>
              <c:strCache>
                <c:ptCount val="1"/>
                <c:pt idx="0">
                  <c:v>Promedio de Volatilidad 3D</c:v>
                </c:pt>
              </c:strCache>
            </c:strRef>
          </c:tx>
          <c:spPr>
            <a:solidFill>
              <a:schemeClr val="accent2"/>
            </a:solidFill>
            <a:ln>
              <a:noFill/>
            </a:ln>
            <a:effectLst/>
          </c:spPr>
          <c:invertIfNegative val="0"/>
          <c:cat>
            <c:strRef>
              <c:f>Intencionalidad!$F$11:$F$18</c:f>
              <c:strCache>
                <c:ptCount val="8"/>
                <c:pt idx="0">
                  <c:v>Anuncio/Notificación</c:v>
                </c:pt>
                <c:pt idx="1">
                  <c:v>Crítica</c:v>
                </c:pt>
                <c:pt idx="2">
                  <c:v>Desinteresado/Casual</c:v>
                </c:pt>
                <c:pt idx="3">
                  <c:v>Especulativa</c:v>
                </c:pt>
                <c:pt idx="4">
                  <c:v>Promoción/Branding</c:v>
                </c:pt>
                <c:pt idx="5">
                  <c:v>Provocador</c:v>
                </c:pt>
                <c:pt idx="6">
                  <c:v>Sugerencia/Impulso</c:v>
                </c:pt>
                <c:pt idx="7">
                  <c:v>Total general</c:v>
                </c:pt>
              </c:strCache>
            </c:strRef>
          </c:cat>
          <c:val>
            <c:numRef>
              <c:f>Intencionalidad!$H$11:$H$18</c:f>
              <c:numCache>
                <c:formatCode>0.00%</c:formatCode>
                <c:ptCount val="8"/>
                <c:pt idx="0">
                  <c:v>2.7734013522296291E-2</c:v>
                </c:pt>
                <c:pt idx="1">
                  <c:v>2.8236154741284214E-2</c:v>
                </c:pt>
                <c:pt idx="2">
                  <c:v>3.4833627665912213E-2</c:v>
                </c:pt>
                <c:pt idx="3">
                  <c:v>3.2839379102467536E-2</c:v>
                </c:pt>
                <c:pt idx="4">
                  <c:v>2.7962311138138417E-2</c:v>
                </c:pt>
                <c:pt idx="5">
                  <c:v>3.1362785873412992E-2</c:v>
                </c:pt>
                <c:pt idx="6">
                  <c:v>3.3378853350690019E-2</c:v>
                </c:pt>
                <c:pt idx="7">
                  <c:v>3.0653556717982745E-2</c:v>
                </c:pt>
              </c:numCache>
            </c:numRef>
          </c:val>
          <c:extLst>
            <c:ext xmlns:c16="http://schemas.microsoft.com/office/drawing/2014/chart" uri="{C3380CC4-5D6E-409C-BE32-E72D297353CC}">
              <c16:uniqueId val="{00000001-DC2F-4509-A84E-4A1F5A09A26D}"/>
            </c:ext>
          </c:extLst>
        </c:ser>
        <c:dLbls>
          <c:showLegendKey val="0"/>
          <c:showVal val="0"/>
          <c:showCatName val="0"/>
          <c:showSerName val="0"/>
          <c:showPercent val="0"/>
          <c:showBubbleSize val="0"/>
        </c:dLbls>
        <c:gapWidth val="219"/>
        <c:overlap val="-27"/>
        <c:axId val="1379100784"/>
        <c:axId val="1379099344"/>
      </c:barChart>
      <c:catAx>
        <c:axId val="137910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79099344"/>
        <c:crosses val="autoZero"/>
        <c:auto val="1"/>
        <c:lblAlgn val="ctr"/>
        <c:lblOffset val="100"/>
        <c:noMultiLvlLbl val="0"/>
      </c:catAx>
      <c:valAx>
        <c:axId val="13790993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7910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Volatilidad</a:t>
            </a:r>
            <a:r>
              <a:rPr lang="es-ES" baseline="0"/>
              <a:t> 7D</a:t>
            </a:r>
            <a:endParaRPr lang="es-E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Intencionalidad!$G$19</c:f>
              <c:strCache>
                <c:ptCount val="1"/>
                <c:pt idx="0">
                  <c:v>Promedio de Volatilidad previa 7D</c:v>
                </c:pt>
              </c:strCache>
            </c:strRef>
          </c:tx>
          <c:spPr>
            <a:solidFill>
              <a:schemeClr val="accent1"/>
            </a:solidFill>
            <a:ln>
              <a:noFill/>
            </a:ln>
            <a:effectLst/>
          </c:spPr>
          <c:invertIfNegative val="0"/>
          <c:cat>
            <c:strRef>
              <c:f>Intencionalidad!$F$20:$F$27</c:f>
              <c:strCache>
                <c:ptCount val="8"/>
                <c:pt idx="0">
                  <c:v>Anuncio/Notificación</c:v>
                </c:pt>
                <c:pt idx="1">
                  <c:v>Crítica</c:v>
                </c:pt>
                <c:pt idx="2">
                  <c:v>Desinteresado/Casual</c:v>
                </c:pt>
                <c:pt idx="3">
                  <c:v>Especulativa</c:v>
                </c:pt>
                <c:pt idx="4">
                  <c:v>Promoción/Branding</c:v>
                </c:pt>
                <c:pt idx="5">
                  <c:v>Provocador</c:v>
                </c:pt>
                <c:pt idx="6">
                  <c:v>Sugerencia/Impulso</c:v>
                </c:pt>
                <c:pt idx="7">
                  <c:v>Total general</c:v>
                </c:pt>
              </c:strCache>
            </c:strRef>
          </c:cat>
          <c:val>
            <c:numRef>
              <c:f>Intencionalidad!$G$20:$G$27</c:f>
              <c:numCache>
                <c:formatCode>0.00%</c:formatCode>
                <c:ptCount val="8"/>
                <c:pt idx="0">
                  <c:v>3.0103688170391819E-2</c:v>
                </c:pt>
                <c:pt idx="1">
                  <c:v>2.9449174566993936E-2</c:v>
                </c:pt>
                <c:pt idx="2">
                  <c:v>3.3547158431336759E-2</c:v>
                </c:pt>
                <c:pt idx="3">
                  <c:v>3.2839176051410436E-2</c:v>
                </c:pt>
                <c:pt idx="4">
                  <c:v>3.1394742544905221E-2</c:v>
                </c:pt>
                <c:pt idx="5">
                  <c:v>3.5979591400588949E-2</c:v>
                </c:pt>
                <c:pt idx="6">
                  <c:v>3.1030164602199786E-2</c:v>
                </c:pt>
                <c:pt idx="7">
                  <c:v>3.20643134156266E-2</c:v>
                </c:pt>
              </c:numCache>
            </c:numRef>
          </c:val>
          <c:extLst>
            <c:ext xmlns:c16="http://schemas.microsoft.com/office/drawing/2014/chart" uri="{C3380CC4-5D6E-409C-BE32-E72D297353CC}">
              <c16:uniqueId val="{00000000-61A4-4A11-9D61-53CE4A06FA89}"/>
            </c:ext>
          </c:extLst>
        </c:ser>
        <c:ser>
          <c:idx val="1"/>
          <c:order val="1"/>
          <c:tx>
            <c:strRef>
              <c:f>Intencionalidad!$H$19</c:f>
              <c:strCache>
                <c:ptCount val="1"/>
                <c:pt idx="0">
                  <c:v>Promedio de Volatilidad 7D</c:v>
                </c:pt>
              </c:strCache>
            </c:strRef>
          </c:tx>
          <c:spPr>
            <a:solidFill>
              <a:schemeClr val="accent2"/>
            </a:solidFill>
            <a:ln>
              <a:noFill/>
            </a:ln>
            <a:effectLst/>
          </c:spPr>
          <c:invertIfNegative val="0"/>
          <c:cat>
            <c:strRef>
              <c:f>Intencionalidad!$F$20:$F$27</c:f>
              <c:strCache>
                <c:ptCount val="8"/>
                <c:pt idx="0">
                  <c:v>Anuncio/Notificación</c:v>
                </c:pt>
                <c:pt idx="1">
                  <c:v>Crítica</c:v>
                </c:pt>
                <c:pt idx="2">
                  <c:v>Desinteresado/Casual</c:v>
                </c:pt>
                <c:pt idx="3">
                  <c:v>Especulativa</c:v>
                </c:pt>
                <c:pt idx="4">
                  <c:v>Promoción/Branding</c:v>
                </c:pt>
                <c:pt idx="5">
                  <c:v>Provocador</c:v>
                </c:pt>
                <c:pt idx="6">
                  <c:v>Sugerencia/Impulso</c:v>
                </c:pt>
                <c:pt idx="7">
                  <c:v>Total general</c:v>
                </c:pt>
              </c:strCache>
            </c:strRef>
          </c:cat>
          <c:val>
            <c:numRef>
              <c:f>Intencionalidad!$H$20:$H$27</c:f>
              <c:numCache>
                <c:formatCode>0.00%</c:formatCode>
                <c:ptCount val="8"/>
                <c:pt idx="0">
                  <c:v>3.0087295030397605E-2</c:v>
                </c:pt>
                <c:pt idx="1">
                  <c:v>2.7288849417816775E-2</c:v>
                </c:pt>
                <c:pt idx="2">
                  <c:v>3.3467225042326521E-2</c:v>
                </c:pt>
                <c:pt idx="3">
                  <c:v>3.0895803971935806E-2</c:v>
                </c:pt>
                <c:pt idx="4">
                  <c:v>3.0937739960539362E-2</c:v>
                </c:pt>
                <c:pt idx="5">
                  <c:v>3.2460433417207106E-2</c:v>
                </c:pt>
                <c:pt idx="6">
                  <c:v>3.1209889410224356E-2</c:v>
                </c:pt>
                <c:pt idx="7">
                  <c:v>3.1214001269171239E-2</c:v>
                </c:pt>
              </c:numCache>
            </c:numRef>
          </c:val>
          <c:extLst>
            <c:ext xmlns:c16="http://schemas.microsoft.com/office/drawing/2014/chart" uri="{C3380CC4-5D6E-409C-BE32-E72D297353CC}">
              <c16:uniqueId val="{00000001-61A4-4A11-9D61-53CE4A06FA89}"/>
            </c:ext>
          </c:extLst>
        </c:ser>
        <c:dLbls>
          <c:showLegendKey val="0"/>
          <c:showVal val="0"/>
          <c:showCatName val="0"/>
          <c:showSerName val="0"/>
          <c:showPercent val="0"/>
          <c:showBubbleSize val="0"/>
        </c:dLbls>
        <c:gapWidth val="219"/>
        <c:overlap val="-27"/>
        <c:axId val="1384895744"/>
        <c:axId val="1384896224"/>
      </c:barChart>
      <c:catAx>
        <c:axId val="138489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84896224"/>
        <c:crosses val="autoZero"/>
        <c:auto val="1"/>
        <c:lblAlgn val="ctr"/>
        <c:lblOffset val="100"/>
        <c:noMultiLvlLbl val="0"/>
      </c:catAx>
      <c:valAx>
        <c:axId val="13848962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84895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[Bitcoin Maestro Final.xlsx]Formato!TablaDinámica1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Formato!$B$1</c:f>
              <c:strCache>
                <c:ptCount val="1"/>
                <c:pt idx="0">
                  <c:v>Promedio de Reacción 1D</c:v>
                </c:pt>
              </c:strCache>
            </c:strRef>
          </c:tx>
          <c:spPr>
            <a:solidFill>
              <a:schemeClr val="accent1"/>
            </a:solidFill>
            <a:ln>
              <a:noFill/>
            </a:ln>
            <a:effectLst/>
          </c:spPr>
          <c:invertIfNegative val="0"/>
          <c:cat>
            <c:strRef>
              <c:f>Formato!$A$2:$A$4</c:f>
              <c:strCache>
                <c:ptCount val="2"/>
                <c:pt idx="0">
                  <c:v>Texto</c:v>
                </c:pt>
                <c:pt idx="1">
                  <c:v>Texto + Imagen</c:v>
                </c:pt>
              </c:strCache>
            </c:strRef>
          </c:cat>
          <c:val>
            <c:numRef>
              <c:f>Formato!$B$2:$B$4</c:f>
              <c:numCache>
                <c:formatCode>0%</c:formatCode>
                <c:ptCount val="2"/>
                <c:pt idx="0">
                  <c:v>1.5055662467695517E-3</c:v>
                </c:pt>
                <c:pt idx="1">
                  <c:v>-1.673121880527902E-3</c:v>
                </c:pt>
              </c:numCache>
            </c:numRef>
          </c:val>
          <c:extLst>
            <c:ext xmlns:c16="http://schemas.microsoft.com/office/drawing/2014/chart" uri="{C3380CC4-5D6E-409C-BE32-E72D297353CC}">
              <c16:uniqueId val="{00000000-6243-4D3B-B8BE-631464634948}"/>
            </c:ext>
          </c:extLst>
        </c:ser>
        <c:ser>
          <c:idx val="1"/>
          <c:order val="1"/>
          <c:tx>
            <c:strRef>
              <c:f>Formato!$C$1</c:f>
              <c:strCache>
                <c:ptCount val="1"/>
                <c:pt idx="0">
                  <c:v>Promedio de Reacción 3D</c:v>
                </c:pt>
              </c:strCache>
            </c:strRef>
          </c:tx>
          <c:spPr>
            <a:solidFill>
              <a:schemeClr val="accent2"/>
            </a:solidFill>
            <a:ln>
              <a:noFill/>
            </a:ln>
            <a:effectLst/>
          </c:spPr>
          <c:invertIfNegative val="0"/>
          <c:cat>
            <c:strRef>
              <c:f>Formato!$A$2:$A$4</c:f>
              <c:strCache>
                <c:ptCount val="2"/>
                <c:pt idx="0">
                  <c:v>Texto</c:v>
                </c:pt>
                <c:pt idx="1">
                  <c:v>Texto + Imagen</c:v>
                </c:pt>
              </c:strCache>
            </c:strRef>
          </c:cat>
          <c:val>
            <c:numRef>
              <c:f>Formato!$C$2:$C$4</c:f>
              <c:numCache>
                <c:formatCode>0%</c:formatCode>
                <c:ptCount val="2"/>
                <c:pt idx="0">
                  <c:v>1.7552609136435937E-3</c:v>
                </c:pt>
                <c:pt idx="1">
                  <c:v>6.0447167083007769E-3</c:v>
                </c:pt>
              </c:numCache>
            </c:numRef>
          </c:val>
          <c:extLst>
            <c:ext xmlns:c16="http://schemas.microsoft.com/office/drawing/2014/chart" uri="{C3380CC4-5D6E-409C-BE32-E72D297353CC}">
              <c16:uniqueId val="{00000001-6243-4D3B-B8BE-631464634948}"/>
            </c:ext>
          </c:extLst>
        </c:ser>
        <c:ser>
          <c:idx val="2"/>
          <c:order val="2"/>
          <c:tx>
            <c:strRef>
              <c:f>Formato!$D$1</c:f>
              <c:strCache>
                <c:ptCount val="1"/>
                <c:pt idx="0">
                  <c:v>Promedio de Reacción 7D</c:v>
                </c:pt>
              </c:strCache>
            </c:strRef>
          </c:tx>
          <c:spPr>
            <a:solidFill>
              <a:schemeClr val="accent3"/>
            </a:solidFill>
            <a:ln>
              <a:noFill/>
            </a:ln>
            <a:effectLst/>
          </c:spPr>
          <c:invertIfNegative val="0"/>
          <c:cat>
            <c:strRef>
              <c:f>Formato!$A$2:$A$4</c:f>
              <c:strCache>
                <c:ptCount val="2"/>
                <c:pt idx="0">
                  <c:v>Texto</c:v>
                </c:pt>
                <c:pt idx="1">
                  <c:v>Texto + Imagen</c:v>
                </c:pt>
              </c:strCache>
            </c:strRef>
          </c:cat>
          <c:val>
            <c:numRef>
              <c:f>Formato!$D$2:$D$4</c:f>
              <c:numCache>
                <c:formatCode>0%</c:formatCode>
                <c:ptCount val="2"/>
                <c:pt idx="0">
                  <c:v>6.6732363750073983E-3</c:v>
                </c:pt>
                <c:pt idx="1">
                  <c:v>8.3611011310555563E-3</c:v>
                </c:pt>
              </c:numCache>
            </c:numRef>
          </c:val>
          <c:extLst>
            <c:ext xmlns:c16="http://schemas.microsoft.com/office/drawing/2014/chart" uri="{C3380CC4-5D6E-409C-BE32-E72D297353CC}">
              <c16:uniqueId val="{00000002-6243-4D3B-B8BE-631464634948}"/>
            </c:ext>
          </c:extLst>
        </c:ser>
        <c:dLbls>
          <c:showLegendKey val="0"/>
          <c:showVal val="0"/>
          <c:showCatName val="0"/>
          <c:showSerName val="0"/>
          <c:showPercent val="0"/>
          <c:showBubbleSize val="0"/>
        </c:dLbls>
        <c:gapWidth val="219"/>
        <c:overlap val="-27"/>
        <c:axId val="1827170752"/>
        <c:axId val="1827181312"/>
      </c:barChart>
      <c:catAx>
        <c:axId val="1827170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81312"/>
        <c:crosses val="autoZero"/>
        <c:auto val="1"/>
        <c:lblAlgn val="ctr"/>
        <c:lblOffset val="100"/>
        <c:noMultiLvlLbl val="0"/>
      </c:catAx>
      <c:valAx>
        <c:axId val="18271813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7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[Bitcoin Maestro Final.xlsx]Formato!TablaDinámica2</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Formato!$B$6</c:f>
              <c:strCache>
                <c:ptCount val="1"/>
                <c:pt idx="0">
                  <c:v>Promedio de Volatilidad 1D</c:v>
                </c:pt>
              </c:strCache>
            </c:strRef>
          </c:tx>
          <c:spPr>
            <a:solidFill>
              <a:schemeClr val="accent1"/>
            </a:solidFill>
            <a:ln>
              <a:noFill/>
            </a:ln>
            <a:effectLst/>
          </c:spPr>
          <c:invertIfNegative val="0"/>
          <c:cat>
            <c:strRef>
              <c:f>Formato!$A$7:$A$9</c:f>
              <c:strCache>
                <c:ptCount val="2"/>
                <c:pt idx="0">
                  <c:v>Texto</c:v>
                </c:pt>
                <c:pt idx="1">
                  <c:v>Texto + Imagen</c:v>
                </c:pt>
              </c:strCache>
            </c:strRef>
          </c:cat>
          <c:val>
            <c:numRef>
              <c:f>Formato!$B$7:$B$9</c:f>
              <c:numCache>
                <c:formatCode>0.00%</c:formatCode>
                <c:ptCount val="2"/>
                <c:pt idx="0">
                  <c:v>2.4412497245830753E-2</c:v>
                </c:pt>
                <c:pt idx="1">
                  <c:v>2.3365697504519545E-2</c:v>
                </c:pt>
              </c:numCache>
            </c:numRef>
          </c:val>
          <c:extLst>
            <c:ext xmlns:c16="http://schemas.microsoft.com/office/drawing/2014/chart" uri="{C3380CC4-5D6E-409C-BE32-E72D297353CC}">
              <c16:uniqueId val="{00000000-1437-4816-BA65-41318A243E18}"/>
            </c:ext>
          </c:extLst>
        </c:ser>
        <c:ser>
          <c:idx val="1"/>
          <c:order val="1"/>
          <c:tx>
            <c:strRef>
              <c:f>Formato!$C$6</c:f>
              <c:strCache>
                <c:ptCount val="1"/>
                <c:pt idx="0">
                  <c:v>Promedio de Volatilidad 3D</c:v>
                </c:pt>
              </c:strCache>
            </c:strRef>
          </c:tx>
          <c:spPr>
            <a:solidFill>
              <a:schemeClr val="accent2"/>
            </a:solidFill>
            <a:ln>
              <a:noFill/>
            </a:ln>
            <a:effectLst/>
          </c:spPr>
          <c:invertIfNegative val="0"/>
          <c:cat>
            <c:strRef>
              <c:f>Formato!$A$7:$A$9</c:f>
              <c:strCache>
                <c:ptCount val="2"/>
                <c:pt idx="0">
                  <c:v>Texto</c:v>
                </c:pt>
                <c:pt idx="1">
                  <c:v>Texto + Imagen</c:v>
                </c:pt>
              </c:strCache>
            </c:strRef>
          </c:cat>
          <c:val>
            <c:numRef>
              <c:f>Formato!$C$7:$C$9</c:f>
              <c:numCache>
                <c:formatCode>0.00%</c:formatCode>
                <c:ptCount val="2"/>
                <c:pt idx="0">
                  <c:v>3.2576685092829454E-2</c:v>
                </c:pt>
                <c:pt idx="1">
                  <c:v>2.5035005191469804E-2</c:v>
                </c:pt>
              </c:numCache>
            </c:numRef>
          </c:val>
          <c:extLst>
            <c:ext xmlns:c16="http://schemas.microsoft.com/office/drawing/2014/chart" uri="{C3380CC4-5D6E-409C-BE32-E72D297353CC}">
              <c16:uniqueId val="{00000001-1437-4816-BA65-41318A243E18}"/>
            </c:ext>
          </c:extLst>
        </c:ser>
        <c:ser>
          <c:idx val="2"/>
          <c:order val="2"/>
          <c:tx>
            <c:strRef>
              <c:f>Formato!$D$6</c:f>
              <c:strCache>
                <c:ptCount val="1"/>
                <c:pt idx="0">
                  <c:v>Promedio de Volatilidad 7D</c:v>
                </c:pt>
              </c:strCache>
            </c:strRef>
          </c:tx>
          <c:spPr>
            <a:solidFill>
              <a:schemeClr val="accent3"/>
            </a:solidFill>
            <a:ln>
              <a:noFill/>
            </a:ln>
            <a:effectLst/>
          </c:spPr>
          <c:invertIfNegative val="0"/>
          <c:cat>
            <c:strRef>
              <c:f>Formato!$A$7:$A$9</c:f>
              <c:strCache>
                <c:ptCount val="2"/>
                <c:pt idx="0">
                  <c:v>Texto</c:v>
                </c:pt>
                <c:pt idx="1">
                  <c:v>Texto + Imagen</c:v>
                </c:pt>
              </c:strCache>
            </c:strRef>
          </c:cat>
          <c:val>
            <c:numRef>
              <c:f>Formato!$D$7:$D$9</c:f>
              <c:numCache>
                <c:formatCode>0.00%</c:formatCode>
                <c:ptCount val="2"/>
                <c:pt idx="0">
                  <c:v>3.2021314560749407E-2</c:v>
                </c:pt>
                <c:pt idx="1">
                  <c:v>2.8855380083972263E-2</c:v>
                </c:pt>
              </c:numCache>
            </c:numRef>
          </c:val>
          <c:extLst>
            <c:ext xmlns:c16="http://schemas.microsoft.com/office/drawing/2014/chart" uri="{C3380CC4-5D6E-409C-BE32-E72D297353CC}">
              <c16:uniqueId val="{00000002-1437-4816-BA65-41318A243E18}"/>
            </c:ext>
          </c:extLst>
        </c:ser>
        <c:dLbls>
          <c:showLegendKey val="0"/>
          <c:showVal val="0"/>
          <c:showCatName val="0"/>
          <c:showSerName val="0"/>
          <c:showPercent val="0"/>
          <c:showBubbleSize val="0"/>
        </c:dLbls>
        <c:gapWidth val="219"/>
        <c:overlap val="-27"/>
        <c:axId val="1649918176"/>
        <c:axId val="1649924416"/>
      </c:barChart>
      <c:catAx>
        <c:axId val="164991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49924416"/>
        <c:crosses val="autoZero"/>
        <c:auto val="1"/>
        <c:lblAlgn val="ctr"/>
        <c:lblOffset val="100"/>
        <c:noMultiLvlLbl val="0"/>
      </c:catAx>
      <c:valAx>
        <c:axId val="1649924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49918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[Bitcoin Maestro Final.xlsx]Formato!TablaDinámica5</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Formato!$B$11</c:f>
              <c:strCache>
                <c:ptCount val="1"/>
                <c:pt idx="0">
                  <c:v>Promedio de Volatilidad previa 1D</c:v>
                </c:pt>
              </c:strCache>
            </c:strRef>
          </c:tx>
          <c:spPr>
            <a:solidFill>
              <a:schemeClr val="accent1"/>
            </a:solidFill>
            <a:ln>
              <a:noFill/>
            </a:ln>
            <a:effectLst/>
          </c:spPr>
          <c:invertIfNegative val="0"/>
          <c:cat>
            <c:strRef>
              <c:f>Formato!$A$12:$A$14</c:f>
              <c:strCache>
                <c:ptCount val="2"/>
                <c:pt idx="0">
                  <c:v>Texto</c:v>
                </c:pt>
                <c:pt idx="1">
                  <c:v>Texto + Imagen</c:v>
                </c:pt>
              </c:strCache>
            </c:strRef>
          </c:cat>
          <c:val>
            <c:numRef>
              <c:f>Formato!$B$12:$B$14</c:f>
              <c:numCache>
                <c:formatCode>0.00%</c:formatCode>
                <c:ptCount val="2"/>
                <c:pt idx="0">
                  <c:v>2.3807937021757434E-2</c:v>
                </c:pt>
                <c:pt idx="1">
                  <c:v>2.1479976612367408E-2</c:v>
                </c:pt>
              </c:numCache>
            </c:numRef>
          </c:val>
          <c:extLst>
            <c:ext xmlns:c16="http://schemas.microsoft.com/office/drawing/2014/chart" uri="{C3380CC4-5D6E-409C-BE32-E72D297353CC}">
              <c16:uniqueId val="{00000000-A6F1-4174-8414-9E0AB99205D0}"/>
            </c:ext>
          </c:extLst>
        </c:ser>
        <c:ser>
          <c:idx val="1"/>
          <c:order val="1"/>
          <c:tx>
            <c:strRef>
              <c:f>Formato!$C$11</c:f>
              <c:strCache>
                <c:ptCount val="1"/>
                <c:pt idx="0">
                  <c:v>Promedio de Volatilidad previa 3D</c:v>
                </c:pt>
              </c:strCache>
            </c:strRef>
          </c:tx>
          <c:spPr>
            <a:solidFill>
              <a:schemeClr val="accent2"/>
            </a:solidFill>
            <a:ln>
              <a:noFill/>
            </a:ln>
            <a:effectLst/>
          </c:spPr>
          <c:invertIfNegative val="0"/>
          <c:cat>
            <c:strRef>
              <c:f>Formato!$A$12:$A$14</c:f>
              <c:strCache>
                <c:ptCount val="2"/>
                <c:pt idx="0">
                  <c:v>Texto</c:v>
                </c:pt>
                <c:pt idx="1">
                  <c:v>Texto + Imagen</c:v>
                </c:pt>
              </c:strCache>
            </c:strRef>
          </c:cat>
          <c:val>
            <c:numRef>
              <c:f>Formato!$C$12:$C$14</c:f>
              <c:numCache>
                <c:formatCode>0.00%</c:formatCode>
                <c:ptCount val="2"/>
                <c:pt idx="0">
                  <c:v>3.3327782933593529E-2</c:v>
                </c:pt>
                <c:pt idx="1">
                  <c:v>2.824680997084612E-2</c:v>
                </c:pt>
              </c:numCache>
            </c:numRef>
          </c:val>
          <c:extLst>
            <c:ext xmlns:c16="http://schemas.microsoft.com/office/drawing/2014/chart" uri="{C3380CC4-5D6E-409C-BE32-E72D297353CC}">
              <c16:uniqueId val="{00000001-A6F1-4174-8414-9E0AB99205D0}"/>
            </c:ext>
          </c:extLst>
        </c:ser>
        <c:ser>
          <c:idx val="2"/>
          <c:order val="2"/>
          <c:tx>
            <c:strRef>
              <c:f>Formato!$D$11</c:f>
              <c:strCache>
                <c:ptCount val="1"/>
                <c:pt idx="0">
                  <c:v>Promedio de Volatilidad previa 7D</c:v>
                </c:pt>
              </c:strCache>
            </c:strRef>
          </c:tx>
          <c:spPr>
            <a:solidFill>
              <a:schemeClr val="accent3"/>
            </a:solidFill>
            <a:ln>
              <a:noFill/>
            </a:ln>
            <a:effectLst/>
          </c:spPr>
          <c:invertIfNegative val="0"/>
          <c:cat>
            <c:strRef>
              <c:f>Formato!$A$12:$A$14</c:f>
              <c:strCache>
                <c:ptCount val="2"/>
                <c:pt idx="0">
                  <c:v>Texto</c:v>
                </c:pt>
                <c:pt idx="1">
                  <c:v>Texto + Imagen</c:v>
                </c:pt>
              </c:strCache>
            </c:strRef>
          </c:cat>
          <c:val>
            <c:numRef>
              <c:f>Formato!$D$12:$D$14</c:f>
              <c:numCache>
                <c:formatCode>0.00%</c:formatCode>
                <c:ptCount val="2"/>
                <c:pt idx="0">
                  <c:v>3.2718118888599913E-2</c:v>
                </c:pt>
                <c:pt idx="1">
                  <c:v>3.0154175857331957E-2</c:v>
                </c:pt>
              </c:numCache>
            </c:numRef>
          </c:val>
          <c:extLst>
            <c:ext xmlns:c16="http://schemas.microsoft.com/office/drawing/2014/chart" uri="{C3380CC4-5D6E-409C-BE32-E72D297353CC}">
              <c16:uniqueId val="{00000002-A6F1-4174-8414-9E0AB99205D0}"/>
            </c:ext>
          </c:extLst>
        </c:ser>
        <c:dLbls>
          <c:showLegendKey val="0"/>
          <c:showVal val="0"/>
          <c:showCatName val="0"/>
          <c:showSerName val="0"/>
          <c:showPercent val="0"/>
          <c:showBubbleSize val="0"/>
        </c:dLbls>
        <c:gapWidth val="219"/>
        <c:overlap val="-27"/>
        <c:axId val="1827178912"/>
        <c:axId val="1827183712"/>
      </c:barChart>
      <c:catAx>
        <c:axId val="18271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83712"/>
        <c:crosses val="autoZero"/>
        <c:auto val="1"/>
        <c:lblAlgn val="ctr"/>
        <c:lblOffset val="100"/>
        <c:noMultiLvlLbl val="0"/>
      </c:catAx>
      <c:valAx>
        <c:axId val="18271837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2717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Volatilidad</a:t>
            </a:r>
            <a:r>
              <a:rPr lang="es-ES" baseline="0"/>
              <a:t> 1D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Formato!$G$1</c:f>
              <c:strCache>
                <c:ptCount val="1"/>
                <c:pt idx="0">
                  <c:v>Promedio de Volatilidad previa 1D</c:v>
                </c:pt>
              </c:strCache>
            </c:strRef>
          </c:tx>
          <c:spPr>
            <a:solidFill>
              <a:schemeClr val="accent1"/>
            </a:solidFill>
            <a:ln>
              <a:noFill/>
            </a:ln>
            <a:effectLst/>
          </c:spPr>
          <c:invertIfNegative val="0"/>
          <c:cat>
            <c:strRef>
              <c:f>Formato!$F$2:$F$4</c:f>
              <c:strCache>
                <c:ptCount val="3"/>
                <c:pt idx="0">
                  <c:v>Texto</c:v>
                </c:pt>
                <c:pt idx="1">
                  <c:v>Texto + Imagen</c:v>
                </c:pt>
                <c:pt idx="2">
                  <c:v>Total general</c:v>
                </c:pt>
              </c:strCache>
            </c:strRef>
          </c:cat>
          <c:val>
            <c:numRef>
              <c:f>Formato!$G$2:$G$4</c:f>
              <c:numCache>
                <c:formatCode>0.00%</c:formatCode>
                <c:ptCount val="3"/>
                <c:pt idx="0">
                  <c:v>2.3807937021757434E-2</c:v>
                </c:pt>
                <c:pt idx="1">
                  <c:v>2.1479976612367408E-2</c:v>
                </c:pt>
                <c:pt idx="2">
                  <c:v>2.321430711736296E-2</c:v>
                </c:pt>
              </c:numCache>
            </c:numRef>
          </c:val>
          <c:extLst>
            <c:ext xmlns:c16="http://schemas.microsoft.com/office/drawing/2014/chart" uri="{C3380CC4-5D6E-409C-BE32-E72D297353CC}">
              <c16:uniqueId val="{00000000-52C0-4C20-9E5C-D134002F0E70}"/>
            </c:ext>
          </c:extLst>
        </c:ser>
        <c:ser>
          <c:idx val="1"/>
          <c:order val="1"/>
          <c:tx>
            <c:strRef>
              <c:f>Formato!$H$1</c:f>
              <c:strCache>
                <c:ptCount val="1"/>
                <c:pt idx="0">
                  <c:v>Promedio de Volatilidad 1D</c:v>
                </c:pt>
              </c:strCache>
            </c:strRef>
          </c:tx>
          <c:spPr>
            <a:solidFill>
              <a:schemeClr val="accent2"/>
            </a:solidFill>
            <a:ln>
              <a:noFill/>
            </a:ln>
            <a:effectLst/>
          </c:spPr>
          <c:invertIfNegative val="0"/>
          <c:cat>
            <c:strRef>
              <c:f>Formato!$F$2:$F$4</c:f>
              <c:strCache>
                <c:ptCount val="3"/>
                <c:pt idx="0">
                  <c:v>Texto</c:v>
                </c:pt>
                <c:pt idx="1">
                  <c:v>Texto + Imagen</c:v>
                </c:pt>
                <c:pt idx="2">
                  <c:v>Total general</c:v>
                </c:pt>
              </c:strCache>
            </c:strRef>
          </c:cat>
          <c:val>
            <c:numRef>
              <c:f>Formato!$H$2:$H$4</c:f>
              <c:numCache>
                <c:formatCode>0.00%</c:formatCode>
                <c:ptCount val="3"/>
                <c:pt idx="0">
                  <c:v>2.4412497245830753E-2</c:v>
                </c:pt>
                <c:pt idx="1">
                  <c:v>2.3365697504519545E-2</c:v>
                </c:pt>
                <c:pt idx="2">
                  <c:v>2.4145563311796413E-2</c:v>
                </c:pt>
              </c:numCache>
            </c:numRef>
          </c:val>
          <c:extLst>
            <c:ext xmlns:c16="http://schemas.microsoft.com/office/drawing/2014/chart" uri="{C3380CC4-5D6E-409C-BE32-E72D297353CC}">
              <c16:uniqueId val="{00000001-52C0-4C20-9E5C-D134002F0E70}"/>
            </c:ext>
          </c:extLst>
        </c:ser>
        <c:dLbls>
          <c:showLegendKey val="0"/>
          <c:showVal val="0"/>
          <c:showCatName val="0"/>
          <c:showSerName val="0"/>
          <c:showPercent val="0"/>
          <c:showBubbleSize val="0"/>
        </c:dLbls>
        <c:gapWidth val="219"/>
        <c:overlap val="-27"/>
        <c:axId val="1497417136"/>
        <c:axId val="1498866976"/>
      </c:barChart>
      <c:catAx>
        <c:axId val="1497417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98866976"/>
        <c:crosses val="autoZero"/>
        <c:auto val="1"/>
        <c:lblAlgn val="ctr"/>
        <c:lblOffset val="100"/>
        <c:noMultiLvlLbl val="0"/>
      </c:catAx>
      <c:valAx>
        <c:axId val="14988669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974171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Volatiliad</a:t>
            </a:r>
            <a:r>
              <a:rPr lang="es-ES" baseline="0"/>
              <a:t> 3D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Formato!$G$5</c:f>
              <c:strCache>
                <c:ptCount val="1"/>
                <c:pt idx="0">
                  <c:v>Promedio de Volatilidad previa 3D</c:v>
                </c:pt>
              </c:strCache>
            </c:strRef>
          </c:tx>
          <c:spPr>
            <a:solidFill>
              <a:schemeClr val="accent1"/>
            </a:solidFill>
            <a:ln>
              <a:noFill/>
            </a:ln>
            <a:effectLst/>
          </c:spPr>
          <c:invertIfNegative val="0"/>
          <c:cat>
            <c:strRef>
              <c:f>Formato!$F$6:$F$8</c:f>
              <c:strCache>
                <c:ptCount val="3"/>
                <c:pt idx="0">
                  <c:v>Texto</c:v>
                </c:pt>
                <c:pt idx="1">
                  <c:v>Texto + Imagen</c:v>
                </c:pt>
                <c:pt idx="2">
                  <c:v>Total general</c:v>
                </c:pt>
              </c:strCache>
            </c:strRef>
          </c:cat>
          <c:val>
            <c:numRef>
              <c:f>Formato!$G$6:$G$8</c:f>
              <c:numCache>
                <c:formatCode>0.00%</c:formatCode>
                <c:ptCount val="3"/>
                <c:pt idx="0">
                  <c:v>3.3327782933593529E-2</c:v>
                </c:pt>
                <c:pt idx="1">
                  <c:v>2.824680997084612E-2</c:v>
                </c:pt>
                <c:pt idx="2">
                  <c:v>3.2032134828092938E-2</c:v>
                </c:pt>
              </c:numCache>
            </c:numRef>
          </c:val>
          <c:extLst>
            <c:ext xmlns:c16="http://schemas.microsoft.com/office/drawing/2014/chart" uri="{C3380CC4-5D6E-409C-BE32-E72D297353CC}">
              <c16:uniqueId val="{00000000-5D0F-4A1B-A252-65F380A885BB}"/>
            </c:ext>
          </c:extLst>
        </c:ser>
        <c:ser>
          <c:idx val="1"/>
          <c:order val="1"/>
          <c:tx>
            <c:strRef>
              <c:f>Formato!$H$5</c:f>
              <c:strCache>
                <c:ptCount val="1"/>
                <c:pt idx="0">
                  <c:v>Promedio de Volatilidad 3D</c:v>
                </c:pt>
              </c:strCache>
            </c:strRef>
          </c:tx>
          <c:spPr>
            <a:solidFill>
              <a:schemeClr val="accent2"/>
            </a:solidFill>
            <a:ln>
              <a:noFill/>
            </a:ln>
            <a:effectLst/>
          </c:spPr>
          <c:invertIfNegative val="0"/>
          <c:cat>
            <c:strRef>
              <c:f>Formato!$F$6:$F$8</c:f>
              <c:strCache>
                <c:ptCount val="3"/>
                <c:pt idx="0">
                  <c:v>Texto</c:v>
                </c:pt>
                <c:pt idx="1">
                  <c:v>Texto + Imagen</c:v>
                </c:pt>
                <c:pt idx="2">
                  <c:v>Total general</c:v>
                </c:pt>
              </c:strCache>
            </c:strRef>
          </c:cat>
          <c:val>
            <c:numRef>
              <c:f>Formato!$H$6:$H$8</c:f>
              <c:numCache>
                <c:formatCode>0.00%</c:formatCode>
                <c:ptCount val="3"/>
                <c:pt idx="0">
                  <c:v>3.2576685092829454E-2</c:v>
                </c:pt>
                <c:pt idx="1">
                  <c:v>2.5035005191469804E-2</c:v>
                </c:pt>
                <c:pt idx="2">
                  <c:v>3.0653556717982745E-2</c:v>
                </c:pt>
              </c:numCache>
            </c:numRef>
          </c:val>
          <c:extLst>
            <c:ext xmlns:c16="http://schemas.microsoft.com/office/drawing/2014/chart" uri="{C3380CC4-5D6E-409C-BE32-E72D297353CC}">
              <c16:uniqueId val="{00000001-5D0F-4A1B-A252-65F380A885BB}"/>
            </c:ext>
          </c:extLst>
        </c:ser>
        <c:dLbls>
          <c:showLegendKey val="0"/>
          <c:showVal val="0"/>
          <c:showCatName val="0"/>
          <c:showSerName val="0"/>
          <c:showPercent val="0"/>
          <c:showBubbleSize val="0"/>
        </c:dLbls>
        <c:gapWidth val="219"/>
        <c:overlap val="-27"/>
        <c:axId val="1503642288"/>
        <c:axId val="1503642768"/>
      </c:barChart>
      <c:catAx>
        <c:axId val="1503642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03642768"/>
        <c:crosses val="autoZero"/>
        <c:auto val="1"/>
        <c:lblAlgn val="ctr"/>
        <c:lblOffset val="100"/>
        <c:noMultiLvlLbl val="0"/>
      </c:catAx>
      <c:valAx>
        <c:axId val="15036427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03642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Volatilidad</a:t>
            </a:r>
            <a:r>
              <a:rPr lang="es-ES" baseline="0"/>
              <a:t> 7D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Formato!$G$9</c:f>
              <c:strCache>
                <c:ptCount val="1"/>
                <c:pt idx="0">
                  <c:v>Promedio de Volatilidad previa 7D</c:v>
                </c:pt>
              </c:strCache>
            </c:strRef>
          </c:tx>
          <c:spPr>
            <a:solidFill>
              <a:schemeClr val="accent1"/>
            </a:solidFill>
            <a:ln>
              <a:noFill/>
            </a:ln>
            <a:effectLst/>
          </c:spPr>
          <c:invertIfNegative val="0"/>
          <c:cat>
            <c:strRef>
              <c:f>Formato!$F$10:$F$12</c:f>
              <c:strCache>
                <c:ptCount val="3"/>
                <c:pt idx="0">
                  <c:v>Texto</c:v>
                </c:pt>
                <c:pt idx="1">
                  <c:v>Texto + Imagen</c:v>
                </c:pt>
                <c:pt idx="2">
                  <c:v>Total general</c:v>
                </c:pt>
              </c:strCache>
            </c:strRef>
          </c:cat>
          <c:val>
            <c:numRef>
              <c:f>Formato!$G$10:$G$12</c:f>
              <c:numCache>
                <c:formatCode>0.00%</c:formatCode>
                <c:ptCount val="3"/>
                <c:pt idx="0">
                  <c:v>3.2718118888599913E-2</c:v>
                </c:pt>
                <c:pt idx="1">
                  <c:v>3.0154175857331957E-2</c:v>
                </c:pt>
                <c:pt idx="2">
                  <c:v>3.2064313415626572E-2</c:v>
                </c:pt>
              </c:numCache>
            </c:numRef>
          </c:val>
          <c:extLst>
            <c:ext xmlns:c16="http://schemas.microsoft.com/office/drawing/2014/chart" uri="{C3380CC4-5D6E-409C-BE32-E72D297353CC}">
              <c16:uniqueId val="{00000000-7285-42CB-8114-D1B4EF99B3D4}"/>
            </c:ext>
          </c:extLst>
        </c:ser>
        <c:ser>
          <c:idx val="1"/>
          <c:order val="1"/>
          <c:tx>
            <c:strRef>
              <c:f>Formato!$H$9</c:f>
              <c:strCache>
                <c:ptCount val="1"/>
                <c:pt idx="0">
                  <c:v>Promedio de Volatilidad 7D</c:v>
                </c:pt>
              </c:strCache>
            </c:strRef>
          </c:tx>
          <c:spPr>
            <a:solidFill>
              <a:schemeClr val="accent2"/>
            </a:solidFill>
            <a:ln>
              <a:noFill/>
            </a:ln>
            <a:effectLst/>
          </c:spPr>
          <c:invertIfNegative val="0"/>
          <c:cat>
            <c:strRef>
              <c:f>Formato!$F$10:$F$12</c:f>
              <c:strCache>
                <c:ptCount val="3"/>
                <c:pt idx="0">
                  <c:v>Texto</c:v>
                </c:pt>
                <c:pt idx="1">
                  <c:v>Texto + Imagen</c:v>
                </c:pt>
                <c:pt idx="2">
                  <c:v>Total general</c:v>
                </c:pt>
              </c:strCache>
            </c:strRef>
          </c:cat>
          <c:val>
            <c:numRef>
              <c:f>Formato!$H$10:$H$12</c:f>
              <c:numCache>
                <c:formatCode>0.00%</c:formatCode>
                <c:ptCount val="3"/>
                <c:pt idx="0">
                  <c:v>3.2021314560749407E-2</c:v>
                </c:pt>
                <c:pt idx="1">
                  <c:v>2.8855380083972263E-2</c:v>
                </c:pt>
                <c:pt idx="2">
                  <c:v>3.1214001269171239E-2</c:v>
                </c:pt>
              </c:numCache>
            </c:numRef>
          </c:val>
          <c:extLst>
            <c:ext xmlns:c16="http://schemas.microsoft.com/office/drawing/2014/chart" uri="{C3380CC4-5D6E-409C-BE32-E72D297353CC}">
              <c16:uniqueId val="{00000001-7285-42CB-8114-D1B4EF99B3D4}"/>
            </c:ext>
          </c:extLst>
        </c:ser>
        <c:dLbls>
          <c:showLegendKey val="0"/>
          <c:showVal val="0"/>
          <c:showCatName val="0"/>
          <c:showSerName val="0"/>
          <c:showPercent val="0"/>
          <c:showBubbleSize val="0"/>
        </c:dLbls>
        <c:gapWidth val="219"/>
        <c:overlap val="-27"/>
        <c:axId val="1465971360"/>
        <c:axId val="1465971840"/>
      </c:barChart>
      <c:catAx>
        <c:axId val="146597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65971840"/>
        <c:crosses val="autoZero"/>
        <c:auto val="1"/>
        <c:lblAlgn val="ctr"/>
        <c:lblOffset val="100"/>
        <c:noMultiLvlLbl val="0"/>
      </c:catAx>
      <c:valAx>
        <c:axId val="14659718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65971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8.xml"/><Relationship Id="rId7" Type="http://schemas.openxmlformats.org/officeDocument/2006/relationships/chart" Target="../charts/chart22.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5" Type="http://schemas.openxmlformats.org/officeDocument/2006/relationships/chart" Target="../charts/chart27.xml"/><Relationship Id="rId4" Type="http://schemas.openxmlformats.org/officeDocument/2006/relationships/chart" Target="../charts/chart2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 Id="rId6" Type="http://schemas.openxmlformats.org/officeDocument/2006/relationships/chart" Target="../charts/chart34.xml"/><Relationship Id="rId5" Type="http://schemas.openxmlformats.org/officeDocument/2006/relationships/chart" Target="../charts/chart33.xml"/><Relationship Id="rId4" Type="http://schemas.openxmlformats.org/officeDocument/2006/relationships/chart" Target="../charts/chart32.xml"/></Relationships>
</file>

<file path=xl/drawings/_rels/drawing7.xml.rels><?xml version="1.0" encoding="UTF-8" standalone="yes"?>
<Relationships xmlns="http://schemas.openxmlformats.org/package/2006/relationships"><Relationship Id="rId3" Type="http://schemas.openxmlformats.org/officeDocument/2006/relationships/chart" Target="../charts/chart37.xml"/><Relationship Id="rId2" Type="http://schemas.openxmlformats.org/officeDocument/2006/relationships/chart" Target="../charts/chart36.xml"/><Relationship Id="rId1" Type="http://schemas.openxmlformats.org/officeDocument/2006/relationships/chart" Target="../charts/chart35.xml"/><Relationship Id="rId6" Type="http://schemas.openxmlformats.org/officeDocument/2006/relationships/chart" Target="../charts/chart40.xml"/><Relationship Id="rId5" Type="http://schemas.openxmlformats.org/officeDocument/2006/relationships/chart" Target="../charts/chart39.xml"/><Relationship Id="rId4" Type="http://schemas.openxmlformats.org/officeDocument/2006/relationships/chart" Target="../charts/chart3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43.xml"/><Relationship Id="rId2" Type="http://schemas.openxmlformats.org/officeDocument/2006/relationships/chart" Target="../charts/chart42.xml"/><Relationship Id="rId1" Type="http://schemas.openxmlformats.org/officeDocument/2006/relationships/chart" Target="../charts/chart41.xml"/><Relationship Id="rId6" Type="http://schemas.openxmlformats.org/officeDocument/2006/relationships/chart" Target="../charts/chart46.xml"/><Relationship Id="rId5" Type="http://schemas.openxmlformats.org/officeDocument/2006/relationships/chart" Target="../charts/chart45.xml"/><Relationship Id="rId4" Type="http://schemas.openxmlformats.org/officeDocument/2006/relationships/chart" Target="../charts/chart4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49.xml"/><Relationship Id="rId2" Type="http://schemas.openxmlformats.org/officeDocument/2006/relationships/chart" Target="../charts/chart48.xml"/><Relationship Id="rId1" Type="http://schemas.openxmlformats.org/officeDocument/2006/relationships/chart" Target="../charts/chart47.xml"/><Relationship Id="rId6" Type="http://schemas.openxmlformats.org/officeDocument/2006/relationships/chart" Target="../charts/chart52.xml"/><Relationship Id="rId5" Type="http://schemas.openxmlformats.org/officeDocument/2006/relationships/chart" Target="../charts/chart51.xml"/><Relationship Id="rId4" Type="http://schemas.openxmlformats.org/officeDocument/2006/relationships/chart" Target="../charts/chart50.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55.xml"/><Relationship Id="rId2" Type="http://schemas.openxmlformats.org/officeDocument/2006/relationships/chart" Target="../charts/chart54.xml"/><Relationship Id="rId1" Type="http://schemas.openxmlformats.org/officeDocument/2006/relationships/chart" Target="../charts/chart53.xml"/><Relationship Id="rId6" Type="http://schemas.openxmlformats.org/officeDocument/2006/relationships/chart" Target="../charts/chart58.xml"/><Relationship Id="rId5" Type="http://schemas.openxmlformats.org/officeDocument/2006/relationships/chart" Target="../charts/chart57.xml"/><Relationship Id="rId4" Type="http://schemas.openxmlformats.org/officeDocument/2006/relationships/chart" Target="../charts/chart56.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61.xml"/><Relationship Id="rId2" Type="http://schemas.openxmlformats.org/officeDocument/2006/relationships/chart" Target="../charts/chart60.xml"/><Relationship Id="rId1" Type="http://schemas.openxmlformats.org/officeDocument/2006/relationships/chart" Target="../charts/chart59.xml"/><Relationship Id="rId6" Type="http://schemas.openxmlformats.org/officeDocument/2006/relationships/chart" Target="../charts/chart64.xml"/><Relationship Id="rId5" Type="http://schemas.openxmlformats.org/officeDocument/2006/relationships/chart" Target="../charts/chart63.xml"/><Relationship Id="rId4" Type="http://schemas.openxmlformats.org/officeDocument/2006/relationships/chart" Target="../charts/chart62.xml"/></Relationships>
</file>

<file path=xl/drawings/drawing1.xml><?xml version="1.0" encoding="utf-8"?>
<xdr:wsDr xmlns:xdr="http://schemas.openxmlformats.org/drawingml/2006/spreadsheetDrawing" xmlns:a="http://schemas.openxmlformats.org/drawingml/2006/main">
  <xdr:twoCellAnchor>
    <xdr:from>
      <xdr:col>5</xdr:col>
      <xdr:colOff>1209675</xdr:colOff>
      <xdr:row>21</xdr:row>
      <xdr:rowOff>9525</xdr:rowOff>
    </xdr:from>
    <xdr:to>
      <xdr:col>9</xdr:col>
      <xdr:colOff>523875</xdr:colOff>
      <xdr:row>35</xdr:row>
      <xdr:rowOff>28575</xdr:rowOff>
    </xdr:to>
    <xdr:graphicFrame macro="">
      <xdr:nvGraphicFramePr>
        <xdr:cNvPr id="10" name="Gráfico 9">
          <a:extLst>
            <a:ext uri="{FF2B5EF4-FFF2-40B4-BE49-F238E27FC236}">
              <a16:creationId xmlns:a16="http://schemas.microsoft.com/office/drawing/2014/main" id="{06F63729-7F97-E260-4809-0D9CCA7F29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21</xdr:row>
      <xdr:rowOff>14287</xdr:rowOff>
    </xdr:from>
    <xdr:to>
      <xdr:col>3</xdr:col>
      <xdr:colOff>142875</xdr:colOff>
      <xdr:row>35</xdr:row>
      <xdr:rowOff>138112</xdr:rowOff>
    </xdr:to>
    <xdr:graphicFrame macro="">
      <xdr:nvGraphicFramePr>
        <xdr:cNvPr id="11" name="Gráfico 10">
          <a:extLst>
            <a:ext uri="{FF2B5EF4-FFF2-40B4-BE49-F238E27FC236}">
              <a16:creationId xmlns:a16="http://schemas.microsoft.com/office/drawing/2014/main" id="{42325359-550F-9D2D-40C3-221D0D9169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133350</xdr:colOff>
      <xdr:row>21</xdr:row>
      <xdr:rowOff>14287</xdr:rowOff>
    </xdr:from>
    <xdr:to>
      <xdr:col>5</xdr:col>
      <xdr:colOff>1219200</xdr:colOff>
      <xdr:row>35</xdr:row>
      <xdr:rowOff>90487</xdr:rowOff>
    </xdr:to>
    <xdr:graphicFrame macro="">
      <xdr:nvGraphicFramePr>
        <xdr:cNvPr id="12" name="Gráfico 11">
          <a:extLst>
            <a:ext uri="{FF2B5EF4-FFF2-40B4-BE49-F238E27FC236}">
              <a16:creationId xmlns:a16="http://schemas.microsoft.com/office/drawing/2014/main" id="{2B637BD6-16DF-ED1D-10DC-8CA778895D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12</xdr:col>
      <xdr:colOff>23284</xdr:colOff>
      <xdr:row>7</xdr:row>
      <xdr:rowOff>158221</xdr:rowOff>
    </xdr:from>
    <xdr:to>
      <xdr:col>17</xdr:col>
      <xdr:colOff>220134</xdr:colOff>
      <xdr:row>22</xdr:row>
      <xdr:rowOff>43921</xdr:rowOff>
    </xdr:to>
    <xdr:graphicFrame macro="">
      <xdr:nvGraphicFramePr>
        <xdr:cNvPr id="2" name="Gráfico 1">
          <a:extLst>
            <a:ext uri="{FF2B5EF4-FFF2-40B4-BE49-F238E27FC236}">
              <a16:creationId xmlns:a16="http://schemas.microsoft.com/office/drawing/2014/main" id="{DC160B6A-0327-A77E-1C1E-D3F2AE6862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21167</xdr:colOff>
      <xdr:row>22</xdr:row>
      <xdr:rowOff>52916</xdr:rowOff>
    </xdr:from>
    <xdr:to>
      <xdr:col>17</xdr:col>
      <xdr:colOff>218017</xdr:colOff>
      <xdr:row>36</xdr:row>
      <xdr:rowOff>129116</xdr:rowOff>
    </xdr:to>
    <xdr:graphicFrame macro="">
      <xdr:nvGraphicFramePr>
        <xdr:cNvPr id="3" name="Gráfico 2">
          <a:extLst>
            <a:ext uri="{FF2B5EF4-FFF2-40B4-BE49-F238E27FC236}">
              <a16:creationId xmlns:a16="http://schemas.microsoft.com/office/drawing/2014/main" id="{2204A05B-B6E5-43EF-A5B4-E5280A4F66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31750</xdr:colOff>
      <xdr:row>36</xdr:row>
      <xdr:rowOff>179917</xdr:rowOff>
    </xdr:from>
    <xdr:to>
      <xdr:col>17</xdr:col>
      <xdr:colOff>228600</xdr:colOff>
      <xdr:row>51</xdr:row>
      <xdr:rowOff>65617</xdr:rowOff>
    </xdr:to>
    <xdr:graphicFrame macro="">
      <xdr:nvGraphicFramePr>
        <xdr:cNvPr id="4" name="Gráfico 3">
          <a:extLst>
            <a:ext uri="{FF2B5EF4-FFF2-40B4-BE49-F238E27FC236}">
              <a16:creationId xmlns:a16="http://schemas.microsoft.com/office/drawing/2014/main" id="{C936A4D9-72E2-4970-B8B6-7FFA736EB9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0</xdr:colOff>
      <xdr:row>52</xdr:row>
      <xdr:rowOff>0</xdr:rowOff>
    </xdr:from>
    <xdr:to>
      <xdr:col>17</xdr:col>
      <xdr:colOff>196850</xdr:colOff>
      <xdr:row>66</xdr:row>
      <xdr:rowOff>76200</xdr:rowOff>
    </xdr:to>
    <xdr:graphicFrame macro="">
      <xdr:nvGraphicFramePr>
        <xdr:cNvPr id="5" name="Gráfico 4">
          <a:extLst>
            <a:ext uri="{FF2B5EF4-FFF2-40B4-BE49-F238E27FC236}">
              <a16:creationId xmlns:a16="http://schemas.microsoft.com/office/drawing/2014/main" id="{93211D38-EAF4-48FF-8E92-121C5037B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67</xdr:row>
      <xdr:rowOff>0</xdr:rowOff>
    </xdr:from>
    <xdr:to>
      <xdr:col>17</xdr:col>
      <xdr:colOff>196850</xdr:colOff>
      <xdr:row>81</xdr:row>
      <xdr:rowOff>76200</xdr:rowOff>
    </xdr:to>
    <xdr:graphicFrame macro="">
      <xdr:nvGraphicFramePr>
        <xdr:cNvPr id="6" name="Gráfico 5">
          <a:extLst>
            <a:ext uri="{FF2B5EF4-FFF2-40B4-BE49-F238E27FC236}">
              <a16:creationId xmlns:a16="http://schemas.microsoft.com/office/drawing/2014/main" id="{2E82BA0A-BDD1-4285-AFC9-19AE674A81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0</xdr:colOff>
      <xdr:row>82</xdr:row>
      <xdr:rowOff>0</xdr:rowOff>
    </xdr:from>
    <xdr:to>
      <xdr:col>17</xdr:col>
      <xdr:colOff>196850</xdr:colOff>
      <xdr:row>96</xdr:row>
      <xdr:rowOff>76200</xdr:rowOff>
    </xdr:to>
    <xdr:graphicFrame macro="">
      <xdr:nvGraphicFramePr>
        <xdr:cNvPr id="7" name="Gráfico 6">
          <a:extLst>
            <a:ext uri="{FF2B5EF4-FFF2-40B4-BE49-F238E27FC236}">
              <a16:creationId xmlns:a16="http://schemas.microsoft.com/office/drawing/2014/main" id="{BCEF753B-3190-45C2-A5B2-72299F1D47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12</xdr:col>
      <xdr:colOff>9525</xdr:colOff>
      <xdr:row>8</xdr:row>
      <xdr:rowOff>33337</xdr:rowOff>
    </xdr:from>
    <xdr:to>
      <xdr:col>16</xdr:col>
      <xdr:colOff>485775</xdr:colOff>
      <xdr:row>22</xdr:row>
      <xdr:rowOff>109537</xdr:rowOff>
    </xdr:to>
    <xdr:graphicFrame macro="">
      <xdr:nvGraphicFramePr>
        <xdr:cNvPr id="2" name="Gráfico 1">
          <a:extLst>
            <a:ext uri="{FF2B5EF4-FFF2-40B4-BE49-F238E27FC236}">
              <a16:creationId xmlns:a16="http://schemas.microsoft.com/office/drawing/2014/main" id="{21F9B32A-5426-3C62-A302-467E270395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38100</xdr:colOff>
      <xdr:row>22</xdr:row>
      <xdr:rowOff>47625</xdr:rowOff>
    </xdr:from>
    <xdr:to>
      <xdr:col>16</xdr:col>
      <xdr:colOff>514350</xdr:colOff>
      <xdr:row>36</xdr:row>
      <xdr:rowOff>123825</xdr:rowOff>
    </xdr:to>
    <xdr:graphicFrame macro="">
      <xdr:nvGraphicFramePr>
        <xdr:cNvPr id="5" name="Gráfico 4">
          <a:extLst>
            <a:ext uri="{FF2B5EF4-FFF2-40B4-BE49-F238E27FC236}">
              <a16:creationId xmlns:a16="http://schemas.microsoft.com/office/drawing/2014/main" id="{2D3D13C9-4446-4926-B128-EB9550713A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0</xdr:colOff>
      <xdr:row>37</xdr:row>
      <xdr:rowOff>0</xdr:rowOff>
    </xdr:from>
    <xdr:to>
      <xdr:col>16</xdr:col>
      <xdr:colOff>476250</xdr:colOff>
      <xdr:row>51</xdr:row>
      <xdr:rowOff>76200</xdr:rowOff>
    </xdr:to>
    <xdr:graphicFrame macro="">
      <xdr:nvGraphicFramePr>
        <xdr:cNvPr id="6" name="Gráfico 5">
          <a:extLst>
            <a:ext uri="{FF2B5EF4-FFF2-40B4-BE49-F238E27FC236}">
              <a16:creationId xmlns:a16="http://schemas.microsoft.com/office/drawing/2014/main" id="{D70F9C66-75A6-4188-BA69-871837376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28575</xdr:colOff>
      <xdr:row>51</xdr:row>
      <xdr:rowOff>38100</xdr:rowOff>
    </xdr:from>
    <xdr:to>
      <xdr:col>16</xdr:col>
      <xdr:colOff>504825</xdr:colOff>
      <xdr:row>65</xdr:row>
      <xdr:rowOff>114300</xdr:rowOff>
    </xdr:to>
    <xdr:graphicFrame macro="">
      <xdr:nvGraphicFramePr>
        <xdr:cNvPr id="7" name="Gráfico 6">
          <a:extLst>
            <a:ext uri="{FF2B5EF4-FFF2-40B4-BE49-F238E27FC236}">
              <a16:creationId xmlns:a16="http://schemas.microsoft.com/office/drawing/2014/main" id="{0929B7C9-F3E0-4908-97B5-EFA64A782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9525</xdr:colOff>
      <xdr:row>65</xdr:row>
      <xdr:rowOff>123825</xdr:rowOff>
    </xdr:from>
    <xdr:to>
      <xdr:col>16</xdr:col>
      <xdr:colOff>485775</xdr:colOff>
      <xdr:row>80</xdr:row>
      <xdr:rowOff>9525</xdr:rowOff>
    </xdr:to>
    <xdr:graphicFrame macro="">
      <xdr:nvGraphicFramePr>
        <xdr:cNvPr id="3" name="Gráfico 2">
          <a:extLst>
            <a:ext uri="{FF2B5EF4-FFF2-40B4-BE49-F238E27FC236}">
              <a16:creationId xmlns:a16="http://schemas.microsoft.com/office/drawing/2014/main" id="{9A5BF602-AC43-4FA7-902C-EF0E76D811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0</xdr:colOff>
      <xdr:row>80</xdr:row>
      <xdr:rowOff>0</xdr:rowOff>
    </xdr:from>
    <xdr:to>
      <xdr:col>16</xdr:col>
      <xdr:colOff>476250</xdr:colOff>
      <xdr:row>94</xdr:row>
      <xdr:rowOff>76200</xdr:rowOff>
    </xdr:to>
    <xdr:graphicFrame macro="">
      <xdr:nvGraphicFramePr>
        <xdr:cNvPr id="4" name="Gráfico 3">
          <a:extLst>
            <a:ext uri="{FF2B5EF4-FFF2-40B4-BE49-F238E27FC236}">
              <a16:creationId xmlns:a16="http://schemas.microsoft.com/office/drawing/2014/main" id="{6F149563-E9B8-4F2E-937F-FEFEE0F4CD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12</xdr:col>
      <xdr:colOff>11907</xdr:colOff>
      <xdr:row>7</xdr:row>
      <xdr:rowOff>190499</xdr:rowOff>
    </xdr:from>
    <xdr:to>
      <xdr:col>16</xdr:col>
      <xdr:colOff>497682</xdr:colOff>
      <xdr:row>22</xdr:row>
      <xdr:rowOff>76199</xdr:rowOff>
    </xdr:to>
    <xdr:graphicFrame macro="">
      <xdr:nvGraphicFramePr>
        <xdr:cNvPr id="4" name="Gráfico 3">
          <a:extLst>
            <a:ext uri="{FF2B5EF4-FFF2-40B4-BE49-F238E27FC236}">
              <a16:creationId xmlns:a16="http://schemas.microsoft.com/office/drawing/2014/main" id="{E8F0047D-F542-4368-FB97-D80B496B16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39220</xdr:colOff>
      <xdr:row>22</xdr:row>
      <xdr:rowOff>68356</xdr:rowOff>
    </xdr:from>
    <xdr:to>
      <xdr:col>17</xdr:col>
      <xdr:colOff>577102</xdr:colOff>
      <xdr:row>36</xdr:row>
      <xdr:rowOff>144556</xdr:rowOff>
    </xdr:to>
    <xdr:graphicFrame macro="">
      <xdr:nvGraphicFramePr>
        <xdr:cNvPr id="10" name="Gráfico 9">
          <a:extLst>
            <a:ext uri="{FF2B5EF4-FFF2-40B4-BE49-F238E27FC236}">
              <a16:creationId xmlns:a16="http://schemas.microsoft.com/office/drawing/2014/main" id="{FE80CC6A-A87B-6F72-50B7-8441DDAABA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16808</xdr:colOff>
      <xdr:row>36</xdr:row>
      <xdr:rowOff>135591</xdr:rowOff>
    </xdr:from>
    <xdr:to>
      <xdr:col>16</xdr:col>
      <xdr:colOff>509866</xdr:colOff>
      <xdr:row>51</xdr:row>
      <xdr:rowOff>21291</xdr:rowOff>
    </xdr:to>
    <xdr:graphicFrame macro="">
      <xdr:nvGraphicFramePr>
        <xdr:cNvPr id="11" name="Gráfico 10">
          <a:extLst>
            <a:ext uri="{FF2B5EF4-FFF2-40B4-BE49-F238E27FC236}">
              <a16:creationId xmlns:a16="http://schemas.microsoft.com/office/drawing/2014/main" id="{656F909A-BAB2-6295-99D2-C7F543CDA3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16809</xdr:colOff>
      <xdr:row>51</xdr:row>
      <xdr:rowOff>34738</xdr:rowOff>
    </xdr:from>
    <xdr:to>
      <xdr:col>16</xdr:col>
      <xdr:colOff>509867</xdr:colOff>
      <xdr:row>65</xdr:row>
      <xdr:rowOff>110938</xdr:rowOff>
    </xdr:to>
    <xdr:graphicFrame macro="">
      <xdr:nvGraphicFramePr>
        <xdr:cNvPr id="12" name="Gráfico 11">
          <a:extLst>
            <a:ext uri="{FF2B5EF4-FFF2-40B4-BE49-F238E27FC236}">
              <a16:creationId xmlns:a16="http://schemas.microsoft.com/office/drawing/2014/main" id="{F62B9405-4CCB-1C2A-EB85-31BEECA0D5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28015</xdr:colOff>
      <xdr:row>65</xdr:row>
      <xdr:rowOff>158002</xdr:rowOff>
    </xdr:from>
    <xdr:to>
      <xdr:col>16</xdr:col>
      <xdr:colOff>521073</xdr:colOff>
      <xdr:row>80</xdr:row>
      <xdr:rowOff>43702</xdr:rowOff>
    </xdr:to>
    <xdr:graphicFrame macro="">
      <xdr:nvGraphicFramePr>
        <xdr:cNvPr id="13" name="Gráfico 12">
          <a:extLst>
            <a:ext uri="{FF2B5EF4-FFF2-40B4-BE49-F238E27FC236}">
              <a16:creationId xmlns:a16="http://schemas.microsoft.com/office/drawing/2014/main" id="{557ABB16-DA6D-6AAD-8C1B-2A1E0689DC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588308</xdr:colOff>
      <xdr:row>66</xdr:row>
      <xdr:rowOff>1120</xdr:rowOff>
    </xdr:from>
    <xdr:to>
      <xdr:col>11</xdr:col>
      <xdr:colOff>1372720</xdr:colOff>
      <xdr:row>80</xdr:row>
      <xdr:rowOff>77320</xdr:rowOff>
    </xdr:to>
    <xdr:graphicFrame macro="">
      <xdr:nvGraphicFramePr>
        <xdr:cNvPr id="14" name="Gráfico 13">
          <a:extLst>
            <a:ext uri="{FF2B5EF4-FFF2-40B4-BE49-F238E27FC236}">
              <a16:creationId xmlns:a16="http://schemas.microsoft.com/office/drawing/2014/main" id="{590ED4EE-5E20-9804-D243-53ED05AFFB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791765</xdr:colOff>
      <xdr:row>67</xdr:row>
      <xdr:rowOff>27384</xdr:rowOff>
    </xdr:from>
    <xdr:to>
      <xdr:col>8</xdr:col>
      <xdr:colOff>1291828</xdr:colOff>
      <xdr:row>81</xdr:row>
      <xdr:rowOff>103584</xdr:rowOff>
    </xdr:to>
    <xdr:graphicFrame macro="">
      <xdr:nvGraphicFramePr>
        <xdr:cNvPr id="3" name="Gráfico 2">
          <a:extLst>
            <a:ext uri="{FF2B5EF4-FFF2-40B4-BE49-F238E27FC236}">
              <a16:creationId xmlns:a16="http://schemas.microsoft.com/office/drawing/2014/main" id="{C0D76720-7C96-5ACF-5BBA-F0CE18EAE0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20</xdr:row>
      <xdr:rowOff>0</xdr:rowOff>
    </xdr:from>
    <xdr:to>
      <xdr:col>2</xdr:col>
      <xdr:colOff>2009775</xdr:colOff>
      <xdr:row>34</xdr:row>
      <xdr:rowOff>76200</xdr:rowOff>
    </xdr:to>
    <xdr:graphicFrame macro="">
      <xdr:nvGraphicFramePr>
        <xdr:cNvPr id="2" name="Gráfico 1">
          <a:extLst>
            <a:ext uri="{FF2B5EF4-FFF2-40B4-BE49-F238E27FC236}">
              <a16:creationId xmlns:a16="http://schemas.microsoft.com/office/drawing/2014/main" id="{77A0E0CF-0FB3-4BE9-BB69-54D37E08DB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34</xdr:row>
      <xdr:rowOff>0</xdr:rowOff>
    </xdr:from>
    <xdr:to>
      <xdr:col>2</xdr:col>
      <xdr:colOff>1257300</xdr:colOff>
      <xdr:row>48</xdr:row>
      <xdr:rowOff>76200</xdr:rowOff>
    </xdr:to>
    <xdr:graphicFrame macro="">
      <xdr:nvGraphicFramePr>
        <xdr:cNvPr id="3" name="Gráfico 2">
          <a:extLst>
            <a:ext uri="{FF2B5EF4-FFF2-40B4-BE49-F238E27FC236}">
              <a16:creationId xmlns:a16="http://schemas.microsoft.com/office/drawing/2014/main" id="{32730A0B-EA9C-4A75-9236-94632B30A0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48</xdr:row>
      <xdr:rowOff>66675</xdr:rowOff>
    </xdr:from>
    <xdr:to>
      <xdr:col>2</xdr:col>
      <xdr:colOff>1257300</xdr:colOff>
      <xdr:row>62</xdr:row>
      <xdr:rowOff>142875</xdr:rowOff>
    </xdr:to>
    <xdr:graphicFrame macro="">
      <xdr:nvGraphicFramePr>
        <xdr:cNvPr id="4" name="Gráfico 3">
          <a:extLst>
            <a:ext uri="{FF2B5EF4-FFF2-40B4-BE49-F238E27FC236}">
              <a16:creationId xmlns:a16="http://schemas.microsoft.com/office/drawing/2014/main" id="{9E18894B-4E72-67EA-9735-FBAAF476ED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18</xdr:row>
      <xdr:rowOff>0</xdr:rowOff>
    </xdr:from>
    <xdr:to>
      <xdr:col>7</xdr:col>
      <xdr:colOff>885825</xdr:colOff>
      <xdr:row>32</xdr:row>
      <xdr:rowOff>76200</xdr:rowOff>
    </xdr:to>
    <xdr:graphicFrame macro="">
      <xdr:nvGraphicFramePr>
        <xdr:cNvPr id="5" name="Gráfico 4">
          <a:extLst>
            <a:ext uri="{FF2B5EF4-FFF2-40B4-BE49-F238E27FC236}">
              <a16:creationId xmlns:a16="http://schemas.microsoft.com/office/drawing/2014/main" id="{497DDE61-4DCD-76DB-DFF1-91807C5094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32</xdr:row>
      <xdr:rowOff>0</xdr:rowOff>
    </xdr:from>
    <xdr:to>
      <xdr:col>7</xdr:col>
      <xdr:colOff>885825</xdr:colOff>
      <xdr:row>46</xdr:row>
      <xdr:rowOff>76200</xdr:rowOff>
    </xdr:to>
    <xdr:graphicFrame macro="">
      <xdr:nvGraphicFramePr>
        <xdr:cNvPr id="6" name="Gráfico 5">
          <a:extLst>
            <a:ext uri="{FF2B5EF4-FFF2-40B4-BE49-F238E27FC236}">
              <a16:creationId xmlns:a16="http://schemas.microsoft.com/office/drawing/2014/main" id="{55598927-4D96-D640-D50A-5551821032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46</xdr:row>
      <xdr:rowOff>0</xdr:rowOff>
    </xdr:from>
    <xdr:to>
      <xdr:col>7</xdr:col>
      <xdr:colOff>885825</xdr:colOff>
      <xdr:row>60</xdr:row>
      <xdr:rowOff>76200</xdr:rowOff>
    </xdr:to>
    <xdr:graphicFrame macro="">
      <xdr:nvGraphicFramePr>
        <xdr:cNvPr id="7" name="Gráfico 6">
          <a:extLst>
            <a:ext uri="{FF2B5EF4-FFF2-40B4-BE49-F238E27FC236}">
              <a16:creationId xmlns:a16="http://schemas.microsoft.com/office/drawing/2014/main" id="{EA137585-8DA7-A7B3-0F66-836928347A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20</xdr:row>
      <xdr:rowOff>0</xdr:rowOff>
    </xdr:from>
    <xdr:to>
      <xdr:col>2</xdr:col>
      <xdr:colOff>2009775</xdr:colOff>
      <xdr:row>34</xdr:row>
      <xdr:rowOff>76200</xdr:rowOff>
    </xdr:to>
    <xdr:graphicFrame macro="">
      <xdr:nvGraphicFramePr>
        <xdr:cNvPr id="2" name="Gráfico 1">
          <a:extLst>
            <a:ext uri="{FF2B5EF4-FFF2-40B4-BE49-F238E27FC236}">
              <a16:creationId xmlns:a16="http://schemas.microsoft.com/office/drawing/2014/main" id="{F6AD74EE-86D6-21E0-07CD-83D829211C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34</xdr:row>
      <xdr:rowOff>57150</xdr:rowOff>
    </xdr:from>
    <xdr:to>
      <xdr:col>2</xdr:col>
      <xdr:colOff>1257300</xdr:colOff>
      <xdr:row>48</xdr:row>
      <xdr:rowOff>133350</xdr:rowOff>
    </xdr:to>
    <xdr:graphicFrame macro="">
      <xdr:nvGraphicFramePr>
        <xdr:cNvPr id="3" name="Gráfico 2">
          <a:extLst>
            <a:ext uri="{FF2B5EF4-FFF2-40B4-BE49-F238E27FC236}">
              <a16:creationId xmlns:a16="http://schemas.microsoft.com/office/drawing/2014/main" id="{ED195B8C-BA27-703A-1C6B-5EE2CED5AD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48</xdr:row>
      <xdr:rowOff>114300</xdr:rowOff>
    </xdr:from>
    <xdr:to>
      <xdr:col>2</xdr:col>
      <xdr:colOff>1257300</xdr:colOff>
      <xdr:row>63</xdr:row>
      <xdr:rowOff>0</xdr:rowOff>
    </xdr:to>
    <xdr:graphicFrame macro="">
      <xdr:nvGraphicFramePr>
        <xdr:cNvPr id="4" name="Gráfico 3">
          <a:extLst>
            <a:ext uri="{FF2B5EF4-FFF2-40B4-BE49-F238E27FC236}">
              <a16:creationId xmlns:a16="http://schemas.microsoft.com/office/drawing/2014/main" id="{03D78921-7438-DF43-5066-6DF71CC220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18</xdr:row>
      <xdr:rowOff>0</xdr:rowOff>
    </xdr:from>
    <xdr:to>
      <xdr:col>7</xdr:col>
      <xdr:colOff>885825</xdr:colOff>
      <xdr:row>32</xdr:row>
      <xdr:rowOff>76200</xdr:rowOff>
    </xdr:to>
    <xdr:graphicFrame macro="">
      <xdr:nvGraphicFramePr>
        <xdr:cNvPr id="5" name="Gráfico 4">
          <a:extLst>
            <a:ext uri="{FF2B5EF4-FFF2-40B4-BE49-F238E27FC236}">
              <a16:creationId xmlns:a16="http://schemas.microsoft.com/office/drawing/2014/main" id="{3E7C8461-34A7-002E-020F-5ED5BC2729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32</xdr:row>
      <xdr:rowOff>0</xdr:rowOff>
    </xdr:from>
    <xdr:to>
      <xdr:col>7</xdr:col>
      <xdr:colOff>885825</xdr:colOff>
      <xdr:row>46</xdr:row>
      <xdr:rowOff>76200</xdr:rowOff>
    </xdr:to>
    <xdr:graphicFrame macro="">
      <xdr:nvGraphicFramePr>
        <xdr:cNvPr id="6" name="Gráfico 5">
          <a:extLst>
            <a:ext uri="{FF2B5EF4-FFF2-40B4-BE49-F238E27FC236}">
              <a16:creationId xmlns:a16="http://schemas.microsoft.com/office/drawing/2014/main" id="{D5C59BFD-DD7C-A68B-DB19-9D13609CB1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46</xdr:row>
      <xdr:rowOff>66675</xdr:rowOff>
    </xdr:from>
    <xdr:to>
      <xdr:col>7</xdr:col>
      <xdr:colOff>885825</xdr:colOff>
      <xdr:row>60</xdr:row>
      <xdr:rowOff>142875</xdr:rowOff>
    </xdr:to>
    <xdr:graphicFrame macro="">
      <xdr:nvGraphicFramePr>
        <xdr:cNvPr id="7" name="Gráfico 6">
          <a:extLst>
            <a:ext uri="{FF2B5EF4-FFF2-40B4-BE49-F238E27FC236}">
              <a16:creationId xmlns:a16="http://schemas.microsoft.com/office/drawing/2014/main" id="{5B96D4E0-05DA-9E50-23AE-BE8A8B51B9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13</xdr:row>
      <xdr:rowOff>180975</xdr:rowOff>
    </xdr:from>
    <xdr:to>
      <xdr:col>3</xdr:col>
      <xdr:colOff>0</xdr:colOff>
      <xdr:row>28</xdr:row>
      <xdr:rowOff>0</xdr:rowOff>
    </xdr:to>
    <xdr:graphicFrame macro="">
      <xdr:nvGraphicFramePr>
        <xdr:cNvPr id="2" name="Gráfico 1">
          <a:extLst>
            <a:ext uri="{FF2B5EF4-FFF2-40B4-BE49-F238E27FC236}">
              <a16:creationId xmlns:a16="http://schemas.microsoft.com/office/drawing/2014/main" id="{393EEDF8-FD37-416A-ABB5-5391B82571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28</xdr:row>
      <xdr:rowOff>9525</xdr:rowOff>
    </xdr:from>
    <xdr:to>
      <xdr:col>2</xdr:col>
      <xdr:colOff>1152525</xdr:colOff>
      <xdr:row>42</xdr:row>
      <xdr:rowOff>85725</xdr:rowOff>
    </xdr:to>
    <xdr:graphicFrame macro="">
      <xdr:nvGraphicFramePr>
        <xdr:cNvPr id="3" name="Gráfico 2">
          <a:extLst>
            <a:ext uri="{FF2B5EF4-FFF2-40B4-BE49-F238E27FC236}">
              <a16:creationId xmlns:a16="http://schemas.microsoft.com/office/drawing/2014/main" id="{86C396A7-D070-4D43-BC36-1413B671CA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41</xdr:row>
      <xdr:rowOff>52387</xdr:rowOff>
    </xdr:from>
    <xdr:to>
      <xdr:col>2</xdr:col>
      <xdr:colOff>1152525</xdr:colOff>
      <xdr:row>55</xdr:row>
      <xdr:rowOff>128587</xdr:rowOff>
    </xdr:to>
    <xdr:graphicFrame macro="">
      <xdr:nvGraphicFramePr>
        <xdr:cNvPr id="4" name="Gráfico 3">
          <a:extLst>
            <a:ext uri="{FF2B5EF4-FFF2-40B4-BE49-F238E27FC236}">
              <a16:creationId xmlns:a16="http://schemas.microsoft.com/office/drawing/2014/main" id="{4807DC53-B9D2-71D6-4673-717774405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1933575</xdr:colOff>
      <xdr:row>12</xdr:row>
      <xdr:rowOff>4762</xdr:rowOff>
    </xdr:from>
    <xdr:to>
      <xdr:col>7</xdr:col>
      <xdr:colOff>1638300</xdr:colOff>
      <xdr:row>26</xdr:row>
      <xdr:rowOff>80962</xdr:rowOff>
    </xdr:to>
    <xdr:graphicFrame macro="">
      <xdr:nvGraphicFramePr>
        <xdr:cNvPr id="5" name="Gráfico 4">
          <a:extLst>
            <a:ext uri="{FF2B5EF4-FFF2-40B4-BE49-F238E27FC236}">
              <a16:creationId xmlns:a16="http://schemas.microsoft.com/office/drawing/2014/main" id="{C12310D7-5479-C828-6276-0C9040B629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1933575</xdr:colOff>
      <xdr:row>26</xdr:row>
      <xdr:rowOff>100012</xdr:rowOff>
    </xdr:from>
    <xdr:to>
      <xdr:col>7</xdr:col>
      <xdr:colOff>1638300</xdr:colOff>
      <xdr:row>40</xdr:row>
      <xdr:rowOff>176212</xdr:rowOff>
    </xdr:to>
    <xdr:graphicFrame macro="">
      <xdr:nvGraphicFramePr>
        <xdr:cNvPr id="6" name="Gráfico 5">
          <a:extLst>
            <a:ext uri="{FF2B5EF4-FFF2-40B4-BE49-F238E27FC236}">
              <a16:creationId xmlns:a16="http://schemas.microsoft.com/office/drawing/2014/main" id="{B81F828D-7E0E-1C59-3A36-4B28066395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40</xdr:row>
      <xdr:rowOff>176212</xdr:rowOff>
    </xdr:from>
    <xdr:to>
      <xdr:col>7</xdr:col>
      <xdr:colOff>1657350</xdr:colOff>
      <xdr:row>55</xdr:row>
      <xdr:rowOff>61912</xdr:rowOff>
    </xdr:to>
    <xdr:graphicFrame macro="">
      <xdr:nvGraphicFramePr>
        <xdr:cNvPr id="7" name="Gráfico 6">
          <a:extLst>
            <a:ext uri="{FF2B5EF4-FFF2-40B4-BE49-F238E27FC236}">
              <a16:creationId xmlns:a16="http://schemas.microsoft.com/office/drawing/2014/main" id="{B9D207B6-CE61-7BA7-EBA5-9B2B272632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23</xdr:row>
      <xdr:rowOff>0</xdr:rowOff>
    </xdr:from>
    <xdr:to>
      <xdr:col>2</xdr:col>
      <xdr:colOff>1838325</xdr:colOff>
      <xdr:row>37</xdr:row>
      <xdr:rowOff>76200</xdr:rowOff>
    </xdr:to>
    <xdr:graphicFrame macro="">
      <xdr:nvGraphicFramePr>
        <xdr:cNvPr id="2" name="Gráfico 1">
          <a:extLst>
            <a:ext uri="{FF2B5EF4-FFF2-40B4-BE49-F238E27FC236}">
              <a16:creationId xmlns:a16="http://schemas.microsoft.com/office/drawing/2014/main" id="{2F509EC6-22BC-46DA-BAAF-67711086D1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51</xdr:row>
      <xdr:rowOff>114300</xdr:rowOff>
    </xdr:from>
    <xdr:to>
      <xdr:col>2</xdr:col>
      <xdr:colOff>1085850</xdr:colOff>
      <xdr:row>66</xdr:row>
      <xdr:rowOff>0</xdr:rowOff>
    </xdr:to>
    <xdr:graphicFrame macro="">
      <xdr:nvGraphicFramePr>
        <xdr:cNvPr id="3" name="Gráfico 2">
          <a:extLst>
            <a:ext uri="{FF2B5EF4-FFF2-40B4-BE49-F238E27FC236}">
              <a16:creationId xmlns:a16="http://schemas.microsoft.com/office/drawing/2014/main" id="{562E8D88-981B-4BAC-A24E-8B41836932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37</xdr:row>
      <xdr:rowOff>47625</xdr:rowOff>
    </xdr:from>
    <xdr:to>
      <xdr:col>2</xdr:col>
      <xdr:colOff>1085850</xdr:colOff>
      <xdr:row>51</xdr:row>
      <xdr:rowOff>123825</xdr:rowOff>
    </xdr:to>
    <xdr:graphicFrame macro="">
      <xdr:nvGraphicFramePr>
        <xdr:cNvPr id="4" name="Gráfico 3">
          <a:extLst>
            <a:ext uri="{FF2B5EF4-FFF2-40B4-BE49-F238E27FC236}">
              <a16:creationId xmlns:a16="http://schemas.microsoft.com/office/drawing/2014/main" id="{9027D261-552E-1B11-2331-B9A97120C2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21</xdr:row>
      <xdr:rowOff>0</xdr:rowOff>
    </xdr:from>
    <xdr:to>
      <xdr:col>7</xdr:col>
      <xdr:colOff>1657350</xdr:colOff>
      <xdr:row>35</xdr:row>
      <xdr:rowOff>76200</xdr:rowOff>
    </xdr:to>
    <xdr:graphicFrame macro="">
      <xdr:nvGraphicFramePr>
        <xdr:cNvPr id="5" name="Gráfico 4">
          <a:extLst>
            <a:ext uri="{FF2B5EF4-FFF2-40B4-BE49-F238E27FC236}">
              <a16:creationId xmlns:a16="http://schemas.microsoft.com/office/drawing/2014/main" id="{E1248229-43DA-130F-EC85-EA1D476221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35</xdr:row>
      <xdr:rowOff>38100</xdr:rowOff>
    </xdr:from>
    <xdr:to>
      <xdr:col>7</xdr:col>
      <xdr:colOff>1657350</xdr:colOff>
      <xdr:row>49</xdr:row>
      <xdr:rowOff>114300</xdr:rowOff>
    </xdr:to>
    <xdr:graphicFrame macro="">
      <xdr:nvGraphicFramePr>
        <xdr:cNvPr id="6" name="Gráfico 5">
          <a:extLst>
            <a:ext uri="{FF2B5EF4-FFF2-40B4-BE49-F238E27FC236}">
              <a16:creationId xmlns:a16="http://schemas.microsoft.com/office/drawing/2014/main" id="{A975A31A-427F-07BF-F356-CAAD7C9EBC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49</xdr:row>
      <xdr:rowOff>104775</xdr:rowOff>
    </xdr:from>
    <xdr:to>
      <xdr:col>7</xdr:col>
      <xdr:colOff>1657350</xdr:colOff>
      <xdr:row>63</xdr:row>
      <xdr:rowOff>180975</xdr:rowOff>
    </xdr:to>
    <xdr:graphicFrame macro="">
      <xdr:nvGraphicFramePr>
        <xdr:cNvPr id="7" name="Gráfico 6">
          <a:extLst>
            <a:ext uri="{FF2B5EF4-FFF2-40B4-BE49-F238E27FC236}">
              <a16:creationId xmlns:a16="http://schemas.microsoft.com/office/drawing/2014/main" id="{6DE19573-932D-2E2D-E3C2-1CFEFB0588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29</xdr:row>
      <xdr:rowOff>0</xdr:rowOff>
    </xdr:from>
    <xdr:to>
      <xdr:col>2</xdr:col>
      <xdr:colOff>1714500</xdr:colOff>
      <xdr:row>43</xdr:row>
      <xdr:rowOff>76200</xdr:rowOff>
    </xdr:to>
    <xdr:graphicFrame macro="">
      <xdr:nvGraphicFramePr>
        <xdr:cNvPr id="2" name="Gráfico 1">
          <a:extLst>
            <a:ext uri="{FF2B5EF4-FFF2-40B4-BE49-F238E27FC236}">
              <a16:creationId xmlns:a16="http://schemas.microsoft.com/office/drawing/2014/main" id="{98EFE911-B4DE-4F30-8757-F2E4B896EC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43</xdr:row>
      <xdr:rowOff>0</xdr:rowOff>
    </xdr:from>
    <xdr:to>
      <xdr:col>2</xdr:col>
      <xdr:colOff>962025</xdr:colOff>
      <xdr:row>57</xdr:row>
      <xdr:rowOff>76200</xdr:rowOff>
    </xdr:to>
    <xdr:graphicFrame macro="">
      <xdr:nvGraphicFramePr>
        <xdr:cNvPr id="3" name="Gráfico 2">
          <a:extLst>
            <a:ext uri="{FF2B5EF4-FFF2-40B4-BE49-F238E27FC236}">
              <a16:creationId xmlns:a16="http://schemas.microsoft.com/office/drawing/2014/main" id="{5D1B5128-1A19-4408-B334-0CE335F956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57</xdr:row>
      <xdr:rowOff>47625</xdr:rowOff>
    </xdr:from>
    <xdr:to>
      <xdr:col>2</xdr:col>
      <xdr:colOff>942975</xdr:colOff>
      <xdr:row>71</xdr:row>
      <xdr:rowOff>123825</xdr:rowOff>
    </xdr:to>
    <xdr:graphicFrame macro="">
      <xdr:nvGraphicFramePr>
        <xdr:cNvPr id="4" name="Gráfico 3">
          <a:extLst>
            <a:ext uri="{FF2B5EF4-FFF2-40B4-BE49-F238E27FC236}">
              <a16:creationId xmlns:a16="http://schemas.microsoft.com/office/drawing/2014/main" id="{F1DBC5DD-5048-42C6-99CB-9E31BA46B2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27</xdr:row>
      <xdr:rowOff>0</xdr:rowOff>
    </xdr:from>
    <xdr:to>
      <xdr:col>7</xdr:col>
      <xdr:colOff>1657350</xdr:colOff>
      <xdr:row>41</xdr:row>
      <xdr:rowOff>76200</xdr:rowOff>
    </xdr:to>
    <xdr:graphicFrame macro="">
      <xdr:nvGraphicFramePr>
        <xdr:cNvPr id="5" name="Gráfico 4">
          <a:extLst>
            <a:ext uri="{FF2B5EF4-FFF2-40B4-BE49-F238E27FC236}">
              <a16:creationId xmlns:a16="http://schemas.microsoft.com/office/drawing/2014/main" id="{B1A9BBFA-151F-ED6D-6C21-70A3B550E7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40</xdr:row>
      <xdr:rowOff>180975</xdr:rowOff>
    </xdr:from>
    <xdr:to>
      <xdr:col>7</xdr:col>
      <xdr:colOff>1657350</xdr:colOff>
      <xdr:row>55</xdr:row>
      <xdr:rowOff>66675</xdr:rowOff>
    </xdr:to>
    <xdr:graphicFrame macro="">
      <xdr:nvGraphicFramePr>
        <xdr:cNvPr id="6" name="Gráfico 5">
          <a:extLst>
            <a:ext uri="{FF2B5EF4-FFF2-40B4-BE49-F238E27FC236}">
              <a16:creationId xmlns:a16="http://schemas.microsoft.com/office/drawing/2014/main" id="{09523782-AC94-4FC2-9E90-A9B1AD0C85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55</xdr:row>
      <xdr:rowOff>0</xdr:rowOff>
    </xdr:from>
    <xdr:to>
      <xdr:col>7</xdr:col>
      <xdr:colOff>1657350</xdr:colOff>
      <xdr:row>69</xdr:row>
      <xdr:rowOff>76200</xdr:rowOff>
    </xdr:to>
    <xdr:graphicFrame macro="">
      <xdr:nvGraphicFramePr>
        <xdr:cNvPr id="7" name="Gráfico 6">
          <a:extLst>
            <a:ext uri="{FF2B5EF4-FFF2-40B4-BE49-F238E27FC236}">
              <a16:creationId xmlns:a16="http://schemas.microsoft.com/office/drawing/2014/main" id="{4AB2C590-4436-1117-0B27-9E2BA076D0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29</xdr:row>
      <xdr:rowOff>0</xdr:rowOff>
    </xdr:from>
    <xdr:to>
      <xdr:col>2</xdr:col>
      <xdr:colOff>1714500</xdr:colOff>
      <xdr:row>43</xdr:row>
      <xdr:rowOff>76200</xdr:rowOff>
    </xdr:to>
    <xdr:graphicFrame macro="">
      <xdr:nvGraphicFramePr>
        <xdr:cNvPr id="2" name="Gráfico 1">
          <a:extLst>
            <a:ext uri="{FF2B5EF4-FFF2-40B4-BE49-F238E27FC236}">
              <a16:creationId xmlns:a16="http://schemas.microsoft.com/office/drawing/2014/main" id="{B86D8067-8802-4E70-A5AD-4298F0EEB7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43</xdr:row>
      <xdr:rowOff>47625</xdr:rowOff>
    </xdr:from>
    <xdr:to>
      <xdr:col>2</xdr:col>
      <xdr:colOff>962025</xdr:colOff>
      <xdr:row>57</xdr:row>
      <xdr:rowOff>123825</xdr:rowOff>
    </xdr:to>
    <xdr:graphicFrame macro="">
      <xdr:nvGraphicFramePr>
        <xdr:cNvPr id="3" name="Gráfico 2">
          <a:extLst>
            <a:ext uri="{FF2B5EF4-FFF2-40B4-BE49-F238E27FC236}">
              <a16:creationId xmlns:a16="http://schemas.microsoft.com/office/drawing/2014/main" id="{5F7E98BD-0CF3-4724-B97B-C6C99EA177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57</xdr:row>
      <xdr:rowOff>114300</xdr:rowOff>
    </xdr:from>
    <xdr:to>
      <xdr:col>2</xdr:col>
      <xdr:colOff>962025</xdr:colOff>
      <xdr:row>72</xdr:row>
      <xdr:rowOff>0</xdr:rowOff>
    </xdr:to>
    <xdr:graphicFrame macro="">
      <xdr:nvGraphicFramePr>
        <xdr:cNvPr id="4" name="Gráfico 3">
          <a:extLst>
            <a:ext uri="{FF2B5EF4-FFF2-40B4-BE49-F238E27FC236}">
              <a16:creationId xmlns:a16="http://schemas.microsoft.com/office/drawing/2014/main" id="{62DD67B3-9B85-54CA-4690-F1703E3F97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27</xdr:row>
      <xdr:rowOff>0</xdr:rowOff>
    </xdr:from>
    <xdr:to>
      <xdr:col>7</xdr:col>
      <xdr:colOff>1657350</xdr:colOff>
      <xdr:row>41</xdr:row>
      <xdr:rowOff>76200</xdr:rowOff>
    </xdr:to>
    <xdr:graphicFrame macro="">
      <xdr:nvGraphicFramePr>
        <xdr:cNvPr id="5" name="Gráfico 4">
          <a:extLst>
            <a:ext uri="{FF2B5EF4-FFF2-40B4-BE49-F238E27FC236}">
              <a16:creationId xmlns:a16="http://schemas.microsoft.com/office/drawing/2014/main" id="{D301B3AD-785C-0391-2E37-2E4BF9615A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41</xdr:row>
      <xdr:rowOff>38100</xdr:rowOff>
    </xdr:from>
    <xdr:to>
      <xdr:col>7</xdr:col>
      <xdr:colOff>1657350</xdr:colOff>
      <xdr:row>55</xdr:row>
      <xdr:rowOff>114300</xdr:rowOff>
    </xdr:to>
    <xdr:graphicFrame macro="">
      <xdr:nvGraphicFramePr>
        <xdr:cNvPr id="6" name="Gráfico 5">
          <a:extLst>
            <a:ext uri="{FF2B5EF4-FFF2-40B4-BE49-F238E27FC236}">
              <a16:creationId xmlns:a16="http://schemas.microsoft.com/office/drawing/2014/main" id="{188AFCDF-5869-3D03-78BF-E3A14FC911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55</xdr:row>
      <xdr:rowOff>114300</xdr:rowOff>
    </xdr:from>
    <xdr:to>
      <xdr:col>7</xdr:col>
      <xdr:colOff>1657350</xdr:colOff>
      <xdr:row>70</xdr:row>
      <xdr:rowOff>0</xdr:rowOff>
    </xdr:to>
    <xdr:graphicFrame macro="">
      <xdr:nvGraphicFramePr>
        <xdr:cNvPr id="7" name="Gráfico 6">
          <a:extLst>
            <a:ext uri="{FF2B5EF4-FFF2-40B4-BE49-F238E27FC236}">
              <a16:creationId xmlns:a16="http://schemas.microsoft.com/office/drawing/2014/main" id="{5B6C6800-F468-4D67-66C9-7E9C03920C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14</xdr:row>
      <xdr:rowOff>0</xdr:rowOff>
    </xdr:from>
    <xdr:to>
      <xdr:col>2</xdr:col>
      <xdr:colOff>1009650</xdr:colOff>
      <xdr:row>28</xdr:row>
      <xdr:rowOff>76200</xdr:rowOff>
    </xdr:to>
    <xdr:graphicFrame macro="">
      <xdr:nvGraphicFramePr>
        <xdr:cNvPr id="2" name="Gráfico 1">
          <a:extLst>
            <a:ext uri="{FF2B5EF4-FFF2-40B4-BE49-F238E27FC236}">
              <a16:creationId xmlns:a16="http://schemas.microsoft.com/office/drawing/2014/main" id="{51523693-0436-4F59-B4D8-EE1B75EA32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42</xdr:row>
      <xdr:rowOff>114300</xdr:rowOff>
    </xdr:from>
    <xdr:to>
      <xdr:col>2</xdr:col>
      <xdr:colOff>1152525</xdr:colOff>
      <xdr:row>57</xdr:row>
      <xdr:rowOff>0</xdr:rowOff>
    </xdr:to>
    <xdr:graphicFrame macro="">
      <xdr:nvGraphicFramePr>
        <xdr:cNvPr id="3" name="Gráfico 2">
          <a:extLst>
            <a:ext uri="{FF2B5EF4-FFF2-40B4-BE49-F238E27FC236}">
              <a16:creationId xmlns:a16="http://schemas.microsoft.com/office/drawing/2014/main" id="{4E6A5481-98F7-4FC6-99D2-4D1DE6F4BE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28</xdr:row>
      <xdr:rowOff>28575</xdr:rowOff>
    </xdr:from>
    <xdr:to>
      <xdr:col>2</xdr:col>
      <xdr:colOff>1133475</xdr:colOff>
      <xdr:row>42</xdr:row>
      <xdr:rowOff>104775</xdr:rowOff>
    </xdr:to>
    <xdr:graphicFrame macro="">
      <xdr:nvGraphicFramePr>
        <xdr:cNvPr id="4" name="Gráfico 3">
          <a:extLst>
            <a:ext uri="{FF2B5EF4-FFF2-40B4-BE49-F238E27FC236}">
              <a16:creationId xmlns:a16="http://schemas.microsoft.com/office/drawing/2014/main" id="{709FA1B7-816E-473B-8FBF-A326178AAD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12</xdr:row>
      <xdr:rowOff>0</xdr:rowOff>
    </xdr:from>
    <xdr:to>
      <xdr:col>7</xdr:col>
      <xdr:colOff>1657350</xdr:colOff>
      <xdr:row>26</xdr:row>
      <xdr:rowOff>76200</xdr:rowOff>
    </xdr:to>
    <xdr:graphicFrame macro="">
      <xdr:nvGraphicFramePr>
        <xdr:cNvPr id="5" name="Gráfico 4">
          <a:extLst>
            <a:ext uri="{FF2B5EF4-FFF2-40B4-BE49-F238E27FC236}">
              <a16:creationId xmlns:a16="http://schemas.microsoft.com/office/drawing/2014/main" id="{6D5360CB-E264-F815-ECA3-AF09397EB0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26</xdr:row>
      <xdr:rowOff>0</xdr:rowOff>
    </xdr:from>
    <xdr:to>
      <xdr:col>7</xdr:col>
      <xdr:colOff>1657350</xdr:colOff>
      <xdr:row>40</xdr:row>
      <xdr:rowOff>76200</xdr:rowOff>
    </xdr:to>
    <xdr:graphicFrame macro="">
      <xdr:nvGraphicFramePr>
        <xdr:cNvPr id="6" name="Gráfico 5">
          <a:extLst>
            <a:ext uri="{FF2B5EF4-FFF2-40B4-BE49-F238E27FC236}">
              <a16:creationId xmlns:a16="http://schemas.microsoft.com/office/drawing/2014/main" id="{787E8E8B-C3E2-BC59-C9FF-D40A29387E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40</xdr:row>
      <xdr:rowOff>0</xdr:rowOff>
    </xdr:from>
    <xdr:to>
      <xdr:col>7</xdr:col>
      <xdr:colOff>1657350</xdr:colOff>
      <xdr:row>54</xdr:row>
      <xdr:rowOff>76200</xdr:rowOff>
    </xdr:to>
    <xdr:graphicFrame macro="">
      <xdr:nvGraphicFramePr>
        <xdr:cNvPr id="7" name="Gráfico 6">
          <a:extLst>
            <a:ext uri="{FF2B5EF4-FFF2-40B4-BE49-F238E27FC236}">
              <a16:creationId xmlns:a16="http://schemas.microsoft.com/office/drawing/2014/main" id="{7E9FE1FA-9141-A974-481D-3A8E0DF3BE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o" refreshedDate="45905.806084722222" createdVersion="8" refreshedVersion="8" minRefreshableVersion="3" recordCount="201" xr:uid="{C9393066-514F-4DB9-9B9C-82AE780DDA2D}">
  <cacheSource type="worksheet">
    <worksheetSource ref="A1:Y210" sheet="Tweets"/>
  </cacheSource>
  <cacheFields count="25">
    <cacheField name="Fecha" numFmtId="0">
      <sharedItems containsNonDate="0" containsDate="1" containsString="0" containsBlank="1" minDate="2020-01-10T00:00:00" maxDate="2025-06-12T00:00:00"/>
    </cacheField>
    <cacheField name="Contenido" numFmtId="0">
      <sharedItems containsBlank="1" longText="1"/>
    </cacheField>
    <cacheField name="Likes" numFmtId="0">
      <sharedItems containsString="0" containsBlank="1" containsNumber="1" containsInteger="1" minValue="826" maxValue="1000000"/>
    </cacheField>
    <cacheField name="Retweets" numFmtId="0">
      <sharedItems containsString="0" containsBlank="1" containsNumber="1" containsInteger="1" minValue="79" maxValue="202000"/>
    </cacheField>
    <cacheField name="Respuestas" numFmtId="0">
      <sharedItems containsString="0" containsBlank="1" containsNumber="1" containsInteger="1" minValue="70" maxValue="213000"/>
    </cacheField>
    <cacheField name="Engagement " numFmtId="0">
      <sharedItems containsBlank="1" count="5">
        <s v="Medio"/>
        <s v="Bajo"/>
        <s v="Muy alto"/>
        <s v="Alto"/>
        <m/>
      </sharedItems>
    </cacheField>
    <cacheField name="Engagement Total" numFmtId="0">
      <sharedItems containsString="0" containsBlank="1" containsNumber="1" containsInteger="1" minValue="975" maxValue="1289000"/>
    </cacheField>
    <cacheField name="URL" numFmtId="0">
      <sharedItems containsBlank="1"/>
    </cacheField>
    <cacheField name="Categoría" numFmtId="0">
      <sharedItems containsBlank="1" count="5">
        <s v="Bitcoin"/>
        <s v="Otros"/>
        <s v="Logros"/>
        <s v="Dogecoin"/>
        <m/>
      </sharedItems>
    </cacheField>
    <cacheField name="Tipo de Publicación" numFmtId="0">
      <sharedItems containsBlank="1" count="3">
        <s v="Original"/>
        <s v="Respuesta"/>
        <m/>
      </sharedItems>
    </cacheField>
    <cacheField name="Tipo de Contenido" numFmtId="0">
      <sharedItems containsBlank="1" count="6">
        <s v="Broma/Meme"/>
        <s v="Opinión"/>
        <s v="Anuncio"/>
        <s v="Crítica"/>
        <s v="Información técnica"/>
        <m/>
      </sharedItems>
    </cacheField>
    <cacheField name="Intencionalidad" numFmtId="0">
      <sharedItems containsBlank="1" count="8">
        <s v="Provocador"/>
        <s v="Crítica"/>
        <s v="Anuncio/Notificación"/>
        <s v="Desinteresado/Casual"/>
        <s v="Promoción/Branding"/>
        <s v="Sugerencia/Impulso"/>
        <s v="Especulativa"/>
        <m/>
      </sharedItems>
    </cacheField>
    <cacheField name="Tono Emocional" numFmtId="0">
      <sharedItems containsBlank="1" count="8">
        <s v="Humorístico/Irónico"/>
        <s v="Serio/Formal"/>
        <s v="Provocador"/>
        <s v="Crítico/Sarcástico"/>
        <s v="Entusiasta"/>
        <s v="Especulativo"/>
        <s v="Desinteresado/Casual"/>
        <m/>
      </sharedItems>
    </cacheField>
    <cacheField name="Formato del Tweet" numFmtId="0">
      <sharedItems containsBlank="1" count="3">
        <s v="Texto"/>
        <s v="Texto + Imagen"/>
        <m/>
      </sharedItems>
    </cacheField>
    <cacheField name="Reacción 1D" numFmtId="0">
      <sharedItems containsString="0" containsBlank="1" containsNumber="1" minValue="-0.10999995833518261" maxValue="0.18866328327898807"/>
    </cacheField>
    <cacheField name="Reacción 3D" numFmtId="0">
      <sharedItems containsString="0" containsBlank="1" containsNumber="1" minValue="-0.20304828348336734" maxValue="0.15371749469574603"/>
    </cacheField>
    <cacheField name="Reacción 7D" numFmtId="0">
      <sharedItems containsString="0" containsBlank="1" containsNumber="1" minValue="-0.25342282387967396" maxValue="0.29082190245277117"/>
    </cacheField>
    <cacheField name="Volatilidad 1D" numFmtId="0">
      <sharedItems containsString="0" containsBlank="1" containsNumber="1" minValue="5.6195641677462257E-5" maxValue="0.127990663756436"/>
    </cacheField>
    <cacheField name="Volatilidad 3D" numFmtId="0">
      <sharedItems containsString="0" containsBlank="1" containsNumber="1" minValue="3.9156015943450431E-3" maxValue="9.9460510903154289E-2"/>
    </cacheField>
    <cacheField name="Volatilidad 7D" numFmtId="0">
      <sharedItems containsString="0" containsBlank="1" containsNumber="1" minValue="4.689683251772804E-3" maxValue="8.6429065766294555E-2"/>
    </cacheField>
    <cacheField name="Volatilidad previa 1D" numFmtId="0">
      <sharedItems containsString="0" containsBlank="1" containsNumber="1" minValue="1.7684547003719449E-4" maxValue="0.16016706591411023"/>
    </cacheField>
    <cacheField name="Volatilidad previa 3D" numFmtId="0">
      <sharedItems containsString="0" containsBlank="1" containsNumber="1" minValue="1.145638816235904E-3" maxValue="0.13109952560609489"/>
    </cacheField>
    <cacheField name="Volatilidad previa 7D" numFmtId="0">
      <sharedItems containsString="0" containsBlank="1" containsNumber="1" minValue="6.873668560496691E-3" maxValue="9.1617719601663858E-2"/>
    </cacheField>
    <cacheField name="Horizonte completo 3D" numFmtId="0">
      <sharedItems containsString="0" containsBlank="1" containsNumber="1" containsInteger="1" minValue="1" maxValue="1"/>
    </cacheField>
    <cacheField name="Horizonte completo 7D" numFmtId="0">
      <sharedItems containsString="0" containsBlank="1" containsNumber="1" containsInteger="1" minValue="1"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o" refreshedDate="45905.806210648145" createdVersion="8" refreshedVersion="8" minRefreshableVersion="3" recordCount="200" xr:uid="{2F95ECE5-19DA-4E50-BFE9-80496B118F51}">
  <cacheSource type="worksheet">
    <worksheetSource ref="A1:Y201" sheet="Tweets"/>
  </cacheSource>
  <cacheFields count="25">
    <cacheField name="Fecha" numFmtId="14">
      <sharedItems containsSemiMixedTypes="0" containsNonDate="0" containsDate="1" containsString="0" minDate="2020-01-10T00:00:00" maxDate="2025-06-12T00:00:00"/>
    </cacheField>
    <cacheField name="Contenido" numFmtId="0">
      <sharedItems longText="1"/>
    </cacheField>
    <cacheField name="Likes" numFmtId="3">
      <sharedItems containsSemiMixedTypes="0" containsString="0" containsNumber="1" containsInteger="1" minValue="826" maxValue="1000000"/>
    </cacheField>
    <cacheField name="Retweets" numFmtId="3">
      <sharedItems containsSemiMixedTypes="0" containsString="0" containsNumber="1" containsInteger="1" minValue="79" maxValue="202000"/>
    </cacheField>
    <cacheField name="Respuestas" numFmtId="3">
      <sharedItems containsSemiMixedTypes="0" containsString="0" containsNumber="1" containsInteger="1" minValue="70" maxValue="213000"/>
    </cacheField>
    <cacheField name="Engagement " numFmtId="3">
      <sharedItems count="4">
        <s v="Medio"/>
        <s v="Bajo"/>
        <s v="Muy alto"/>
        <s v="Alto"/>
      </sharedItems>
    </cacheField>
    <cacheField name="Engagement Total" numFmtId="3">
      <sharedItems containsSemiMixedTypes="0" containsString="0" containsNumber="1" containsInteger="1" minValue="975" maxValue="1289000"/>
    </cacheField>
    <cacheField name="URL" numFmtId="0">
      <sharedItems/>
    </cacheField>
    <cacheField name="Categoría" numFmtId="0">
      <sharedItems count="4">
        <s v="Bitcoin"/>
        <s v="Otros"/>
        <s v="Logros"/>
        <s v="Dogecoin"/>
      </sharedItems>
    </cacheField>
    <cacheField name="Tipo de Publicación" numFmtId="0">
      <sharedItems count="2">
        <s v="Original"/>
        <s v="Respuesta"/>
      </sharedItems>
    </cacheField>
    <cacheField name="Tipo de Contenido" numFmtId="0">
      <sharedItems count="5">
        <s v="Broma/Meme"/>
        <s v="Opinión"/>
        <s v="Anuncio"/>
        <s v="Crítica"/>
        <s v="Información técnica"/>
      </sharedItems>
    </cacheField>
    <cacheField name="Intencionalidad" numFmtId="0">
      <sharedItems count="7">
        <s v="Provocador"/>
        <s v="Crítica"/>
        <s v="Anuncio/Notificación"/>
        <s v="Desinteresado/Casual"/>
        <s v="Promoción/Branding"/>
        <s v="Sugerencia/Impulso"/>
        <s v="Especulativa"/>
      </sharedItems>
    </cacheField>
    <cacheField name="Tono Emocional" numFmtId="0">
      <sharedItems count="7">
        <s v="Humorístico/Irónico"/>
        <s v="Serio/Formal"/>
        <s v="Provocador"/>
        <s v="Crítico/Sarcástico"/>
        <s v="Entusiasta"/>
        <s v="Especulativo"/>
        <s v="Desinteresado/Casual"/>
      </sharedItems>
    </cacheField>
    <cacheField name="Formato del Tweet" numFmtId="0">
      <sharedItems count="2">
        <s v="Texto"/>
        <s v="Texto + Imagen"/>
      </sharedItems>
    </cacheField>
    <cacheField name="Reacción 1D" numFmtId="2">
      <sharedItems containsSemiMixedTypes="0" containsString="0" containsNumber="1" minValue="-0.10999995833518261" maxValue="0.18866328327898807"/>
    </cacheField>
    <cacheField name="Reacción 3D" numFmtId="2">
      <sharedItems containsSemiMixedTypes="0" containsString="0" containsNumber="1" minValue="-0.20304828348336734" maxValue="0.15371749469574603"/>
    </cacheField>
    <cacheField name="Reacción 7D" numFmtId="2">
      <sharedItems containsSemiMixedTypes="0" containsString="0" containsNumber="1" minValue="-0.25342282387967396" maxValue="0.29082190245277117" count="163">
        <n v="9.3283840012289287E-2"/>
        <n v="8.4497998647976358E-2"/>
        <n v="0.11934014340667742"/>
        <n v="0.19105621456110944"/>
        <n v="0.11206911346872395"/>
        <n v="6.6305092778622399E-2"/>
        <n v="-2.1316194111639319E-2"/>
        <n v="1.7207261004862806E-2"/>
        <n v="-1.3221433421925166E-2"/>
        <n v="0.16095168349335398"/>
        <n v="5.1877899986136233E-2"/>
        <n v="9.8614704608962933E-2"/>
        <n v="8.1303534776614672E-2"/>
        <n v="5.2859067594400289E-2"/>
        <n v="0.24978704440247856"/>
        <n v="0.11949442367424012"/>
        <n v="0.18855052452616872"/>
        <n v="2.7103156954276786E-2"/>
        <n v="0.10819653083368297"/>
        <n v="0.29082190245277117"/>
        <n v="0.25160797386584322"/>
        <n v="3.7998101065793266E-2"/>
        <n v="0.1618383044369458"/>
        <n v="-0.17187688292854697"/>
        <n v="-0.17508812701633758"/>
        <n v="-0.21582089197597265"/>
        <n v="2.0491337860692793E-2"/>
        <n v="0.13501471913499108"/>
        <n v="1.4202074904444251E-2"/>
        <n v="-3.3476130247620861E-2"/>
        <n v="-2.6451075444144823E-2"/>
        <n v="0.11666243232196916"/>
        <n v="-1.2521955147387409E-2"/>
        <n v="-1.3633687736673283E-2"/>
        <n v="5.7519959333222515E-2"/>
        <n v="5.5371948484979061E-3"/>
        <n v="-0.17946971616312513"/>
        <n v="-2.9033330236028387E-2"/>
        <n v="-0.13000851942507408"/>
        <n v="-0.21841242286709373"/>
        <n v="-0.24156587715491851"/>
        <n v="-0.18660209526643556"/>
        <n v="-0.25342282387967396"/>
        <n v="-0.24917243881724349"/>
        <n v="-0.11404955032705677"/>
        <n v="-4.7291317560072543E-2"/>
        <n v="-8.0724004792970261E-2"/>
        <n v="-3.4067000273831471E-2"/>
        <n v="-3.9870898486539907E-2"/>
        <n v="7.9172236801963169E-3"/>
        <n v="7.8963094046624605E-4"/>
        <n v="-8.570102171144145E-2"/>
        <n v="6.7410869557250619E-2"/>
        <n v="-2.3512964591411945E-2"/>
        <n v="-7.3248449690245576E-2"/>
        <n v="-8.6209757063489767E-2"/>
        <n v="0.13890771563027227"/>
        <n v="2.141398828801333E-2"/>
        <n v="-4.4988005074988346E-2"/>
        <n v="0.16720225066811789"/>
        <n v="-2.9845962317050723E-2"/>
        <n v="2.5147356528008258E-2"/>
        <n v="8.0585428622736988E-3"/>
        <n v="-3.0552905910656625E-2"/>
        <n v="0.10537935633711082"/>
        <n v="4.9738175597296763E-2"/>
        <n v="-8.9072809672926412E-2"/>
        <n v="1.1232782480598225E-2"/>
        <n v="6.4694893975002277E-2"/>
        <n v="-2.6584595228874019E-2"/>
        <n v="-6.0941793147549328E-2"/>
        <n v="-8.5705234247820394E-2"/>
        <n v="-0.15482367622728421"/>
        <n v="3.8022788482892755E-2"/>
        <n v="4.9077251931823884E-2"/>
        <n v="-1.3530501870810618E-2"/>
        <n v="3.6688002210556903E-2"/>
        <n v="4.2056002072240029E-2"/>
        <n v="-5.6140984355229184E-2"/>
        <n v="-4.4624509054189354E-2"/>
        <n v="-0.11785530744722117"/>
        <n v="-0.17776802623610743"/>
        <n v="3.8840283337353121E-2"/>
        <n v="-2.0712919147256592E-2"/>
        <n v="2.3075448564395362E-2"/>
        <n v="2.8771502382618275E-2"/>
        <n v="-9.091963732341668E-3"/>
        <n v="6.5171105005173979E-2"/>
        <n v="1.843178520408606E-2"/>
        <n v="-2.9030557978365401E-2"/>
        <n v="-9.5355747281534731E-2"/>
        <n v="-2.2980124888376086E-2"/>
        <n v="-5.115052050606439E-2"/>
        <n v="-2.039645457480832E-2"/>
        <n v="-1.3241237375879344E-2"/>
        <n v="2.109282979666216E-2"/>
        <n v="0.11789772242429608"/>
        <n v="0.13691406706109577"/>
        <n v="-9.8506754713861611E-2"/>
        <n v="-6.6149792343950242E-3"/>
        <n v="-6.8920950727739405E-2"/>
        <n v="7.821371363747609E-3"/>
        <n v="0.15635380112629615"/>
        <n v="-1.7429831468690371E-2"/>
        <n v="-5.3049081319754832E-3"/>
        <n v="-2.6175328293538858E-2"/>
        <n v="1.3241556759226558E-2"/>
        <n v="5.8895169801665759E-2"/>
        <n v="4.3183170028752604E-2"/>
        <n v="2.5572598905935884E-2"/>
        <n v="2.3964581632163195E-3"/>
        <n v="0.10748226051697918"/>
        <n v="4.8854648919179677E-2"/>
        <n v="-6.3905101505834949E-2"/>
        <n v="-1.2843946797518102E-2"/>
        <n v="4.4177449857347728E-3"/>
        <n v="0.10676598873782672"/>
        <n v="-2.4786481552113493E-2"/>
        <n v="-8.3382622365008374E-2"/>
        <n v="3.5204175501396984E-2"/>
        <n v="1.2215310101030274E-2"/>
        <n v="-1.1405394389992107E-2"/>
        <n v="3.2909918637497704E-2"/>
        <n v="-1.3478046683121137E-2"/>
        <n v="0.27132842306413396"/>
        <n v="0.1268323230958659"/>
        <n v="8.6878012233982727E-2"/>
        <n v="7.8242355318709711E-2"/>
        <n v="-1.4848435769658219E-2"/>
        <n v="2.9307473909179205E-2"/>
        <n v="4.3239164799318885E-2"/>
        <n v="1.6854925914019159E-2"/>
        <n v="9.7528553056199785E-2"/>
        <n v="-6.8325915588579256E-2"/>
        <n v="-9.2858281523992003E-3"/>
        <n v="-4.8532322297759389E-2"/>
        <n v="-3.0179543987493007E-3"/>
        <n v="6.6462413200281123E-3"/>
        <n v="-3.2720338648563274E-2"/>
        <n v="1.0149120351886198E-2"/>
        <n v="-0.13006825857271131"/>
        <n v="-0.14285881044181492"/>
        <n v="2.2350407964772057E-2"/>
        <n v="-4.9746355153013067E-4"/>
        <n v="-6.7588133750614565E-3"/>
        <n v="3.4742137550126007E-2"/>
        <n v="4.4952907893831551E-3"/>
        <n v="-1.8865389291823353E-3"/>
        <n v="0.11589128040761199"/>
        <n v="2.6829119304443427E-2"/>
        <n v="6.3420227786066707E-2"/>
        <n v="8.579489771402482E-2"/>
        <n v="-2.8557909093439471E-2"/>
        <n v="2.8400753566670822E-4"/>
        <n v="-3.6565392613312264E-2"/>
        <n v="-9.06522591066804E-2"/>
        <n v="-4.6585381435459539E-2"/>
        <n v="1.1244576943605367E-2"/>
        <n v="0.13511397046085016"/>
        <n v="-9.0658416255795515E-4"/>
        <n v="1.7736566453268487E-2"/>
        <n v="-6.6507264443780967E-2"/>
        <n v="2.2236472812530383E-2"/>
      </sharedItems>
    </cacheField>
    <cacheField name="Volatilidad 1D" numFmtId="2">
      <sharedItems containsSemiMixedTypes="0" containsString="0" containsNumber="1" minValue="5.6195641677462257E-5" maxValue="0.127990663756436"/>
    </cacheField>
    <cacheField name="Volatilidad 3D" numFmtId="2">
      <sharedItems containsSemiMixedTypes="0" containsString="0" containsNumber="1" minValue="3.9156015943450431E-3" maxValue="9.9460510903154289E-2"/>
    </cacheField>
    <cacheField name="Volatilidad 7D" numFmtId="2">
      <sharedItems containsSemiMixedTypes="0" containsString="0" containsNumber="1" minValue="4.689683251772804E-3" maxValue="8.6429065766294555E-2"/>
    </cacheField>
    <cacheField name="Volatilidad previa 1D" numFmtId="2">
      <sharedItems containsSemiMixedTypes="0" containsString="0" containsNumber="1" minValue="1.7684547003719449E-4" maxValue="0.16016706591411023"/>
    </cacheField>
    <cacheField name="Volatilidad previa 3D" numFmtId="2">
      <sharedItems containsSemiMixedTypes="0" containsString="0" containsNumber="1" minValue="1.145638816235904E-3" maxValue="0.13109952560609489"/>
    </cacheField>
    <cacheField name="Volatilidad previa 7D" numFmtId="2">
      <sharedItems containsSemiMixedTypes="0" containsString="0" containsNumber="1" minValue="6.873668560496691E-3" maxValue="9.1617719601663858E-2"/>
    </cacheField>
    <cacheField name="Horizonte completo 3D" numFmtId="0">
      <sharedItems containsSemiMixedTypes="0" containsString="0" containsNumber="1" containsInteger="1" minValue="1" maxValue="1"/>
    </cacheField>
    <cacheField name="Horizonte completo 7D" numFmtId="0">
      <sharedItems containsSemiMixedTypes="0" containsString="0" containsNumber="1" containsInteger="1" minValue="1"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
  <r>
    <d v="2020-01-10T00:00:00"/>
    <s v="Bitcoin is *not* my safe word"/>
    <n v="101000"/>
    <n v="8000"/>
    <n v="2000"/>
    <x v="0"/>
    <n v="111000"/>
    <s v="https://x.com/elonmusk/status/1215526980449255424"/>
    <x v="0"/>
    <x v="0"/>
    <x v="0"/>
    <x v="0"/>
    <x v="0"/>
    <x v="0"/>
    <n v="-1.6619501877284559E-2"/>
    <n v="-5.3237567919079964E-3"/>
    <n v="9.3283840012289287E-2"/>
    <n v="1.455980204060925E-2"/>
    <n v="4.7463596064259518E-2"/>
    <n v="3.3877238223731093E-2"/>
    <n v="2.2062763861965102E-3"/>
    <n v="3.694977220418403E-2"/>
    <n v="3.3187753581777085E-2"/>
    <n v="1"/>
    <n v="1"/>
  </r>
  <r>
    <d v="2020-02-02T00:00:00"/>
    <s v="The crypto scam level on Twitter is reaching new levels. This is not cool."/>
    <n v="2000"/>
    <n v="552"/>
    <n v="189"/>
    <x v="1"/>
    <n v="2741"/>
    <s v="https://x.com/elonmusk/status/1223754759921897472"/>
    <x v="1"/>
    <x v="0"/>
    <x v="1"/>
    <x v="1"/>
    <x v="1"/>
    <x v="0"/>
    <n v="-3.9843602297344738E-3"/>
    <n v="2.8131350412738287E-2"/>
    <n v="8.4497998647976358E-2"/>
    <n v="2.2473841131237151E-2"/>
    <n v="2.5588555665392285E-2"/>
    <n v="2.1899549436434573E-2"/>
    <n v="6.8901028660106889E-3"/>
    <n v="1.1489400484375779E-2"/>
    <n v="2.4055012723478972E-2"/>
    <n v="1"/>
    <n v="1"/>
  </r>
  <r>
    <d v="2020-03-31T00:00:00"/>
    <s v="We have extra FDA-approved ventilators. Will ship to hospitals worldwide within Tesla delivery regions. Device &amp; shipping cost are free. Only requirement is that the vents are needed immediately for patients, not stored in a warehouse. Please me or @Tesla know."/>
    <n v="255000"/>
    <n v="65000"/>
    <n v="10000"/>
    <x v="2"/>
    <n v="330000"/>
    <s v="https://x.com/elonmusk/status/1245009716935188481"/>
    <x v="2"/>
    <x v="0"/>
    <x v="2"/>
    <x v="2"/>
    <x v="1"/>
    <x v="0"/>
    <n v="2.5970733452538086E-2"/>
    <n v="4.7033584157074593E-2"/>
    <n v="0.11934014340667742"/>
    <n v="4.3190092919925496E-2"/>
    <n v="1.8855601894762781E-2"/>
    <n v="2.8180236369250294E-2"/>
    <n v="1.6851425365360887E-2"/>
    <n v="6.9275105233650741E-2"/>
    <n v="4.6935018794454143E-2"/>
    <n v="1"/>
    <n v="1"/>
  </r>
  <r>
    <d v="2020-04-25T00:00:00"/>
    <s v="Dogecoin Mode"/>
    <n v="2000"/>
    <n v="352"/>
    <n v="140"/>
    <x v="1"/>
    <n v="2492"/>
    <s v="https://x.com/elonmusk/status/1254039929333649409"/>
    <x v="3"/>
    <x v="1"/>
    <x v="0"/>
    <x v="3"/>
    <x v="0"/>
    <x v="0"/>
    <n v="1.7327119951401793E-2"/>
    <n v="2.9057844807383493E-2"/>
    <n v="0.19105621456110944"/>
    <n v="3.020601373246615E-3"/>
    <n v="6.0573787739074604E-2"/>
    <n v="4.600788997131626E-2"/>
    <n v="4.6749892336109813E-3"/>
    <n v="2.6399577865051687E-2"/>
    <n v="2.9995245378567376E-2"/>
    <n v="1"/>
    <n v="1"/>
  </r>
  <r>
    <d v="2020-05-01T00:00:00"/>
    <s v="Tesla stock price is too high imo"/>
    <n v="163000"/>
    <n v="31000"/>
    <n v="10000"/>
    <x v="3"/>
    <n v="204000"/>
    <s v="https://x.com/elonmusk/status/1256239815256797184"/>
    <x v="1"/>
    <x v="0"/>
    <x v="1"/>
    <x v="1"/>
    <x v="2"/>
    <x v="0"/>
    <n v="1.6069505562897213E-2"/>
    <n v="5.697456906020415E-3"/>
    <n v="0.11206911346872395"/>
    <n v="1.557426270685985E-2"/>
    <n v="1.1136573046615835E-2"/>
    <n v="3.397281868731724E-2"/>
    <n v="2.7464918570281889E-2"/>
    <n v="7.5543922776595052E-2"/>
    <n v="4.8410150747838686E-2"/>
    <n v="1"/>
    <n v="1"/>
  </r>
  <r>
    <d v="2020-05-02T00:00:00"/>
    <s v="🤣🤣"/>
    <n v="4000"/>
    <n v="168"/>
    <n v="145"/>
    <x v="1"/>
    <n v="4313"/>
    <s v="https://x.com/elonmusk/status/1256351293007736832"/>
    <x v="0"/>
    <x v="1"/>
    <x v="0"/>
    <x v="0"/>
    <x v="0"/>
    <x v="0"/>
    <n v="-8.97614593853302E-3"/>
    <n v="-7.7161534778213969E-4"/>
    <n v="6.6305092778622399E-2"/>
    <n v="3.0292733728502934E-2"/>
    <n v="1.5012233548262527E-2"/>
    <n v="4.7960466514791474E-2"/>
    <n v="1.557426270685985E-2"/>
    <n v="2.2826235800831512E-2"/>
    <n v="4.7843557547946516E-2"/>
    <n v="1"/>
    <n v="1"/>
  </r>
  <r>
    <d v="2020-05-02T00:00:00"/>
    <s v="How much for some anime Bitcoin?"/>
    <n v="16000"/>
    <n v="2000"/>
    <n v="1000"/>
    <x v="1"/>
    <n v="19000"/>
    <s v="https://x.com/elonmusk/status/1256353943765921792"/>
    <x v="0"/>
    <x v="1"/>
    <x v="0"/>
    <x v="0"/>
    <x v="0"/>
    <x v="1"/>
    <n v="-8.97614593853302E-3"/>
    <n v="-7.7161534778213969E-4"/>
    <n v="6.6305092778622399E-2"/>
    <n v="3.0292733728502934E-2"/>
    <n v="1.5012233548262527E-2"/>
    <n v="4.7960466514791474E-2"/>
    <n v="1.557426270685985E-2"/>
    <n v="2.2826235800831512E-2"/>
    <n v="4.7843557547946516E-2"/>
    <n v="1"/>
    <n v="1"/>
  </r>
  <r>
    <d v="2020-05-16T00:00:00"/>
    <s v="Pretty much, although massive currency issuance by govt central banks is making Bitcoin Internet 🏴‍☠️ money look solid by comparison"/>
    <n v="13000"/>
    <n v="2000"/>
    <n v="626"/>
    <x v="1"/>
    <n v="15626"/>
    <s v="https://x.com/elonmusk/status/1261416824459030529"/>
    <x v="0"/>
    <x v="1"/>
    <x v="3"/>
    <x v="3"/>
    <x v="3"/>
    <x v="0"/>
    <n v="3.0605475235960133E-2"/>
    <n v="4.0583677446756505E-2"/>
    <n v="-2.1316194111639319E-2"/>
    <n v="1.5885513692160829E-2"/>
    <n v="2.2476679896993604E-2"/>
    <n v="2.7333888688977827E-2"/>
    <n v="3.8456191716465207E-2"/>
    <n v="4.9973836775030978E-2"/>
    <n v="5.2679719014067365E-2"/>
    <n v="1"/>
    <n v="1"/>
  </r>
  <r>
    <d v="2020-07-02T00:00:00"/>
    <s v="Thanks Tesla owners &amp; investors! Love you!! We will work super hard to earn your trust &amp; support."/>
    <n v="35000"/>
    <n v="2000"/>
    <n v="2000"/>
    <x v="0"/>
    <n v="39000"/>
    <s v="https://x.com/elonmusk/status/1278782112074735617"/>
    <x v="1"/>
    <x v="0"/>
    <x v="1"/>
    <x v="2"/>
    <x v="4"/>
    <x v="0"/>
    <n v="-2.0339480381879049E-3"/>
    <n v="-1.2419440183550901E-3"/>
    <n v="1.7207261004862806E-2"/>
    <n v="1.5071384228536665E-2"/>
    <n v="1.5993106145465404E-2"/>
    <n v="1.5652363426175871E-2"/>
    <n v="8.0974462537094158E-3"/>
    <n v="1.2057667816283967E-2"/>
    <n v="1.1718144379555545E-2"/>
    <n v="1"/>
    <n v="1"/>
  </r>
  <r>
    <d v="2020-07-10T00:00:00"/>
    <s v="Not actually a payout, just a vesting of stock options. It may never pay out, as the stock can’t be sold for 5 years after exercise. The stock must be bought &amp; income taxes paid, then hold value for 5 years."/>
    <n v="3000"/>
    <n v="164"/>
    <n v="131"/>
    <x v="1"/>
    <n v="3295"/>
    <s v="https://x.com/elonmusk/status/1281503378527236096"/>
    <x v="1"/>
    <x v="1"/>
    <x v="4"/>
    <x v="2"/>
    <x v="1"/>
    <x v="0"/>
    <n v="-5.0792584162662191E-3"/>
    <n v="-3.3777103293218813E-3"/>
    <n v="-1.3221433421925166E-2"/>
    <n v="2.6449976616960526E-3"/>
    <n v="5.1300476751804129E-3"/>
    <n v="4.689683251772804E-3"/>
    <n v="1.0161674691730271E-2"/>
    <n v="1.8819412658649132E-2"/>
    <n v="1.6776702353849489E-2"/>
    <n v="1"/>
    <n v="1"/>
  </r>
  <r>
    <d v="2020-07-21T00:00:00"/>
    <s v="Both fairing halves caught from space by @SpaceX ships!"/>
    <n v="61000"/>
    <n v="3000"/>
    <n v="1000"/>
    <x v="0"/>
    <n v="65000"/>
    <s v="https://x.com/elonmusk/status/1285338582849208320"/>
    <x v="2"/>
    <x v="0"/>
    <x v="2"/>
    <x v="2"/>
    <x v="4"/>
    <x v="0"/>
    <n v="1.4248715152389346E-2"/>
    <n v="1.7034556522453004E-2"/>
    <n v="0.16095168349335398"/>
    <n v="2.4072114400415802E-4"/>
    <n v="9.2000269594416356E-3"/>
    <n v="3.7004527151344412E-2"/>
    <n v="8.0136752161185168E-3"/>
    <n v="1.4803354564973979E-2"/>
    <n v="1.0657269448415328E-2"/>
    <n v="1"/>
    <n v="1"/>
  </r>
  <r>
    <d v="2020-08-02T00:00:00"/>
    <s v="Congratulations @SpaceX &amp; @NASA on completing first crewed Dragon flight!! 🇺🇸 returned."/>
    <n v="204000"/>
    <n v="16000"/>
    <n v="2000"/>
    <x v="3"/>
    <n v="222000"/>
    <s v="https://x.com/elonmusk/status/1290021404994236416"/>
    <x v="2"/>
    <x v="0"/>
    <x v="2"/>
    <x v="2"/>
    <x v="4"/>
    <x v="0"/>
    <n v="1.5590928131796966E-2"/>
    <n v="5.953979182706659E-2"/>
    <n v="5.1877899986136233E-2"/>
    <n v="3.1359085385713879E-2"/>
    <n v="2.307431843972136E-2"/>
    <n v="2.0017647902980412E-2"/>
    <n v="4.9646818495008835E-2"/>
    <n v="5.4284607714599045E-2"/>
    <n v="5.1756629666383322E-2"/>
    <n v="1"/>
    <n v="1"/>
  </r>
  <r>
    <d v="2020-08-02T00:00:00"/>
    <s v="Astronauts land in 2 hours @NASA @SpaceX"/>
    <n v="100000"/>
    <n v="7000"/>
    <n v="1000"/>
    <x v="0"/>
    <n v="108000"/>
    <s v="https://x.com/elonmusk/status/1289968074439847937"/>
    <x v="2"/>
    <x v="0"/>
    <x v="4"/>
    <x v="2"/>
    <x v="1"/>
    <x v="0"/>
    <n v="1.5590928131796966E-2"/>
    <n v="5.953979182706659E-2"/>
    <n v="5.1877899986136233E-2"/>
    <n v="3.1359085385713879E-2"/>
    <n v="2.307431843972136E-2"/>
    <n v="2.0017647902980412E-2"/>
    <n v="4.9646818495008835E-2"/>
    <n v="5.4284607714599045E-2"/>
    <n v="5.1756629666383322E-2"/>
    <n v="1"/>
    <n v="1"/>
  </r>
  <r>
    <d v="2020-11-16T00:00:00"/>
    <s v="🎶 Toss a bitcoin to ur Witcher 🎶"/>
    <n v="56000"/>
    <n v="3000"/>
    <n v="934"/>
    <x v="0"/>
    <n v="59934"/>
    <s v="https://x.com/elonmusk/status/1328458535340949505"/>
    <x v="0"/>
    <x v="0"/>
    <x v="0"/>
    <x v="4"/>
    <x v="0"/>
    <x v="1"/>
    <n v="5.7317919399521022E-2"/>
    <n v="6.4643290533690223E-2"/>
    <n v="9.8614704608962933E-2"/>
    <n v="1.5836658424555082E-2"/>
    <n v="2.8656912229740178E-2"/>
    <n v="2.7014197667903618E-2"/>
    <n v="1.0253833987469124E-2"/>
    <n v="3.4097811759389439E-2"/>
    <n v="2.43257562235277E-2"/>
    <n v="1"/>
    <n v="1"/>
  </r>
  <r>
    <d v="2020-11-17T00:00:00"/>
    <s v="🏴‍☠️💵"/>
    <n v="826"/>
    <n v="79"/>
    <n v="70"/>
    <x v="1"/>
    <n v="975"/>
    <s v="https://x.com/elonmusk/status/1328592219956252673"/>
    <x v="0"/>
    <x v="1"/>
    <x v="0"/>
    <x v="0"/>
    <x v="0"/>
    <x v="1"/>
    <n v="8.1475815880787117E-3"/>
    <n v="5.4147183327617476E-2"/>
    <n v="8.1303534776614672E-2"/>
    <n v="3.8450542015942328E-2"/>
    <n v="2.2018766159949407E-2"/>
    <n v="2.4043924414887417E-2"/>
    <n v="1.5836658424555082E-2"/>
    <n v="3.5068667585838105E-2"/>
    <n v="2.8172512365790235E-2"/>
    <n v="1"/>
    <n v="1"/>
  </r>
  <r>
    <d v="2020-11-18T00:00:00"/>
    <s v="Wise words from Bogle. The point of companies is products &amp; services. They have no point in &amp; of themselves, nor do these indices. Buy &amp; hold stock in companies where you love the product roadmap, sell where you don’t."/>
    <n v="3000"/>
    <n v="372"/>
    <n v="95"/>
    <x v="1"/>
    <n v="3467"/>
    <s v="https://x.com/elonmusk/status/1329114904817758208"/>
    <x v="1"/>
    <x v="1"/>
    <x v="1"/>
    <x v="1"/>
    <x v="1"/>
    <x v="0"/>
    <n v="-1.2094695250861598E-3"/>
    <n v="4.9429334989218532E-2"/>
    <n v="5.2859067594400289E-2"/>
    <n v="3.8571983045483586E-2"/>
    <n v="2.6970862971345232E-2"/>
    <n v="4.2202199471825755E-2"/>
    <n v="3.8450542015942328E-2"/>
    <n v="2.6088633359179911E-2"/>
    <n v="2.8466491526622398E-2"/>
    <n v="1"/>
    <n v="1"/>
  </r>
  <r>
    <d v="2020-12-10T00:00:00"/>
    <s v="Successful ascent, switchover to header tanks &amp; precise flap control to landing point!"/>
    <n v="96000"/>
    <n v="11000"/>
    <n v="4000"/>
    <x v="0"/>
    <n v="111000"/>
    <s v="https://x.com/elonmusk/status/1336808486022258688"/>
    <x v="2"/>
    <x v="1"/>
    <x v="4"/>
    <x v="2"/>
    <x v="1"/>
    <x v="1"/>
    <n v="-1.0938604370099858E-2"/>
    <n v="4.9691492806078319E-2"/>
    <n v="0.24978704440247856"/>
    <n v="3.7553936786621923E-2"/>
    <n v="2.2074510647458471E-2"/>
    <n v="3.6963930891204227E-2"/>
    <n v="8.4915887167766012E-3"/>
    <n v="2.9223432456712342E-2"/>
    <n v="2.5338888815488129E-2"/>
    <n v="1"/>
    <n v="1"/>
  </r>
  <r>
    <d v="2020-12-10T00:00:00"/>
    <s v="Mars, here we come!!"/>
    <n v="576000"/>
    <n v="59000"/>
    <n v="15000"/>
    <x v="2"/>
    <n v="650000"/>
    <s v="https://x.com/elonmusk/status/1336810077555019779"/>
    <x v="2"/>
    <x v="0"/>
    <x v="1"/>
    <x v="4"/>
    <x v="4"/>
    <x v="0"/>
    <n v="-1.0938604370099858E-2"/>
    <n v="4.9691492806078319E-2"/>
    <n v="0.24978704440247856"/>
    <n v="3.7553936786621923E-2"/>
    <n v="2.2074510647458471E-2"/>
    <n v="3.6963930891204227E-2"/>
    <n v="8.4915887167766012E-3"/>
    <n v="2.9223432456712342E-2"/>
    <n v="2.5338888815488129E-2"/>
    <n v="1"/>
    <n v="1"/>
  </r>
  <r>
    <d v="2020-12-20T00:00:00"/>
    <s v="One word: Doge"/>
    <n v="195000"/>
    <n v="29000"/>
    <n v="9000"/>
    <x v="3"/>
    <n v="233000"/>
    <s v="https://x.com/elonmusk/status/1340590280848908288"/>
    <x v="3"/>
    <x v="0"/>
    <x v="0"/>
    <x v="4"/>
    <x v="0"/>
    <x v="0"/>
    <n v="-2.6970320087242317E-2"/>
    <n v="-1.0827235770653698E-2"/>
    <n v="0.11949442367424012"/>
    <n v="2.3753173557476397E-3"/>
    <n v="3.2852411948400502E-2"/>
    <n v="3.4408516290471508E-2"/>
    <n v="1.0442973428733375E-2"/>
    <n v="2.2791334342965895E-2"/>
    <n v="3.9939511885564702E-2"/>
    <n v="1"/>
    <n v="1"/>
  </r>
  <r>
    <d v="2020-12-20T00:00:00"/>
    <s v="Bitcoin is my safe word"/>
    <n v="212000"/>
    <n v="21000"/>
    <n v="6000"/>
    <x v="3"/>
    <n v="239000"/>
    <s v="https://x.com/elonmusk/status/1340573003579617280"/>
    <x v="0"/>
    <x v="0"/>
    <x v="0"/>
    <x v="0"/>
    <x v="0"/>
    <x v="0"/>
    <n v="-2.6970320087242317E-2"/>
    <n v="-1.0827235770653698E-2"/>
    <n v="0.11949442367424012"/>
    <n v="2.3753173557476397E-3"/>
    <n v="3.2852411948400502E-2"/>
    <n v="3.4408516290471508E-2"/>
    <n v="1.0442973428733375E-2"/>
    <n v="2.2791334342965895E-2"/>
    <n v="3.9939511885564702E-2"/>
    <n v="1"/>
    <n v="1"/>
  </r>
  <r>
    <d v="2020-12-20T00:00:00"/>
    <s v="Bitcoin is almost as bs as fiat money"/>
    <n v="120000"/>
    <n v="12000"/>
    <n v="7000"/>
    <x v="3"/>
    <n v="139000"/>
    <s v="https://x.com/elonmusk/status/1340588909974200321"/>
    <x v="0"/>
    <x v="0"/>
    <x v="3"/>
    <x v="3"/>
    <x v="3"/>
    <x v="0"/>
    <n v="-2.6970320087242317E-2"/>
    <n v="-1.0827235770653698E-2"/>
    <n v="0.11949442367424012"/>
    <n v="2.3753173557476397E-3"/>
    <n v="3.2852411948400502E-2"/>
    <n v="3.4408516290471508E-2"/>
    <n v="1.0442973428733375E-2"/>
    <n v="2.2791334342965895E-2"/>
    <n v="3.9939511885564702E-2"/>
    <n v="1"/>
    <n v="1"/>
  </r>
  <r>
    <d v="2020-12-25T00:00:00"/>
    <s v="Merry Christmas &amp; happy holidays! "/>
    <n v="200000"/>
    <n v="12000"/>
    <n v="6000"/>
    <x v="3"/>
    <n v="218000"/>
    <s v="https://x.com/elonmusk/status/1342512194383007745"/>
    <x v="3"/>
    <x v="0"/>
    <x v="0"/>
    <x v="5"/>
    <x v="5"/>
    <x v="1"/>
    <n v="7.2810903439521013E-2"/>
    <n v="0.10122207269454342"/>
    <n v="0.18855052452616872"/>
    <n v="1.3499806073028215E-2"/>
    <n v="3.383647621064375E-2"/>
    <n v="3.5891003608560401E-2"/>
    <n v="2.7978846349294074E-2"/>
    <n v="3.1504536555972497E-2"/>
    <n v="2.9739681399809835E-2"/>
    <n v="1"/>
    <n v="1"/>
  </r>
  <r>
    <d v="2021-01-24T00:00:00"/>
    <s v="Under Vegas in @boringcompany tunnel yesterday with my boys"/>
    <n v="178000"/>
    <n v="8000"/>
    <n v="4000"/>
    <x v="3"/>
    <n v="190000"/>
    <s v="https://x.com/elonmusk/status/1353428970121793537"/>
    <x v="2"/>
    <x v="0"/>
    <x v="2"/>
    <x v="4"/>
    <x v="4"/>
    <x v="1"/>
    <n v="3.4218519148243587E-4"/>
    <n v="-6.0641500039313345E-2"/>
    <n v="2.7103156954276786E-2"/>
    <n v="8.1808878040894248E-2"/>
    <n v="6.6574957282261024E-2"/>
    <n v="4.7517623226181763E-2"/>
    <n v="4.775583421181008E-2"/>
    <n v="4.4098838910677618E-2"/>
    <n v="6.0857531162972676E-2"/>
    <n v="1"/>
    <n v="1"/>
  </r>
  <r>
    <d v="2021-01-29T00:00:00"/>
    <s v="Buy &amp; hold companies that make goods &amp; produce services you love"/>
    <n v="28000"/>
    <n v="3000"/>
    <n v="961"/>
    <x v="0"/>
    <n v="31961"/>
    <s v="https://x.com/elonmusk/status/1354951380037984256"/>
    <x v="1"/>
    <x v="1"/>
    <x v="1"/>
    <x v="5"/>
    <x v="1"/>
    <x v="0"/>
    <n v="2.6845183107497839E-3"/>
    <n v="-2.1253517097089558E-2"/>
    <n v="0.10819653083368297"/>
    <n v="5.3402098406747492E-2"/>
    <n v="3.8802553428021073E-2"/>
    <n v="3.3477687555388221E-2"/>
    <n v="0.16016706591411023"/>
    <n v="8.2298274622877601E-2"/>
    <n v="4.998815365569196E-2"/>
    <n v="1"/>
    <n v="1"/>
  </r>
  <r>
    <d v="2021-02-04T00:00:00"/>
    <s v="Dogecoin is the people’s crypto"/>
    <n v="473000"/>
    <n v="97000"/>
    <n v="16000"/>
    <x v="2"/>
    <n v="586000"/>
    <s v="https://x.com/elonmusk/status/1357241340313141249"/>
    <x v="3"/>
    <x v="0"/>
    <x v="1"/>
    <x v="4"/>
    <x v="6"/>
    <x v="0"/>
    <n v="2.7287039289509707E-2"/>
    <n v="5.2807448422599546E-2"/>
    <n v="0.29082190245277117"/>
    <n v="5.5926883839220509E-2"/>
    <n v="8.7463717158752521E-2"/>
    <n v="6.9032391515764527E-2"/>
    <n v="3.0305834874914329E-2"/>
    <n v="4.324641645216433E-2"/>
    <n v="3.5995146517598706E-2"/>
    <n v="1"/>
    <n v="1"/>
  </r>
  <r>
    <d v="2021-02-07T00:00:00"/>
    <s v="🎶Who let the Doge out 🎶"/>
    <n v="669000"/>
    <n v="103000"/>
    <n v="22000"/>
    <x v="2"/>
    <n v="794000"/>
    <s v="https://x.com/elonmusk/status/1358542364948668418"/>
    <x v="3"/>
    <x v="0"/>
    <x v="0"/>
    <x v="4"/>
    <x v="0"/>
    <x v="0"/>
    <n v="0.18866328327898807"/>
    <n v="0.15371749469574603"/>
    <n v="0.25160797386584322"/>
    <n v="9.1652361195474638E-2"/>
    <n v="9.7422187448264669E-2"/>
    <n v="7.1485545083598348E-2"/>
    <n v="0.1380030592957909"/>
    <n v="2.1989303789157161E-2"/>
    <n v="2.9631970030817301E-2"/>
    <n v="1"/>
    <n v="1"/>
  </r>
  <r>
    <d v="2021-02-07T00:00:00"/>
    <s v="It’s the most fun crypto!"/>
    <n v="19000"/>
    <n v="3000"/>
    <n v="709"/>
    <x v="1"/>
    <n v="22709"/>
    <s v="https://x.com/elonmusk/status/1358300669178826752"/>
    <x v="3"/>
    <x v="0"/>
    <x v="1"/>
    <x v="6"/>
    <x v="4"/>
    <x v="0"/>
    <n v="0.18866328327898807"/>
    <n v="0.15371749469574603"/>
    <n v="0.25160797386584322"/>
    <n v="9.1652361195474638E-2"/>
    <n v="9.7422187448264669E-2"/>
    <n v="7.1485545083598348E-2"/>
    <n v="0.1380030592957909"/>
    <n v="2.1989303789157161E-2"/>
    <n v="2.9631970030817301E-2"/>
    <n v="1"/>
    <n v="1"/>
  </r>
  <r>
    <d v="2021-02-08T00:00:00"/>
    <s v="Doge appears to be inflationary, but is not meaningfully so (...), whereas BTC is arguably deflationary to a fault."/>
    <n v="13000"/>
    <n v="3000"/>
    <n v="1000"/>
    <x v="1"/>
    <n v="17000"/>
    <s v="https://x.com/elonmusk/status/1358648653573992450"/>
    <x v="0"/>
    <x v="1"/>
    <x v="4"/>
    <x v="3"/>
    <x v="1"/>
    <x v="0"/>
    <n v="6.1875846483927521E-3"/>
    <n v="3.1474578805138931E-2"/>
    <n v="3.7998101065793266E-2"/>
    <n v="3.4552095057720937E-2"/>
    <n v="4.0673288878995843E-2"/>
    <n v="3.1379063260701535E-2"/>
    <n v="9.1652361195474638E-2"/>
    <n v="0.1036820638282222"/>
    <n v="6.8204274497135273E-2"/>
    <n v="1"/>
    <n v="1"/>
  </r>
  <r>
    <d v="2021-02-10T00:00:00"/>
    <s v="Any crypto wallet that won’t give you your private keys should be avoided at all costs"/>
    <n v="25000"/>
    <n v="4000"/>
    <n v="1000"/>
    <x v="0"/>
    <n v="30000"/>
    <s v="https://x.com/elonmusk/status/1359400199521783809"/>
    <x v="1"/>
    <x v="0"/>
    <x v="1"/>
    <x v="5"/>
    <x v="1"/>
    <x v="0"/>
    <n v="6.2717662771217375E-2"/>
    <n v="4.8817428932090401E-2"/>
    <n v="0.1618383044369458"/>
    <n v="1.6654873541080972E-2"/>
    <n v="3.412362788014052E-2"/>
    <n v="3.159314488377838E-2"/>
    <n v="2.7604053071642522E-2"/>
    <n v="0.11917371764987643"/>
    <n v="7.4800792092594617E-2"/>
    <n v="1"/>
    <n v="1"/>
  </r>
  <r>
    <d v="2021-02-19T00:00:00"/>
    <s v="Tesla’s action is not directly reflective of my opinion. Having some Bitcoin, which is simply a less dumb form of liquidity than cash, is adventurous enough for an S&amp;P500 company."/>
    <n v="23000"/>
    <n v="3000"/>
    <n v="822"/>
    <x v="0"/>
    <n v="26822"/>
    <s v="https://x.com/elonmusk/status/1362598034866118658"/>
    <x v="0"/>
    <x v="1"/>
    <x v="3"/>
    <x v="3"/>
    <x v="3"/>
    <x v="0"/>
    <n v="3.8288697703798835E-3"/>
    <n v="-2.9420114697545796E-2"/>
    <n v="-0.17187688292854697"/>
    <n v="6.8730380316323111E-3"/>
    <n v="5.8384799626487086E-2"/>
    <n v="4.4130870871096933E-2"/>
    <n v="3.3957491794168494E-2"/>
    <n v="4.6450311089688917E-2"/>
    <n v="3.7120933311302298E-2"/>
    <n v="1"/>
    <n v="1"/>
  </r>
  <r>
    <d v="2021-02-19T00:00:00"/>
    <s v="To be clear, I am *not* an investor, I am an engineer. I don’t even own any publicly traded stock besides Tesla. However, when fiat currency has negative real interest, only a fool wouldn’t look elsewhere. Bitcoin is almost as bs as fiat money. The key word is “almost”."/>
    <n v="30000"/>
    <n v="6000"/>
    <n v="1000"/>
    <x v="0"/>
    <n v="37000"/>
    <s v="https://x.com/elonmusk/status/1362600676174557186"/>
    <x v="0"/>
    <x v="1"/>
    <x v="4"/>
    <x v="3"/>
    <x v="6"/>
    <x v="0"/>
    <n v="3.8288697703798835E-3"/>
    <n v="-2.9420114697545796E-2"/>
    <n v="-0.17187688292854697"/>
    <n v="6.8730380316323111E-3"/>
    <n v="5.8384799626487086E-2"/>
    <n v="4.4130870871096933E-2"/>
    <n v="3.3957491794168494E-2"/>
    <n v="4.6450311089688917E-2"/>
    <n v="3.7120933311302298E-2"/>
    <n v="1"/>
    <n v="1"/>
  </r>
  <r>
    <d v="2021-02-20T00:00:00"/>
    <s v="Heard a rumor some crypto coin was pegging the dollar 🤣🤣"/>
    <n v="233000"/>
    <n v="19000"/>
    <n v="14000"/>
    <x v="3"/>
    <n v="266000"/>
    <s v="https://x.com/elonmusk/status/1363230177002622976"/>
    <x v="1"/>
    <x v="0"/>
    <x v="0"/>
    <x v="6"/>
    <x v="0"/>
    <x v="0"/>
    <n v="2.4266883259922878E-2"/>
    <n v="-0.13380766883500683"/>
    <n v="-0.17508812701633758"/>
    <n v="2.0290584729914365E-2"/>
    <n v="6.2728723797372932E-2"/>
    <n v="4.2837765236222389E-2"/>
    <n v="6.8730380316323111E-3"/>
    <n v="4.8185134114652507E-2"/>
    <n v="3.5045273271309553E-2"/>
    <n v="1"/>
    <n v="1"/>
  </r>
  <r>
    <d v="2021-02-20T00:00:00"/>
    <s v="An email saying you have gold is not the same as having gold. You might as well have crypto. Money is just data that allows us to avoid the inconvenience of barter. That data, like all data, is subject to latency &amp; error. The system will evolve to that which minimizes both."/>
    <n v="73000"/>
    <n v="9000"/>
    <n v="2000"/>
    <x v="0"/>
    <n v="84000"/>
    <s v="https://x.com/elonmusk/status/1363007438455074825"/>
    <x v="1"/>
    <x v="0"/>
    <x v="1"/>
    <x v="5"/>
    <x v="1"/>
    <x v="0"/>
    <n v="2.4266883259922878E-2"/>
    <n v="-0.13380766883500683"/>
    <n v="-0.17508812701633758"/>
    <n v="2.0290584729914365E-2"/>
    <n v="6.2728723797372932E-2"/>
    <n v="4.2837765236222389E-2"/>
    <n v="6.8730380316323111E-3"/>
    <n v="4.8185134114652507E-2"/>
    <n v="3.5045273271309553E-2"/>
    <n v="1"/>
    <n v="1"/>
  </r>
  <r>
    <d v="2021-02-20T00:00:00"/>
    <s v="That said, BTC &amp; ETH do seem high lol"/>
    <n v="16000"/>
    <n v="2000"/>
    <n v="1000"/>
    <x v="1"/>
    <n v="19000"/>
    <s v="https://x.com/elonmusk/status/1363021091086561285"/>
    <x v="0"/>
    <x v="1"/>
    <x v="1"/>
    <x v="0"/>
    <x v="0"/>
    <x v="0"/>
    <n v="2.4266883259922878E-2"/>
    <n v="-0.13380766883500683"/>
    <n v="-0.17508812701633758"/>
    <n v="2.0290584729914365E-2"/>
    <n v="6.2728723797372932E-2"/>
    <n v="4.2837765236222389E-2"/>
    <n v="6.8730380316323111E-3"/>
    <n v="4.8185134114652507E-2"/>
    <n v="3.5045273271309553E-2"/>
    <n v="1"/>
    <n v="1"/>
  </r>
  <r>
    <d v="2021-02-21T00:00:00"/>
    <s v="Cryptocurrency explained"/>
    <n v="132000"/>
    <n v="21000"/>
    <n v="8000"/>
    <x v="3"/>
    <n v="161000"/>
    <s v="https://x.com/elonmusk/status/1363272961684201472"/>
    <x v="1"/>
    <x v="0"/>
    <x v="1"/>
    <x v="3"/>
    <x v="6"/>
    <x v="0"/>
    <n v="-5.6029388642019784E-2"/>
    <n v="-0.13579497981051758"/>
    <n v="-0.21582089197597265"/>
    <n v="2.9976349446235461E-2"/>
    <n v="5.1944957137222143E-2"/>
    <n v="6.080914203621663E-2"/>
    <n v="2.0290584729914365E-2"/>
    <n v="3.9487079798962675E-2"/>
    <n v="3.4836970413241311E-2"/>
    <n v="1"/>
    <n v="1"/>
  </r>
  <r>
    <d v="2021-02-24T00:00:00"/>
    <s v="Literally"/>
    <n v="491000"/>
    <n v="63000"/>
    <n v="18000"/>
    <x v="2"/>
    <n v="572000"/>
    <s v="https://x.com/elonmusk/status/1364560733472579591"/>
    <x v="3"/>
    <x v="0"/>
    <x v="0"/>
    <x v="4"/>
    <x v="0"/>
    <x v="1"/>
    <n v="-4.4481501329806328E-2"/>
    <n v="-6.8082132687412367E-2"/>
    <n v="2.0491337860692793E-2"/>
    <n v="5.4419369801621743E-2"/>
    <n v="1.824019181097622E-2"/>
    <n v="5.1166864803460471E-2"/>
    <n v="4.5442260205851993E-2"/>
    <n v="6.361176617536983E-2"/>
    <n v="5.9649745479402154E-2"/>
    <n v="1"/>
    <n v="1"/>
  </r>
  <r>
    <d v="2021-03-02T00:00:00"/>
    <s v="Scammers &amp; crypto should get a room"/>
    <n v="167000"/>
    <n v="15000"/>
    <n v="7000"/>
    <x v="3"/>
    <n v="189000"/>
    <s v="https://x.com/elonmusk/status/1366808202701012995"/>
    <x v="1"/>
    <x v="0"/>
    <x v="3"/>
    <x v="1"/>
    <x v="0"/>
    <x v="0"/>
    <n v="4.8667316579095621E-2"/>
    <n v="1.3603720457964652E-2"/>
    <n v="0.13501471913499108"/>
    <n v="4.3311668531580874E-2"/>
    <n v="3.6720815405394409E-2"/>
    <n v="3.1178131235556943E-2"/>
    <n v="2.6821354161460326E-2"/>
    <n v="7.390509569493893E-2"/>
    <n v="4.9638754658493316E-2"/>
    <n v="1"/>
    <n v="1"/>
  </r>
  <r>
    <d v="2021-03-12T00:00:00"/>
    <s v="BTC (Bitcoin) is an anagram of TBC (The Boring Company) What a coincidence!"/>
    <n v="210000"/>
    <n v="16000"/>
    <n v="9000"/>
    <x v="3"/>
    <n v="235000"/>
    <s v="https://x.com/elonmusk/status/1370449101402353669"/>
    <x v="0"/>
    <x v="0"/>
    <x v="0"/>
    <x v="0"/>
    <x v="0"/>
    <x v="0"/>
    <n v="7.0181072778961351E-2"/>
    <n v="-2.7134356188531772E-2"/>
    <n v="1.4202074904444251E-2"/>
    <n v="4.4753141845266783E-2"/>
    <n v="5.7286364439985797E-2"/>
    <n v="4.0990676922243896E-2"/>
    <n v="4.5466644808356077E-2"/>
    <n v="1.8811668112271723E-2"/>
    <n v="2.172970152805689E-2"/>
    <n v="1"/>
    <n v="1"/>
  </r>
  <r>
    <d v="2021-03-14T00:00:00"/>
    <s v="Doge day afternoon"/>
    <n v="149000"/>
    <n v="16000"/>
    <n v="6000"/>
    <x v="3"/>
    <n v="171000"/>
    <s v="https://x.com/elonmusk/status/1370882536101056523"/>
    <x v="3"/>
    <x v="0"/>
    <x v="0"/>
    <x v="3"/>
    <x v="0"/>
    <x v="0"/>
    <n v="-6.1570707619033715E-2"/>
    <n v="-1.1250252448822717E-2"/>
    <n v="-3.3476130247620861E-2"/>
    <n v="3.1686212630026966E-2"/>
    <n v="4.3576763686904108E-2"/>
    <n v="3.4227840247336411E-2"/>
    <n v="1.1738953894467634E-2"/>
    <n v="5.2846685545833938E-2"/>
    <n v="3.3216562957729838E-2"/>
    <n v="1"/>
    <n v="1"/>
  </r>
  <r>
    <d v="2021-03-14T00:00:00"/>
    <s v="I’m getting a Shiba Inu #resistanceisfutile"/>
    <n v="215000"/>
    <n v="21000"/>
    <n v="10000"/>
    <x v="3"/>
    <n v="246000"/>
    <s v="https://x.com/elonmusk/status/1370946514974031872"/>
    <x v="1"/>
    <x v="0"/>
    <x v="2"/>
    <x v="4"/>
    <x v="4"/>
    <x v="0"/>
    <n v="-6.1570707619033715E-2"/>
    <n v="-1.1250252448822717E-2"/>
    <n v="-3.3476130247620861E-2"/>
    <n v="3.1686212630026966E-2"/>
    <n v="4.3576763686904108E-2"/>
    <n v="3.4227840247336411E-2"/>
    <n v="1.1738953894467634E-2"/>
    <n v="5.2846685545833938E-2"/>
    <n v="3.3216562957729838E-2"/>
    <n v="1"/>
    <n v="1"/>
  </r>
  <r>
    <d v="2021-03-15T00:00:00"/>
    <s v="I'm selling this song about NFTs as an NFT"/>
    <n v="18000"/>
    <n v="32000"/>
    <n v="213000"/>
    <x v="3"/>
    <n v="263000"/>
    <s v="https://x.com/elonmusk/status/1371549960030842893"/>
    <x v="1"/>
    <x v="0"/>
    <x v="2"/>
    <x v="2"/>
    <x v="2"/>
    <x v="1"/>
    <n v="1.3137067426195914E-2"/>
    <n v="3.5237477437629394E-2"/>
    <n v="-2.6451075444144823E-2"/>
    <n v="6.9766424647635467E-2"/>
    <n v="2.3580303846580917E-2"/>
    <n v="2.7594166855587177E-2"/>
    <n v="3.1686212630026966E-2"/>
    <n v="6.9006941829200572E-2"/>
    <n v="4.57708148851124E-2"/>
    <n v="1"/>
    <n v="1"/>
  </r>
  <r>
    <d v="2021-03-24T00:00:00"/>
    <s v="If you’d like to help develop Doge, please submit ideas on GitHub &amp; http://reddit.com/r/dogecoin/ "/>
    <n v="167000"/>
    <n v="30000"/>
    <n v="18000"/>
    <x v="3"/>
    <n v="215000"/>
    <s v="https://x.com/elonmusk/status/1396916392629137409"/>
    <x v="3"/>
    <x v="0"/>
    <x v="4"/>
    <x v="5"/>
    <x v="1"/>
    <x v="0"/>
    <n v="-2.2299100046224152E-2"/>
    <n v="6.3385153804472738E-2"/>
    <n v="0.11666243232196916"/>
    <n v="7.3025411013325936E-2"/>
    <n v="3.9389961535520199E-2"/>
    <n v="2.7720013518692431E-2"/>
    <n v="6.3808601407567389E-2"/>
    <n v="3.1474584897305542E-2"/>
    <n v="2.3473598545953579E-2"/>
    <n v="1"/>
    <n v="1"/>
  </r>
  <r>
    <d v="2021-03-24T00:00:00"/>
    <s v="You can now buy a Tesla with Bitcoin"/>
    <n v="772000"/>
    <n v="116000"/>
    <n v="30000"/>
    <x v="2"/>
    <n v="918000"/>
    <s v="https://x.com/elonmusk/status/1374617643446063105"/>
    <x v="0"/>
    <x v="0"/>
    <x v="2"/>
    <x v="2"/>
    <x v="4"/>
    <x v="0"/>
    <n v="-2.2299100046224152E-2"/>
    <n v="6.3385153804472738E-2"/>
    <n v="0.11666243232196916"/>
    <n v="7.3025411013325936E-2"/>
    <n v="3.9389961535520199E-2"/>
    <n v="2.7720013518692431E-2"/>
    <n v="6.3808601407567389E-2"/>
    <n v="3.1474584897305542E-2"/>
    <n v="2.3473598545953579E-2"/>
    <n v="1"/>
    <n v="1"/>
  </r>
  <r>
    <d v="2021-03-24T00:00:00"/>
    <s v="Tesla is using only internal &amp; open source software &amp; operates Bitcoin nodes directly. Bitcoin paid to Tesla will be retained as Bitcoin, not converted to fiat currency."/>
    <n v="155000"/>
    <n v="20000"/>
    <n v="3000"/>
    <x v="3"/>
    <n v="178000"/>
    <s v="https://x.com/elonmusk/status/1374619379929772034"/>
    <x v="0"/>
    <x v="1"/>
    <x v="2"/>
    <x v="2"/>
    <x v="1"/>
    <x v="0"/>
    <n v="-2.2299100046224152E-2"/>
    <n v="6.3385153804472738E-2"/>
    <n v="0.11666243232196916"/>
    <n v="7.3025411013325936E-2"/>
    <n v="3.9389961535520199E-2"/>
    <n v="2.7720013518692431E-2"/>
    <n v="6.3808601407567389E-2"/>
    <n v="3.1474584897305542E-2"/>
    <n v="2.3473598545953579E-2"/>
    <n v="1"/>
    <n v="1"/>
  </r>
  <r>
    <d v="2021-03-24T00:00:00"/>
    <s v="Pay by Bitcoin capability available outside US later this year"/>
    <n v="121000"/>
    <n v="8000"/>
    <n v="2000"/>
    <x v="3"/>
    <n v="131000"/>
    <s v="https://x.com/elonmusk/status/1374619672973221892"/>
    <x v="0"/>
    <x v="1"/>
    <x v="2"/>
    <x v="2"/>
    <x v="1"/>
    <x v="0"/>
    <n v="-2.2299100046224152E-2"/>
    <n v="6.3385153804472738E-2"/>
    <n v="0.11666243232196916"/>
    <n v="7.3025411013325936E-2"/>
    <n v="3.9389961535520199E-2"/>
    <n v="2.7720013518692431E-2"/>
    <n v="6.3808601407567389E-2"/>
    <n v="3.1474584897305542E-2"/>
    <n v="2.3473598545953579E-2"/>
    <n v="1"/>
    <n v="1"/>
  </r>
  <r>
    <d v="2021-04-01T00:00:00"/>
    <s v="SpaceX is going to put a literal Dogecoin on the literal moon_x000a_"/>
    <n v="469000"/>
    <n v="52000"/>
    <n v="21000"/>
    <x v="2"/>
    <n v="542000"/>
    <s v="https://x.com/elonmusk/status/1377567762919292938"/>
    <x v="3"/>
    <x v="0"/>
    <x v="1"/>
    <x v="3"/>
    <x v="0"/>
    <x v="0"/>
    <n v="3.5351926419293633E-3"/>
    <n v="-9.1978473253758741E-3"/>
    <n v="-1.2521955147387409E-2"/>
    <n v="1.326334185468224E-2"/>
    <n v="2.1736055949089894E-2"/>
    <n v="2.3797832270383068E-2"/>
    <n v="1.4297621884985423E-2"/>
    <n v="1.0000691997095308E-2"/>
    <n v="2.5326162341622774E-2"/>
    <n v="1"/>
    <n v="1"/>
  </r>
  <r>
    <d v="2021-04-01T00:00:00"/>
    <s v="SpaceX is going to put a literal Dogecoin on the literal moon"/>
    <n v="469000"/>
    <n v="52000"/>
    <n v="21000"/>
    <x v="2"/>
    <n v="542000"/>
    <s v="https://x.com/elonmusk/status/1377567762919292938"/>
    <x v="3"/>
    <x v="0"/>
    <x v="2"/>
    <x v="2"/>
    <x v="4"/>
    <x v="0"/>
    <n v="3.5351926419293633E-3"/>
    <n v="-9.1978473253758741E-3"/>
    <n v="-1.2521955147387409E-2"/>
    <n v="1.326334185468224E-2"/>
    <n v="2.1736055949089894E-2"/>
    <n v="2.3797832270383068E-2"/>
    <n v="1.4297621884985423E-2"/>
    <n v="1.0000691997095308E-2"/>
    <n v="2.5326162341622774E-2"/>
    <n v="1"/>
    <n v="1"/>
  </r>
  <r>
    <d v="2021-04-02T00:00:00"/>
    <s v="2022: Dogecoin is dumb"/>
    <n v="13000"/>
    <n v="2000"/>
    <n v="895"/>
    <x v="1"/>
    <n v="15895"/>
    <s v="https://x.com/elonmusk/status/1366668744748007425"/>
    <x v="3"/>
    <x v="1"/>
    <x v="0"/>
    <x v="4"/>
    <x v="0"/>
    <x v="0"/>
    <n v="-3.0937698233087674E-2"/>
    <n v="-3.1475196559197505E-3"/>
    <n v="-1.3633687736673283E-2"/>
    <n v="1.0756269599012155E-2"/>
    <n v="2.2294782545378585E-2"/>
    <n v="2.5844325726472932E-2"/>
    <n v="1.326334185468224E-2"/>
    <n v="1.7401878597743451E-3"/>
    <n v="1.2543940130970375E-2"/>
    <n v="1"/>
    <n v="1"/>
  </r>
  <r>
    <d v="2021-04-09T00:00:00"/>
    <s v="First @Neuralink product will enable someone with paralysis to use a smartphone with their mind faster than someone using thumbs"/>
    <n v="151000"/>
    <n v="19000"/>
    <n v="5000"/>
    <x v="3"/>
    <n v="175000"/>
    <s v="https://x.com/elonmusk/status/1380315654524301315"/>
    <x v="2"/>
    <x v="0"/>
    <x v="2"/>
    <x v="2"/>
    <x v="1"/>
    <x v="0"/>
    <n v="2.7304196889378574E-2"/>
    <n v="3.0624263232245541E-2"/>
    <n v="5.7519959333222515E-2"/>
    <n v="3.5641605477620096E-2"/>
    <n v="2.7735235461638481E-2"/>
    <n v="2.8578371778003722E-2"/>
    <n v="1.9300504785263007E-2"/>
    <n v="3.4768108656916326E-2"/>
    <n v="2.5627418362324957E-2"/>
    <n v="1"/>
    <n v="1"/>
  </r>
  <r>
    <d v="2021-04-10T00:00:00"/>
    <s v="... going to moon very soon"/>
    <n v="466000"/>
    <n v="44000"/>
    <n v="26000"/>
    <x v="2"/>
    <n v="536000"/>
    <s v="https://x.com/elonmusk/status/1380781539647053826"/>
    <x v="1"/>
    <x v="0"/>
    <x v="1"/>
    <x v="6"/>
    <x v="4"/>
    <x v="0"/>
    <n v="4.5332437337406439E-3"/>
    <n v="6.3283772521893766E-2"/>
    <n v="5.5371948484979061E-3"/>
    <n v="1.3062564915434251E-2"/>
    <n v="3.2695753900417505E-2"/>
    <n v="3.6279685888986446E-2"/>
    <n v="3.5641605477620096E-2"/>
    <n v="1.6923968948180074E-2"/>
    <n v="2.3943372724569874E-2"/>
    <n v="1"/>
    <n v="1"/>
  </r>
  <r>
    <d v="2021-04-15T00:00:00"/>
    <s v="Doge Barking at the Moon"/>
    <n v="286000"/>
    <n v="45000"/>
    <n v="19000"/>
    <x v="2"/>
    <n v="350000"/>
    <s v="https://x.com/elonmusk/status/1382552587099062272"/>
    <x v="3"/>
    <x v="0"/>
    <x v="0"/>
    <x v="4"/>
    <x v="0"/>
    <x v="1"/>
    <n v="-2.6563595547119068E-2"/>
    <n v="-0.11309997069533106"/>
    <n v="-0.17946971616312513"/>
    <n v="1.0446622535861559E-2"/>
    <n v="2.5683593916600005E-2"/>
    <n v="2.4336714298605223E-2"/>
    <n v="1.1449205758184783E-2"/>
    <n v="3.7881339452043916E-2"/>
    <n v="2.4295813688647049E-2"/>
    <n v="1"/>
    <n v="1"/>
  </r>
  <r>
    <d v="2021-04-15T00:00:00"/>
    <s v="Doge Barking at the Moon – Miro"/>
    <n v="18000"/>
    <n v="2000"/>
    <n v="792"/>
    <x v="1"/>
    <n v="20792"/>
    <s v="https://x.com/elonmusk/status/1382551451185131522"/>
    <x v="3"/>
    <x v="1"/>
    <x v="0"/>
    <x v="4"/>
    <x v="0"/>
    <x v="1"/>
    <n v="-2.6563595547119068E-2"/>
    <n v="-0.11309997069533106"/>
    <n v="-0.17946971616312513"/>
    <n v="1.0446622535861559E-2"/>
    <n v="2.5683593916600005E-2"/>
    <n v="2.4336714298605223E-2"/>
    <n v="1.1449205758184783E-2"/>
    <n v="3.7881339452043916E-2"/>
    <n v="2.4295813688647049E-2"/>
    <n v="1"/>
    <n v="1"/>
  </r>
  <r>
    <d v="2021-04-27T00:00:00"/>
    <s v="No, you do not. I have not sold any of my Bitcoin. Tesla sold 10% of its holdings essentially to prove liquidity of Bitcoin as an alternative to holding cash on balance sheet."/>
    <n v="85000"/>
    <n v="13000"/>
    <n v="3000"/>
    <x v="0"/>
    <n v="101000"/>
    <s v="https://x.com/elonmusk/status/1386821144037236737"/>
    <x v="0"/>
    <x v="1"/>
    <x v="4"/>
    <x v="2"/>
    <x v="1"/>
    <x v="0"/>
    <n v="-2.8671502053867481E-3"/>
    <n v="5.1610069770845035E-2"/>
    <n v="-2.9033330236028387E-2"/>
    <n v="2.239546952565391E-2"/>
    <n v="4.3636049380809477E-2"/>
    <n v="4.9206685069503535E-2"/>
    <n v="5.3798035674169423E-3"/>
    <n v="6.2265492562622718E-2"/>
    <n v="4.9971620804945091E-2"/>
    <n v="1"/>
    <n v="1"/>
  </r>
  <r>
    <d v="2021-05-07T00:00:00"/>
    <s v="I’m looking for a shiba pup!"/>
    <n v="43000"/>
    <n v="10000"/>
    <n v="6000"/>
    <x v="0"/>
    <n v="59000"/>
    <s v="https://x.com/elonmusk/status/1390550521077977089"/>
    <x v="1"/>
    <x v="1"/>
    <x v="2"/>
    <x v="4"/>
    <x v="4"/>
    <x v="0"/>
    <n v="2.3921046306676574E-2"/>
    <n v="-2.7333119134053341E-2"/>
    <n v="-0.13000851942507408"/>
    <n v="1.4419249105603308E-2"/>
    <n v="2.9570630577534198E-2"/>
    <n v="4.5070401798122849E-2"/>
    <n v="7.6702757660422052E-3"/>
    <n v="4.5858283417258255E-2"/>
    <n v="4.3378236219759642E-2"/>
    <n v="1"/>
    <n v="1"/>
  </r>
  <r>
    <d v="2021-05-07T00:00:00"/>
    <s v="Cryptocurrency is promising, but please invest with caution!"/>
    <n v="193000"/>
    <n v="36000"/>
    <n v="15000"/>
    <x v="3"/>
    <n v="244000"/>
    <s v="https://x.com/elonmusk/status/1390522866979033092"/>
    <x v="1"/>
    <x v="0"/>
    <x v="1"/>
    <x v="4"/>
    <x v="1"/>
    <x v="0"/>
    <n v="2.3921046306676574E-2"/>
    <n v="-2.7333119134053341E-2"/>
    <n v="-0.13000851942507408"/>
    <n v="1.4419249105603308E-2"/>
    <n v="2.9570630577534198E-2"/>
    <n v="4.5070401798122849E-2"/>
    <n v="7.6702757660422052E-3"/>
    <n v="4.5858283417258255E-2"/>
    <n v="4.3378236219759642E-2"/>
    <n v="1"/>
    <n v="1"/>
  </r>
  <r>
    <d v="2021-05-10T00:00:00"/>
    <s v="SpaceX launching satellite Doge-1 to the moon next year – Mission paid for in Doge – 1st crypto in space – 1st meme in space To the mooooonnn!!"/>
    <n v="471000"/>
    <n v="112000"/>
    <n v="31000"/>
    <x v="2"/>
    <n v="614000"/>
    <s v="https://x.com/elonmusk/status/1391523807148527620"/>
    <x v="3"/>
    <x v="0"/>
    <x v="0"/>
    <x v="4"/>
    <x v="4"/>
    <x v="0"/>
    <n v="1.7025529006833739E-2"/>
    <n v="-0.10967204636282146"/>
    <n v="-0.21841242286709373"/>
    <n v="4.4303334700145691E-2"/>
    <n v="5.7553109180988486E-2"/>
    <n v="4.2589040154600966E-2"/>
    <n v="3.5158253123565915E-2"/>
    <n v="3.2569554252534647E-2"/>
    <n v="4.6566793992305192E-2"/>
    <n v="1"/>
    <n v="1"/>
  </r>
  <r>
    <d v="2021-05-11T00:00:00"/>
    <s v="Do you want Tesla to accept Doge?"/>
    <n v="350000"/>
    <n v="97000"/>
    <n v="86000"/>
    <x v="2"/>
    <n v="533000"/>
    <s v="https://x.com/elonmusk/status/1392030108274159619"/>
    <x v="3"/>
    <x v="0"/>
    <x v="2"/>
    <x v="5"/>
    <x v="2"/>
    <x v="0"/>
    <n v="-0.10999995833518261"/>
    <n v="-0.12053407617440148"/>
    <n v="-0.24156587715491851"/>
    <n v="9.3623273038601892E-2"/>
    <n v="5.0974189248653524E-2"/>
    <n v="5.2444131684639038E-2"/>
    <n v="4.4303334700145691E-2"/>
    <n v="2.9167285568974625E-2"/>
    <n v="3.6803179126802713E-2"/>
    <n v="1"/>
    <n v="1"/>
  </r>
  <r>
    <d v="2021-05-13T00:00:00"/>
    <s v="To be clear, I strongly believe in crypto, but it can’t drive a massive increase in fossil fuel use, especially coal"/>
    <n v="319000"/>
    <n v="36000"/>
    <n v="49000"/>
    <x v="2"/>
    <n v="404000"/>
    <s v="https://x.com/elonmusk/status/1392950720979030019"/>
    <x v="1"/>
    <x v="0"/>
    <x v="1"/>
    <x v="3"/>
    <x v="1"/>
    <x v="0"/>
    <n v="4.6177846806212397E-3"/>
    <n v="-6.5663684513342702E-2"/>
    <n v="-0.18660209526643556"/>
    <n v="1.2435392132399052E-2"/>
    <n v="3.4708161971038279E-2"/>
    <n v="6.8984315167800847E-2"/>
    <n v="8.1664659747844079E-2"/>
    <n v="6.5848705776134983E-2"/>
    <n v="4.6834661832873423E-2"/>
    <n v="1"/>
    <n v="1"/>
  </r>
  <r>
    <d v="2021-05-13T00:00:00"/>
    <s v="Links a artículos críticos sobre el impacto ambiental del Bitcoin."/>
    <n v="6000"/>
    <n v="1000"/>
    <n v="2000"/>
    <x v="1"/>
    <n v="9000"/>
    <s v="https://x.com/elonmusk/status/1392938133163888640"/>
    <x v="0"/>
    <x v="1"/>
    <x v="4"/>
    <x v="2"/>
    <x v="1"/>
    <x v="1"/>
    <n v="4.6177846806212397E-3"/>
    <n v="-6.5663684513342702E-2"/>
    <n v="-0.18660209526643556"/>
    <n v="1.2435392132399052E-2"/>
    <n v="3.4708161971038279E-2"/>
    <n v="6.8984315167800847E-2"/>
    <n v="8.1664659747844079E-2"/>
    <n v="6.5848705776134983E-2"/>
    <n v="4.6834661832873423E-2"/>
    <n v="1"/>
    <n v="1"/>
  </r>
  <r>
    <d v="2021-05-14T00:00:00"/>
    <s v="Working with Doge devs to improve system transaction efficiency. Potentially promising._x000a_"/>
    <n v="474000"/>
    <n v="90000"/>
    <n v="55000"/>
    <x v="2"/>
    <n v="619000"/>
    <s v="https://x.com/elonmusk/status/1392974251011895300"/>
    <x v="3"/>
    <x v="0"/>
    <x v="4"/>
    <x v="2"/>
    <x v="5"/>
    <x v="0"/>
    <n v="-6.210915042060805E-2"/>
    <n v="-0.1261703502302699"/>
    <n v="-0.25342282387967396"/>
    <n v="9.4470013875007581E-4"/>
    <n v="2.9250523645856764E-2"/>
    <n v="6.929088299288029E-2"/>
    <n v="1.2435392132399052E-2"/>
    <n v="6.1023337274282802E-2"/>
    <n v="4.5779146082358418E-2"/>
    <n v="1"/>
    <n v="1"/>
  </r>
  <r>
    <d v="2021-05-16T00:00:00"/>
    <s v="He should wear outfit for Halloween, but with “Bitcoin” tattooed high on thighs"/>
    <n v="13000"/>
    <n v="1000"/>
    <n v="1000"/>
    <x v="1"/>
    <n v="15000"/>
    <s v="https://x.com/elonmusk/status/1393991411524120576"/>
    <x v="0"/>
    <x v="1"/>
    <x v="0"/>
    <x v="0"/>
    <x v="0"/>
    <x v="0"/>
    <n v="-6.0440237215155568E-2"/>
    <n v="-0.20304828348336734"/>
    <n v="-0.24917243881724349"/>
    <n v="3.5942950008454357E-2"/>
    <n v="9.7295778682005868E-2"/>
    <n v="8.6429065766294555E-2"/>
    <n v="3.4587773596956882E-2"/>
    <n v="3.5376873866985931E-2"/>
    <n v="4.3996398935128474E-2"/>
    <n v="1"/>
    <n v="1"/>
  </r>
  <r>
    <d v="2021-05-16T00:00:00"/>
    <s v="Bitcoin is actually highly centralized, with supermajority controlled by handful of big mining (aka hashing) companies..."/>
    <n v="36000"/>
    <n v="9000"/>
    <n v="6000"/>
    <x v="0"/>
    <n v="51000"/>
    <s v="https://x.com/elonmusk/status/1393993975019749382"/>
    <x v="0"/>
    <x v="1"/>
    <x v="3"/>
    <x v="3"/>
    <x v="3"/>
    <x v="1"/>
    <n v="-6.0440237215155568E-2"/>
    <n v="-0.20304828348336734"/>
    <n v="-0.24917243881724349"/>
    <n v="3.5942950008454357E-2"/>
    <n v="9.7295778682005868E-2"/>
    <n v="8.6429065766294555E-2"/>
    <n v="3.4587773596956882E-2"/>
    <n v="3.5376873866985931E-2"/>
    <n v="4.3996398935128474E-2"/>
    <n v="1"/>
    <n v="1"/>
  </r>
  <r>
    <d v="2021-05-17T00:00:00"/>
    <s v="To clarify speculation, Tesla has not sold any Bitcoin"/>
    <n v="87000"/>
    <n v="21000"/>
    <n v="15000"/>
    <x v="3"/>
    <n v="123000"/>
    <s v="https://x.com/elonmusk/status/1394170030741413888"/>
    <x v="0"/>
    <x v="1"/>
    <x v="4"/>
    <x v="2"/>
    <x v="1"/>
    <x v="0"/>
    <n v="-1.310244997383303E-2"/>
    <n v="-7.3436025338646127E-2"/>
    <n v="-0.11404955032705677"/>
    <n v="2.3176467998699567E-2"/>
    <n v="9.9460510903154289E-2"/>
    <n v="8.4823823136234849E-2"/>
    <n v="3.5942950008454357E-2"/>
    <n v="3.0556477336568109E-2"/>
    <n v="4.5326274202580945E-2"/>
    <n v="1"/>
    <n v="1"/>
  </r>
  <r>
    <d v="2021-05-20T00:00:00"/>
    <s v="Bitcoin hashing (aka mining) energy usage is starting to exceed that of medium-sized countries..."/>
    <n v="4000"/>
    <n v="971"/>
    <n v="1000"/>
    <x v="1"/>
    <n v="5971"/>
    <s v="https://x.com/elonmusk/status/1395472799020421120"/>
    <x v="0"/>
    <x v="1"/>
    <x v="4"/>
    <x v="2"/>
    <x v="1"/>
    <x v="0"/>
    <n v="-7.791167840198332E-2"/>
    <n v="-0.13753717215300643"/>
    <n v="-4.7291317560072543E-2"/>
    <n v="5.0745164244578464E-2"/>
    <n v="8.7395939955450502E-2"/>
    <n v="6.3471253786994128E-2"/>
    <n v="1.3998533839292573E-2"/>
    <n v="0.11661506790206964"/>
    <n v="7.1909047708099083E-2"/>
    <n v="1"/>
    <n v="1"/>
  </r>
  <r>
    <d v="2021-05-22T00:00:00"/>
    <s v="The true battle is between fiat &amp; crypto. On balance, I support the latter."/>
    <n v="57000"/>
    <n v="12000"/>
    <n v="4000"/>
    <x v="0"/>
    <n v="73000"/>
    <s v="https://x.com/elonmusk/status/1396049547680391168"/>
    <x v="1"/>
    <x v="0"/>
    <x v="1"/>
    <x v="3"/>
    <x v="1"/>
    <x v="0"/>
    <n v="-7.2435568034827535E-2"/>
    <n v="1.6263831064194934E-2"/>
    <n v="-8.0724004792970261E-2"/>
    <n v="3.6535861051026963E-2"/>
    <n v="7.582343420583669E-2"/>
    <n v="6.0228055234207531E-2"/>
    <n v="4.6523780022490455E-2"/>
    <n v="8.5140979953078455E-2"/>
    <n v="7.3734937504388823E-2"/>
    <n v="1"/>
    <n v="1"/>
  </r>
  <r>
    <d v="2021-05-24T00:00:00"/>
    <s v="Spoke with North American Bitcoin miners. They committed to publish current &amp; planned renewable usage &amp; to ask miners WW to do so. Potentially promising."/>
    <n v="285000"/>
    <n v="41000"/>
    <n v="22000"/>
    <x v="2"/>
    <n v="348000"/>
    <s v="https://x.com/elonmusk/status/1396914548167233537"/>
    <x v="0"/>
    <x v="0"/>
    <x v="4"/>
    <x v="2"/>
    <x v="1"/>
    <x v="0"/>
    <n v="-1.1745624187096793E-2"/>
    <n v="-3.6174779054580775E-3"/>
    <n v="-3.4067000273831471E-2"/>
    <n v="1.6766449680711219E-2"/>
    <n v="4.1060649221378441E-2"/>
    <n v="3.9363032343916374E-2"/>
    <n v="2.637597175917232E-2"/>
    <n v="9.0715734593849198E-2"/>
    <n v="9.1617719601663858E-2"/>
    <n v="1"/>
    <n v="1"/>
  </r>
  <r>
    <d v="2021-05-26T00:00:00"/>
    <s v="🤣🤣"/>
    <n v="7000"/>
    <n v="276"/>
    <n v="713"/>
    <x v="1"/>
    <n v="7989"/>
    <s v="https://x.com/elonmusk/status/1397626694609956864"/>
    <x v="0"/>
    <x v="1"/>
    <x v="0"/>
    <x v="0"/>
    <x v="0"/>
    <x v="0"/>
    <n v="-1.7993458166182585E-2"/>
    <n v="-0.11895827503750267"/>
    <n v="-3.9870898486539907E-2"/>
    <n v="1.8190964855253209E-2"/>
    <n v="4.3213065372234453E-2"/>
    <n v="4.2598784465392503E-2"/>
    <n v="2.5620769584330873E-2"/>
    <n v="6.1492876928216388E-2"/>
    <n v="7.2791437699389852E-2"/>
    <n v="1"/>
    <n v="1"/>
  </r>
  <r>
    <d v="2021-06-04T00:00:00"/>
    <s v="#Bitcoin 💔 acompañado de un meme sobre ruptura y la frase 'So in the end it didn't even matter'"/>
    <n v="186000"/>
    <n v="27000"/>
    <n v="48000"/>
    <x v="3"/>
    <n v="261000"/>
    <s v="https://x.com/elonmusk/status/1400620080090730501"/>
    <x v="0"/>
    <x v="0"/>
    <x v="0"/>
    <x v="0"/>
    <x v="0"/>
    <x v="1"/>
    <n v="-3.7874571842417382E-2"/>
    <n v="-9.0986322249735907E-2"/>
    <n v="7.9172236801963169E-3"/>
    <n v="4.164722262154745E-3"/>
    <n v="3.1668974643441955E-2"/>
    <n v="5.5743134752011515E-2"/>
    <n v="1.9371887453561432E-2"/>
    <n v="5.3246118243558904E-2"/>
    <n v="4.1069114166303315E-2"/>
    <n v="1"/>
    <n v="1"/>
  </r>
  <r>
    <d v="2021-06-05T00:00:00"/>
    <s v="I pretty much agree with Vitalik"/>
    <n v="185000"/>
    <n v="29000"/>
    <n v="40000"/>
    <x v="3"/>
    <n v="254000"/>
    <s v="https://x.com/elonmusk/status/1401091921746006017"/>
    <x v="0"/>
    <x v="1"/>
    <x v="1"/>
    <x v="5"/>
    <x v="6"/>
    <x v="0"/>
    <n v="7.6245569590309703E-3"/>
    <n v="-6.0295867710222328E-2"/>
    <n v="7.8963094046624605E-4"/>
    <n v="3.5315182508614013E-2"/>
    <n v="7.5939219443426631E-2"/>
    <n v="6.3687550370981255E-2"/>
    <n v="4.164722262154745E-3"/>
    <n v="5.188622800347438E-2"/>
    <n v="4.1991006258717725E-2"/>
    <n v="1"/>
    <n v="1"/>
  </r>
  <r>
    <d v="2021-06-13T00:00:00"/>
    <s v="This is inaccurate. Tesla only sold ~10% of holdings to confirm BTC could be liquidated easily without moving market. When there’s confirmation of reasonable (~50%) clean energy usage by miners with positive future trend, Tesla will resume allowing Bitcoin transactions."/>
    <n v="48000"/>
    <n v="11000"/>
    <n v="8000"/>
    <x v="0"/>
    <n v="67000"/>
    <s v="https://x.com/elonmusk/status/1404132183254523905"/>
    <x v="0"/>
    <x v="1"/>
    <x v="1"/>
    <x v="6"/>
    <x v="6"/>
    <x v="0"/>
    <n v="3.8727109515260372E-2"/>
    <n v="-1.795221038170014E-2"/>
    <n v="-8.570102171144145E-2"/>
    <n v="2.208510236173843E-2"/>
    <n v="3.5275921523385496E-2"/>
    <n v="4.7952549839166227E-2"/>
    <n v="1.0341920246572879E-2"/>
    <n v="7.1599583105640421E-2"/>
    <n v="6.8743178331719751E-2"/>
    <n v="1"/>
    <n v="1"/>
  </r>
  <r>
    <d v="2021-06-25T00:00:00"/>
    <s v="My Shiba Inu will be named Floki"/>
    <n v="264000"/>
    <n v="38000"/>
    <n v="33000"/>
    <x v="2"/>
    <n v="335000"/>
    <s v="https://x.com/elonmusk/status/1408380216653844480"/>
    <x v="1"/>
    <x v="0"/>
    <x v="2"/>
    <x v="4"/>
    <x v="4"/>
    <x v="0"/>
    <n v="4.7328328301170508E-3"/>
    <n v="8.6116035233721799E-2"/>
    <n v="6.7410869557250619E-2"/>
    <n v="9.8834419875412596E-2"/>
    <n v="4.069631345838718E-2"/>
    <n v="3.9015791405663476E-2"/>
    <n v="6.1654620797555945E-2"/>
    <n v="6.7627900465351803E-2"/>
    <n v="5.937234995075371E-2"/>
    <n v="1"/>
    <n v="1"/>
  </r>
  <r>
    <d v="2021-06-25T00:00:00"/>
    <s v="Oh right ... Bitcoin haha"/>
    <n v="6000"/>
    <n v="762"/>
    <n v="737"/>
    <x v="1"/>
    <n v="7499"/>
    <s v="https://x.com/elonmusk/status/1408244494567456769"/>
    <x v="0"/>
    <x v="1"/>
    <x v="0"/>
    <x v="0"/>
    <x v="0"/>
    <x v="0"/>
    <n v="4.7328328301170508E-3"/>
    <n v="8.6116035233721799E-2"/>
    <n v="6.7410869557250619E-2"/>
    <n v="9.8834419875412596E-2"/>
    <n v="4.069631345838718E-2"/>
    <n v="3.9015791405663476E-2"/>
    <n v="6.1654620797555945E-2"/>
    <n v="6.7627900465351803E-2"/>
    <n v="5.937234995075371E-2"/>
    <n v="1"/>
    <n v="1"/>
  </r>
  <r>
    <d v="2021-06-25T00:00:00"/>
    <s v="“That’s not funny!” – Bitcoin maxis"/>
    <n v="52000"/>
    <n v="2000"/>
    <n v="2000"/>
    <x v="0"/>
    <n v="56000"/>
    <s v="https://x.com/elonmusk/status/1408246534093918210"/>
    <x v="0"/>
    <x v="1"/>
    <x v="0"/>
    <x v="0"/>
    <x v="0"/>
    <x v="0"/>
    <n v="4.7328328301170508E-3"/>
    <n v="8.6116035233721799E-2"/>
    <n v="6.7410869557250619E-2"/>
    <n v="9.8834419875412596E-2"/>
    <n v="4.069631345838718E-2"/>
    <n v="3.9015791405663476E-2"/>
    <n v="6.1654620797555945E-2"/>
    <n v="6.7627900465351803E-2"/>
    <n v="5.937234995075371E-2"/>
    <n v="1"/>
    <n v="1"/>
  </r>
  <r>
    <d v="2021-07-01T00:00:00"/>
    <s v="Release the Doge!"/>
    <n v="113000"/>
    <n v="15000"/>
    <n v="9000"/>
    <x v="3"/>
    <n v="137000"/>
    <s v="https://x.com/elonmusk/status/1410519466518233089"/>
    <x v="3"/>
    <x v="0"/>
    <x v="0"/>
    <x v="3"/>
    <x v="0"/>
    <x v="1"/>
    <n v="6.462851107367662E-3"/>
    <n v="5.0067919551889384E-2"/>
    <n v="-2.3512964591411945E-2"/>
    <n v="4.4749565172672999E-2"/>
    <n v="2.970915787137357E-2"/>
    <n v="2.5797554828090156E-2"/>
    <n v="2.5722903814481817E-3"/>
    <n v="4.2642355459954082E-2"/>
    <n v="5.4731682146210471E-2"/>
    <n v="1"/>
    <n v="1"/>
  </r>
  <r>
    <d v="2021-07-09T00:00:00"/>
    <s v="BTC &amp; ETH are pursuing a multilayer transaction system, but base layer transaction rate is slow &amp; transaction cost is high..."/>
    <n v="23000"/>
    <n v="6000"/>
    <n v="5000"/>
    <x v="0"/>
    <n v="34000"/>
    <s v="https://x.com/elonmusk/status/1413396249546563586"/>
    <x v="0"/>
    <x v="1"/>
    <x v="4"/>
    <x v="5"/>
    <x v="6"/>
    <x v="0"/>
    <n v="-9.3715589187898241E-3"/>
    <n v="-1.9100000901535186E-2"/>
    <n v="-7.3248449690245576E-2"/>
    <n v="2.8890231842898504E-3"/>
    <n v="2.1984603871152905E-2"/>
    <n v="1.9144863180582592E-2"/>
    <n v="1.7684547003719449E-4"/>
    <n v="3.1155557396506904E-2"/>
    <n v="2.7768761639782587E-2"/>
    <n v="1"/>
    <n v="1"/>
  </r>
  <r>
    <d v="2021-07-13T00:00:00"/>
    <s v="Maybe if it sees a Shiba Inu, the car renders a Dogecoin ..."/>
    <n v="19000"/>
    <n v="3000"/>
    <n v="1000"/>
    <x v="1"/>
    <n v="23000"/>
    <s v="https://x.com/elonmusk/status/1414774945335361548"/>
    <x v="3"/>
    <x v="1"/>
    <x v="0"/>
    <x v="4"/>
    <x v="0"/>
    <x v="0"/>
    <n v="6.4041345297087826E-3"/>
    <n v="-3.629446174114026E-2"/>
    <n v="-8.6209757063489767E-2"/>
    <n v="7.133869576967016E-3"/>
    <n v="1.9219591426976702E-2"/>
    <n v="3.7735031344542203E-2"/>
    <n v="2.1000318630438896E-2"/>
    <n v="2.6925154216808193E-2"/>
    <n v="2.4110972362258631E-2"/>
    <n v="1"/>
    <n v="1"/>
  </r>
  <r>
    <d v="2021-07-25T00:00:00"/>
    <s v="Or does he?"/>
    <n v="14000"/>
    <n v="2000"/>
    <n v="4000"/>
    <x v="1"/>
    <n v="20000"/>
    <s v="https://x.com/elonmusk/status/1419147417233018880"/>
    <x v="1"/>
    <x v="0"/>
    <x v="0"/>
    <x v="3"/>
    <x v="0"/>
    <x v="1"/>
    <n v="5.6321863552041274E-2"/>
    <n v="0.13548052862335669"/>
    <n v="0.13890771563027227"/>
    <n v="0.127990663756436"/>
    <n v="2.7032429353639469E-2"/>
    <n v="3.7298091743470797E-2"/>
    <n v="8.9815247985313346E-2"/>
    <n v="7.5482179719259966E-3"/>
    <n v="3.9988901546141271E-2"/>
    <n v="1"/>
    <n v="1"/>
  </r>
  <r>
    <d v="2021-07-25T00:00:00"/>
    <s v="And finally"/>
    <n v="235000"/>
    <n v="29000"/>
    <n v="21000"/>
    <x v="3"/>
    <n v="285000"/>
    <s v="https://x.com/elonmusk/status/1419151233739378689"/>
    <x v="3"/>
    <x v="0"/>
    <x v="0"/>
    <x v="4"/>
    <x v="0"/>
    <x v="1"/>
    <n v="5.6321863552041274E-2"/>
    <n v="0.13548052862335669"/>
    <n v="0.13890771563027227"/>
    <n v="0.127990663756436"/>
    <n v="2.7032429353639469E-2"/>
    <n v="3.7298091743470797E-2"/>
    <n v="8.9815247985313346E-2"/>
    <n v="7.5482179719259966E-3"/>
    <n v="3.9988901546141271E-2"/>
    <n v="1"/>
    <n v="1"/>
  </r>
  <r>
    <d v="2021-07-29T00:00:00"/>
    <s v="We don’t have that many Bitcoin, but it’s close"/>
    <n v="22000"/>
    <n v="1000"/>
    <n v="2000"/>
    <x v="0"/>
    <n v="25000"/>
    <s v="https://x.com/elonmusk/status/1420529868404518913"/>
    <x v="0"/>
    <x v="1"/>
    <x v="4"/>
    <x v="6"/>
    <x v="2"/>
    <x v="0"/>
    <n v="5.2539748304288203E-2"/>
    <n v="3.17978223497839E-3"/>
    <n v="2.141398828801333E-2"/>
    <n v="2.3992847081597712E-2"/>
    <n v="3.9904625225093179E-2"/>
    <n v="3.6455638995391212E-2"/>
    <n v="3.1833659822175522E-2"/>
    <n v="2.6791263541297482E-2"/>
    <n v="1.9696862827819864E-2"/>
    <n v="1"/>
    <n v="1"/>
  </r>
  <r>
    <d v="2021-09-13T00:00:00"/>
    <s v="Floki has arrived"/>
    <n v="289000"/>
    <n v="23000"/>
    <n v="17000"/>
    <x v="2"/>
    <n v="329000"/>
    <s v="https://x.com/elonmusk/status/1437179881260032016"/>
    <x v="1"/>
    <x v="0"/>
    <x v="2"/>
    <x v="4"/>
    <x v="6"/>
    <x v="1"/>
    <n v="4.4963059028253261E-2"/>
    <n v="6.2819018523153192E-2"/>
    <n v="-4.4988005074988346E-2"/>
    <n v="4.3602161186990472E-3"/>
    <n v="2.6731726806277147E-2"/>
    <n v="4.4288446237566767E-2"/>
    <n v="1.6131299699377457E-2"/>
    <n v="2.2602379638701195E-2"/>
    <n v="4.333603086120965E-2"/>
    <n v="1"/>
    <n v="1"/>
  </r>
  <r>
    <d v="2021-10-04T00:00:00"/>
    <s v="Floki Frunkpuppy"/>
    <n v="358000"/>
    <n v="34000"/>
    <n v="31000"/>
    <x v="2"/>
    <n v="423000"/>
    <s v="https://x.com/elonmusk/status/1444840184500129797"/>
    <x v="1"/>
    <x v="0"/>
    <x v="0"/>
    <x v="4"/>
    <x v="0"/>
    <x v="1"/>
    <n v="4.8158683196497298E-2"/>
    <n v="9.4198494341161121E-2"/>
    <n v="0.16720225066811789"/>
    <n v="1.7741560559294677E-2"/>
    <n v="4.6152806247401403E-2"/>
    <n v="3.7667934412354005E-2"/>
    <n v="2.9982733710650276E-2"/>
    <n v="1.4626252068231994E-2"/>
    <n v="4.2484604856685537E-2"/>
    <n v="1"/>
    <n v="1"/>
  </r>
  <r>
    <d v="2021-10-21T00:00:00"/>
    <s v="Imagen ranking BTC/ETH"/>
    <n v="663000"/>
    <n v="80000"/>
    <n v="27000"/>
    <x v="2"/>
    <n v="770000"/>
    <s v="https://x.com/elonmusk/status/1451015695106560000"/>
    <x v="1"/>
    <x v="0"/>
    <x v="0"/>
    <x v="6"/>
    <x v="6"/>
    <x v="1"/>
    <n v="-2.5748669401665647E-2"/>
    <n v="-2.3250737526559706E-2"/>
    <n v="-2.9845962317050723E-2"/>
    <n v="9.8434334802129635E-3"/>
    <n v="2.5718852539279705E-2"/>
    <n v="2.9970771840280911E-2"/>
    <n v="2.7870668279464758E-2"/>
    <n v="5.0970520165050479E-2"/>
    <n v="4.021384095632858E-2"/>
    <n v="1"/>
    <n v="1"/>
  </r>
  <r>
    <d v="2021-10-22T00:00:00"/>
    <s v="*In Dogecoin"/>
    <n v="51000"/>
    <n v="10000"/>
    <n v="5000"/>
    <x v="0"/>
    <n v="66000"/>
    <s v="https://x.com/elonmusk/status/1451623475978833927"/>
    <x v="3"/>
    <x v="1"/>
    <x v="1"/>
    <x v="3"/>
    <x v="6"/>
    <x v="0"/>
    <n v="8.9732460116858093E-3"/>
    <n v="3.7821608278042929E-2"/>
    <n v="2.5147356528008258E-2"/>
    <n v="1.7870565893415812E-2"/>
    <n v="3.1882272523484342E-2"/>
    <n v="2.8441311779120099E-2"/>
    <n v="9.8434334802129635E-3"/>
    <n v="4.2254103570890891E-2"/>
    <n v="3.2040130084285634E-2"/>
    <n v="1"/>
    <n v="1"/>
  </r>
  <r>
    <d v="2021-10-24T00:00:00"/>
    <s v="Plus crypto scams haha"/>
    <n v="14000"/>
    <n v="1000"/>
    <n v="1000"/>
    <x v="1"/>
    <n v="16000"/>
    <s v="https://x.com/elonmusk/status/1452185979431833601"/>
    <x v="1"/>
    <x v="0"/>
    <x v="3"/>
    <x v="1"/>
    <x v="0"/>
    <x v="0"/>
    <n v="3.5167490403997581E-2"/>
    <n v="-3.5638699586506006E-2"/>
    <n v="8.0585428622736988E-3"/>
    <n v="3.0746956358289633E-2"/>
    <n v="3.9287325192047903E-2"/>
    <n v="2.8352973503809255E-2"/>
    <n v="2.9765688648623834E-2"/>
    <n v="1.740068464262149E-2"/>
    <n v="3.1694421831058348E-2"/>
    <n v="1"/>
    <n v="1"/>
  </r>
  <r>
    <d v="2021-10-24T00:00:00"/>
    <s v="Possibly. Bitcoin was conceived at a time of relatively low bandwidth &amp; high latency..."/>
    <n v="4000"/>
    <n v="845"/>
    <n v="659"/>
    <x v="1"/>
    <n v="5504"/>
    <s v="https://x.com/elonmusk/status/1452332044743323654"/>
    <x v="0"/>
    <x v="1"/>
    <x v="4"/>
    <x v="6"/>
    <x v="2"/>
    <x v="0"/>
    <n v="3.5167490403997581E-2"/>
    <n v="-3.5638699586506006E-2"/>
    <n v="8.0585428622736988E-3"/>
    <n v="3.0746956358289633E-2"/>
    <n v="3.9287325192047903E-2"/>
    <n v="2.8352973503809255E-2"/>
    <n v="2.9765688648623834E-2"/>
    <n v="1.740068464262149E-2"/>
    <n v="3.1694421831058348E-2"/>
    <n v="1"/>
    <n v="1"/>
  </r>
  <r>
    <d v="2021-10-24T00:00:00"/>
    <s v="Out of curiosity, I acquired some ascii hash strings called “Bitcoin, Ethereum &amp; Doge”. That’s it..."/>
    <n v="32000"/>
    <n v="6000"/>
    <n v="4000"/>
    <x v="0"/>
    <n v="42000"/>
    <s v="https://x.com/elonmusk/status/1452334458066149377"/>
    <x v="0"/>
    <x v="1"/>
    <x v="4"/>
    <x v="6"/>
    <x v="1"/>
    <x v="0"/>
    <n v="3.5167490403997581E-2"/>
    <n v="-3.5638699586506006E-2"/>
    <n v="8.0585428622736988E-3"/>
    <n v="3.0746956358289633E-2"/>
    <n v="3.9287325192047903E-2"/>
    <n v="2.8352973503809255E-2"/>
    <n v="2.9765688648623834E-2"/>
    <n v="1.740068464262149E-2"/>
    <n v="3.1694421831058348E-2"/>
    <n v="1"/>
    <n v="1"/>
  </r>
  <r>
    <d v="2021-10-25T00:00:00"/>
    <s v="Wild $T1mes!"/>
    <n v="227000"/>
    <n v="21000"/>
    <n v="24000"/>
    <x v="3"/>
    <n v="272000"/>
    <s v="https://x.com/elonmusk/status/1452726479649914889"/>
    <x v="2"/>
    <x v="0"/>
    <x v="0"/>
    <x v="0"/>
    <x v="0"/>
    <x v="0"/>
    <n v="-4.1166336603147946E-2"/>
    <n v="-4.0495581296258298E-2"/>
    <n v="-3.0552905910656625E-2"/>
    <n v="1.582415608309836E-2"/>
    <n v="3.7602590191501403E-2"/>
    <n v="2.824858835889113E-2"/>
    <n v="3.0746956358289633E-2"/>
    <n v="2.0995647329431578E-2"/>
    <n v="3.4594069043034359E-2"/>
    <n v="1"/>
    <n v="1"/>
  </r>
  <r>
    <d v="2021-11-01T00:00:00"/>
    <s v="- Everything on the Internet is true! - Externalize responsibility! - If you are able to do this, buy crypto!"/>
    <n v="17000"/>
    <n v="2000"/>
    <n v="1000"/>
    <x v="1"/>
    <n v="20000"/>
    <s v="https://x.com/elonmusk/status/1455244610310131718"/>
    <x v="1"/>
    <x v="0"/>
    <x v="0"/>
    <x v="5"/>
    <x v="0"/>
    <x v="0"/>
    <n v="3.4561209285574934E-2"/>
    <n v="4.9603309563530651E-3"/>
    <n v="0.10537935633711082"/>
    <n v="2.619784001810661E-2"/>
    <n v="2.4928103616779069E-2"/>
    <n v="3.0119864286941071E-2"/>
    <n v="1.9422643837254162E-2"/>
    <n v="2.4165192440553664E-3"/>
    <n v="2.6698623493233181E-2"/>
    <n v="1"/>
    <n v="1"/>
  </r>
  <r>
    <d v="2021-11-06T00:00:00"/>
    <s v="Much is made lately of unrealized gains being a means of tax avoidance, so I propose selling 10% of my Tesla stock. Do you support this?"/>
    <n v="131000"/>
    <n v="35000"/>
    <n v="47000"/>
    <x v="3"/>
    <n v="213000"/>
    <s v="https://x.com/elonmusk/status/1457064697782489088"/>
    <x v="1"/>
    <x v="0"/>
    <x v="2"/>
    <x v="5"/>
    <x v="2"/>
    <x v="0"/>
    <n v="2.8719156888694863E-2"/>
    <n v="8.9504368691242453E-2"/>
    <n v="4.9738175597296763E-2"/>
    <n v="3.1232736244499053E-2"/>
    <n v="4.3470743500788347E-2"/>
    <n v="2.9778924420226265E-2"/>
    <n v="2.9819719543077074E-2"/>
    <n v="1.5844915032595747E-2"/>
    <n v="1.803284751783284E-2"/>
    <n v="1"/>
    <n v="1"/>
  </r>
  <r>
    <d v="2021-11-20T00:00:00"/>
    <s v="Bitcoin cures cancer"/>
    <n v="37000"/>
    <n v="6000"/>
    <n v="4000"/>
    <x v="0"/>
    <n v="47000"/>
    <s v="https://x.com/elonmusk/status/1461942451053252612"/>
    <x v="0"/>
    <x v="1"/>
    <x v="0"/>
    <x v="4"/>
    <x v="0"/>
    <x v="0"/>
    <n v="-1.8963039632727829E-2"/>
    <n v="-3.5824313020068277E-2"/>
    <n v="-8.9072809672926412E-2"/>
    <n v="9.6137565629088907E-3"/>
    <n v="2.6040709069151104E-2"/>
    <n v="4.4594782965408607E-2"/>
    <n v="1.8161699195922785E-2"/>
    <n v="4.9888099135934762E-2"/>
    <n v="3.6637347971938732E-2"/>
    <n v="1"/>
    <n v="1"/>
  </r>
  <r>
    <d v="2021-12-14T00:00:00"/>
    <s v="Tesla will make some merch buyable with Doge &amp; see how it goes"/>
    <n v="321000"/>
    <n v="57000"/>
    <n v="47000"/>
    <x v="2"/>
    <n v="425000"/>
    <s v="https://x.com/elonmusk/status/1470703708677840896"/>
    <x v="3"/>
    <x v="0"/>
    <x v="4"/>
    <x v="3"/>
    <x v="5"/>
    <x v="0"/>
    <n v="8.0988456402870668E-3"/>
    <n v="-4.3185365236440565E-2"/>
    <n v="1.1232782480598225E-2"/>
    <n v="1.569227211694051E-2"/>
    <n v="2.1019759787479133E-2"/>
    <n v="2.2559127994311732E-2"/>
    <n v="3.5840856193558354E-2"/>
    <n v="5.4673610984394154E-2"/>
    <n v="4.2799571168395924E-2"/>
    <n v="1"/>
    <n v="1"/>
  </r>
  <r>
    <d v="2021-12-16T00:00:00"/>
    <s v="these 'NFTs' - are they in the room with us right now?"/>
    <n v="343000"/>
    <n v="35000"/>
    <n v="15000"/>
    <x v="2"/>
    <n v="393000"/>
    <s v="https://x.com/elonmusk/status/1471338213549744130"/>
    <x v="1"/>
    <x v="0"/>
    <x v="0"/>
    <x v="1"/>
    <x v="0"/>
    <x v="1"/>
    <n v="-2.9424897003961448E-2"/>
    <n v="-2.1435464503754775E-2"/>
    <n v="6.4694893975002277E-2"/>
    <n v="8.3673271883936556E-3"/>
    <n v="1.8027091485862488E-2"/>
    <n v="2.5186093376912817E-2"/>
    <n v="1.6457544862192093E-2"/>
    <n v="2.8707054264017554E-2"/>
    <n v="3.8772221947027216E-2"/>
    <n v="1"/>
    <n v="1"/>
  </r>
  <r>
    <d v="2021-12-16T00:00:00"/>
    <s v="Is there anything more tragic than unrequited love?"/>
    <n v="8000"/>
    <n v="487"/>
    <n v="720"/>
    <x v="1"/>
    <n v="9207"/>
    <s v="https://x.com/elonmusk/status/1471583489824808972"/>
    <x v="0"/>
    <x v="1"/>
    <x v="0"/>
    <x v="4"/>
    <x v="0"/>
    <x v="0"/>
    <n v="-2.9424897003961448E-2"/>
    <n v="-2.1435464503754775E-2"/>
    <n v="6.4694893975002277E-2"/>
    <n v="8.3673271883936556E-3"/>
    <n v="1.8027091485862488E-2"/>
    <n v="2.5186093376912817E-2"/>
    <n v="1.6457544862192093E-2"/>
    <n v="2.8707054264017554E-2"/>
    <n v="3.8772221947027216E-2"/>
    <n v="1"/>
    <n v="1"/>
  </r>
  <r>
    <d v="2021-12-21T00:00:00"/>
    <s v="100th SpaceX rocket landing was today"/>
    <n v="79000"/>
    <n v="5000"/>
    <n v="6000"/>
    <x v="0"/>
    <n v="90000"/>
    <s v="https://x.com/elonmusk/status/1473328171726651397"/>
    <x v="2"/>
    <x v="1"/>
    <x v="2"/>
    <x v="2"/>
    <x v="4"/>
    <x v="1"/>
    <n v="-5.933999284722713E-3"/>
    <n v="3.7455231813042333E-2"/>
    <n v="-2.6584595228874019E-2"/>
    <n v="2.2119703282761981E-2"/>
    <n v="2.3707482474378764E-2"/>
    <n v="2.9038800308776674E-2"/>
    <n v="2.5447046919569356E-2"/>
    <n v="2.5644062278249523E-2"/>
    <n v="2.4184841890843967E-2"/>
    <n v="1"/>
    <n v="1"/>
  </r>
  <r>
    <d v="2021-12-21T00:00:00"/>
    <s v="With Starlink, you could stream video &amp; play online games"/>
    <n v="11000"/>
    <n v="818"/>
    <n v="1000"/>
    <x v="1"/>
    <n v="12818"/>
    <s v="https://x.com/elonmusk/status/1473083407160782848"/>
    <x v="2"/>
    <x v="1"/>
    <x v="2"/>
    <x v="4"/>
    <x v="1"/>
    <x v="0"/>
    <n v="-5.933999284722713E-3"/>
    <n v="3.7455231813042333E-2"/>
    <n v="-2.6584595228874019E-2"/>
    <n v="2.2119703282761981E-2"/>
    <n v="2.3707482474378764E-2"/>
    <n v="2.9038800308776674E-2"/>
    <n v="2.5447046919569356E-2"/>
    <n v="2.5644062278249523E-2"/>
    <n v="2.4184841890843967E-2"/>
    <n v="1"/>
    <n v="1"/>
  </r>
  <r>
    <d v="2021-12-25T00:00:00"/>
    <s v="Floki Santa"/>
    <n v="289000"/>
    <n v="25000"/>
    <n v="21000"/>
    <x v="2"/>
    <n v="335000"/>
    <s v="https://x.com/elonmusk/status/1474860884359094275"/>
    <x v="1"/>
    <x v="0"/>
    <x v="0"/>
    <x v="4"/>
    <x v="0"/>
    <x v="1"/>
    <n v="3.357647236801542E-3"/>
    <n v="-5.9097253653255244E-2"/>
    <n v="-6.0941793147549328E-2"/>
    <n v="8.6960405528163642E-3"/>
    <n v="2.8414839139949834E-2"/>
    <n v="2.6804750205506763E-2"/>
    <n v="1.0450380308541557E-2"/>
    <n v="2.6450298668908336E-2"/>
    <n v="2.2592630952910107E-2"/>
    <n v="1"/>
    <n v="1"/>
  </r>
  <r>
    <d v="2021-12-30T00:00:00"/>
    <s v="NO WAY - NFTs MADE AN ALBUM???"/>
    <n v="271000"/>
    <n v="25000"/>
    <n v="15000"/>
    <x v="2"/>
    <n v="311000"/>
    <s v="https://x.com/elonmusk/status/1476439722046238725"/>
    <x v="1"/>
    <x v="0"/>
    <x v="0"/>
    <x v="1"/>
    <x v="0"/>
    <x v="1"/>
    <n v="-1.8151850868360908E-2"/>
    <n v="3.2362114931161479E-3"/>
    <n v="-8.5705234247820394E-2"/>
    <n v="1.9001674979620804E-2"/>
    <n v="2.1341904739169401E-2"/>
    <n v="2.3070084548766551E-2"/>
    <n v="1.2759050317979919E-2"/>
    <n v="3.7922803528736539E-2"/>
    <n v="2.5017741670766917E-2"/>
    <n v="1"/>
    <n v="1"/>
  </r>
  <r>
    <d v="2022-01-14T00:00:00"/>
    <s v="Tesla merch buyable with Dogecoin"/>
    <n v="291000"/>
    <n v="50000"/>
    <n v="31000"/>
    <x v="2"/>
    <n v="372000"/>
    <s v="https://x.com/elonmusk/status/1481873421390680065"/>
    <x v="3"/>
    <x v="0"/>
    <x v="2"/>
    <x v="2"/>
    <x v="1"/>
    <x v="0"/>
    <n v="1.7781127267768593E-3"/>
    <n v="-2.0193712231340588E-2"/>
    <n v="-0.15482367622728421"/>
    <n v="1.0494690354386511E-2"/>
    <n v="1.140515529366205E-2"/>
    <n v="3.5444272331673382E-2"/>
    <n v="1.9951202950507119E-2"/>
    <n v="3.0216210660215528E-2"/>
    <n v="1.8946900281103699E-2"/>
    <n v="1"/>
    <n v="1"/>
  </r>
  <r>
    <d v="2022-01-21T00:00:00"/>
    <s v="Twitter is spending engineering resources on this bs while crypto scammers are throwing a spambot block party in every thread!?"/>
    <n v="130000"/>
    <n v="9000"/>
    <n v="6000"/>
    <x v="3"/>
    <n v="145000"/>
    <s v="https://x.com/elonmusk/status/1484456594775678976"/>
    <x v="1"/>
    <x v="0"/>
    <x v="2"/>
    <x v="1"/>
    <x v="3"/>
    <x v="0"/>
    <n v="-3.8041427349159496E-2"/>
    <n v="8.3858323698895454E-3"/>
    <n v="3.8022788482892755E-2"/>
    <n v="6.9738253698654953E-2"/>
    <n v="3.0550046360293251E-2"/>
    <n v="2.0919904268038733E-2"/>
    <n v="3.6144870930972024E-2"/>
    <n v="4.9274816993078376E-2"/>
    <n v="3.7855913100129819E-2"/>
    <n v="1"/>
    <n v="1"/>
  </r>
  <r>
    <d v="2022-01-25T00:00:00"/>
    <s v="I will eat a happy meal on tv if @McDonalds accepts Dogecoin"/>
    <n v="371000"/>
    <n v="57000"/>
    <n v="26000"/>
    <x v="2"/>
    <n v="454000"/>
    <s v="https://x.com/elonmusk/status/1485953263040188416"/>
    <x v="3"/>
    <x v="0"/>
    <x v="0"/>
    <x v="4"/>
    <x v="5"/>
    <x v="0"/>
    <n v="-4.6849238575272789E-3"/>
    <n v="2.262849394408728E-2"/>
    <n v="4.9077251931823884E-2"/>
    <n v="5.8250421945625803E-2"/>
    <n v="8.8318366158323496E-3"/>
    <n v="2.1502364097566465E-2"/>
    <n v="2.3162196181693337E-2"/>
    <n v="1.4707602292619776E-2"/>
    <n v="4.5409661822157249E-2"/>
    <n v="1"/>
    <n v="1"/>
  </r>
  <r>
    <d v="2022-03-05T00:00:00"/>
    <s v=" Hold Strong Ukraine "/>
    <n v="491000"/>
    <n v="48000"/>
    <n v="12000"/>
    <x v="2"/>
    <n v="551000"/>
    <s v="https://x.com/elonmusk/status/1499917894767063043"/>
    <x v="1"/>
    <x v="0"/>
    <x v="1"/>
    <x v="5"/>
    <x v="4"/>
    <x v="0"/>
    <n v="-2.5984462916704532E-2"/>
    <n v="-1.7366304384308529E-2"/>
    <n v="-1.3530501870810618E-2"/>
    <n v="5.3129547923444912E-3"/>
    <n v="4.8324249150188611E-2"/>
    <n v="4.2322047022064123E-2"/>
    <n v="4.9697754387942231E-2"/>
    <n v="4.2938586960243032E-2"/>
    <n v="7.10191831344682E-2"/>
    <n v="1"/>
    <n v="1"/>
  </r>
  <r>
    <d v="2022-03-14T00:00:00"/>
    <s v="I still own &amp; won’t sell my Bitcoin, Ethereum or Doge fwiw"/>
    <n v="52000"/>
    <n v="13000"/>
    <n v="3000"/>
    <x v="0"/>
    <n v="68000"/>
    <s v="https://x.com/elonmusk/status/1503222294277197829"/>
    <x v="0"/>
    <x v="1"/>
    <x v="1"/>
    <x v="6"/>
    <x v="1"/>
    <x v="0"/>
    <n v="-7.5003761709282468E-3"/>
    <n v="3.4324098052913588E-2"/>
    <n v="3.6688002210556903E-2"/>
    <n v="3.0841712348404507E-2"/>
    <n v="2.5339984758333517E-2"/>
    <n v="2.2951882565968886E-2"/>
    <n v="1.0643769446187232E-2"/>
    <n v="3.7217861992215169E-2"/>
    <n v="4.7917754338045015E-2"/>
    <n v="1"/>
    <n v="1"/>
  </r>
  <r>
    <d v="2022-03-14T00:00:00"/>
    <s v="🤣"/>
    <n v="23000"/>
    <n v="323"/>
    <n v="287"/>
    <x v="0"/>
    <n v="23610"/>
    <s v="https://x.com/elonmusk/status/1503290199744430080"/>
    <x v="0"/>
    <x v="1"/>
    <x v="0"/>
    <x v="3"/>
    <x v="0"/>
    <x v="0"/>
    <n v="-7.5003761709282468E-3"/>
    <n v="3.4324098052913588E-2"/>
    <n v="3.6688002210556903E-2"/>
    <n v="3.0841712348404507E-2"/>
    <n v="2.5339984758333517E-2"/>
    <n v="2.2951882565968886E-2"/>
    <n v="1.0643769446187232E-2"/>
    <n v="3.7217861992215169E-2"/>
    <n v="4.7917754338045015E-2"/>
    <n v="1"/>
    <n v="1"/>
  </r>
  <r>
    <d v="2022-03-25T00:00:00"/>
    <s v="🤣🤣 especially crypto spam!!"/>
    <n v="11000"/>
    <n v="319"/>
    <n v="568"/>
    <x v="1"/>
    <n v="11887"/>
    <s v="https://x.com/elonmusk/status/1507484098822131717"/>
    <x v="1"/>
    <x v="0"/>
    <x v="1"/>
    <x v="1"/>
    <x v="0"/>
    <x v="0"/>
    <n v="3.7875392355792847E-3"/>
    <n v="5.6869789679929506E-2"/>
    <n v="4.2056002072240029E-2"/>
    <n v="3.7209553664501613E-2"/>
    <n v="2.3536473692150024E-2"/>
    <n v="2.4457592155846107E-2"/>
    <n v="1.8203805053998382E-2"/>
    <n v="7.488247082063311E-3"/>
    <n v="1.7845304589987183E-2"/>
    <n v="1"/>
    <n v="1"/>
  </r>
  <r>
    <d v="2022-04-09T00:00:00"/>
    <s v="Now subtract crypto scam accounts that twitter constantly shows as “real” people in everyone’s feed"/>
    <n v="24000"/>
    <n v="2000"/>
    <n v="2000"/>
    <x v="0"/>
    <n v="28000"/>
    <s v="https://x.com/elonmusk/status/1512802419301826575"/>
    <x v="1"/>
    <x v="0"/>
    <x v="1"/>
    <x v="1"/>
    <x v="3"/>
    <x v="0"/>
    <n v="-1.2758670434075303E-2"/>
    <n v="-6.1219325603246499E-2"/>
    <n v="-5.6140984355229184E-2"/>
    <n v="2.583777228936112E-2"/>
    <n v="4.1321974315587783E-2"/>
    <n v="3.0030076736387714E-2"/>
    <n v="2.8179979146919259E-2"/>
    <n v="2.1720543518421849E-2"/>
    <n v="2.5329366884993629E-2"/>
    <n v="1"/>
    <n v="1"/>
  </r>
  <r>
    <d v="2022-04-23T00:00:00"/>
    <s v="So many “verified” scam crypto bots!"/>
    <n v="12000"/>
    <n v="998"/>
    <n v="1000"/>
    <x v="1"/>
    <n v="13998"/>
    <s v="https://x.com/elonmusk/status/1517681356125392897"/>
    <x v="1"/>
    <x v="0"/>
    <x v="1"/>
    <x v="1"/>
    <x v="3"/>
    <x v="0"/>
    <n v="1.5339317875813219E-3"/>
    <n v="-3.5332329961093589E-2"/>
    <n v="-4.4624509054189354E-2"/>
    <n v="1.4285832434729209E-2"/>
    <n v="4.2146396097256053E-2"/>
    <n v="3.2358158748347382E-2"/>
    <n v="1.2919432852141541E-2"/>
    <n v="6.4358306761085581E-3"/>
    <n v="1.9141455763284437E-2"/>
    <n v="1"/>
    <n v="1"/>
  </r>
  <r>
    <d v="2022-05-01T00:00:00"/>
    <s v="Since I’ve been asked a lot:_x000a__x000a_Buy stock in several companies that make products &amp; services that *you* believe in._x000a__x000a_Only sell if you think their products &amp; services are trending worse. Don’t panic when the market does._x000a__x000a_This will serve you well in the long-term."/>
    <n v="1000000"/>
    <n v="106000"/>
    <n v="38000"/>
    <x v="2"/>
    <n v="1144000"/>
    <s v="https://x.com/elonmusk/status/1520650036865949696"/>
    <x v="1"/>
    <x v="0"/>
    <x v="1"/>
    <x v="5"/>
    <x v="1"/>
    <x v="0"/>
    <n v="9.5706710244591875E-4"/>
    <n v="3.2025813002048098E-2"/>
    <n v="-0.11785530744722117"/>
    <n v="1.6193371135044932E-2"/>
    <n v="5.4197387251606971E-2"/>
    <n v="4.8649614356480769E-2"/>
    <n v="1.1155051323743365E-2"/>
    <n v="2.7855606446333673E-2"/>
    <n v="3.4904500049634829E-2"/>
    <n v="1"/>
    <n v="1"/>
  </r>
  <r>
    <d v="2022-05-01T00:00:00"/>
    <s v="Haha he says “Bitcoin” so many times"/>
    <n v="26000"/>
    <n v="1000"/>
    <n v="1000"/>
    <x v="0"/>
    <n v="28000"/>
    <s v="https://x.com/elonmusk/status/1520657179908448258"/>
    <x v="0"/>
    <x v="1"/>
    <x v="0"/>
    <x v="3"/>
    <x v="0"/>
    <x v="0"/>
    <n v="9.5706710244591875E-4"/>
    <n v="3.2025813002048098E-2"/>
    <n v="-0.11785530744722117"/>
    <n v="1.6193371135044932E-2"/>
    <n v="5.4197387251606971E-2"/>
    <n v="4.8649614356480769E-2"/>
    <n v="1.1155051323743365E-2"/>
    <n v="2.7855606446333673E-2"/>
    <n v="3.4904500049634829E-2"/>
    <n v="1"/>
    <n v="1"/>
  </r>
  <r>
    <d v="2022-05-03T00:00:00"/>
    <s v="I was going full Looney Tunes haha"/>
    <n v="93000"/>
    <n v="2000"/>
    <n v="3000"/>
    <x v="0"/>
    <n v="98000"/>
    <s v="https://x.com/elonmusk/status/1521536750161567745"/>
    <x v="3"/>
    <x v="1"/>
    <x v="0"/>
    <x v="3"/>
    <x v="4"/>
    <x v="0"/>
    <n v="5.2123359025749272E-2"/>
    <n v="-4.5033999079647113E-2"/>
    <n v="-0.17776802623610743"/>
    <n v="2.5824979053976488E-2"/>
    <n v="5.3473629441099409E-2"/>
    <n v="5.2762233855967088E-2"/>
    <n v="3.1303201918144542E-2"/>
    <n v="2.0729856702650529E-2"/>
    <n v="2.4092717802261566E-2"/>
    <n v="1"/>
    <n v="1"/>
  </r>
  <r>
    <d v="2022-05-27T00:00:00"/>
    <s v="Tesla merch can be bought with Doge, soon SpaceX merch too"/>
    <n v="179000"/>
    <n v="18000"/>
    <n v="11000"/>
    <x v="3"/>
    <n v="208000"/>
    <s v="https://x.com/elonmusk/status/1530209049261658112"/>
    <x v="3"/>
    <x v="0"/>
    <x v="2"/>
    <x v="4"/>
    <x v="1"/>
    <x v="0"/>
    <n v="1.540161114826244E-2"/>
    <n v="0.10884092097275389"/>
    <n v="3.8840283337353121E-2"/>
    <n v="1.4475264689547379E-2"/>
    <n v="3.3433257736794279E-2"/>
    <n v="4.0317792545517879E-2"/>
    <n v="6.9776616248252276E-3"/>
    <n v="1.1664727053162597E-2"/>
    <n v="2.4989862595958097E-2"/>
    <n v="1"/>
    <n v="1"/>
  </r>
  <r>
    <d v="2022-05-27T00:00:00"/>
    <s v="Dogecoin Trillionaire, the Movie 🍿"/>
    <n v="15000"/>
    <n v="2000"/>
    <n v="1000"/>
    <x v="1"/>
    <n v="18000"/>
    <s v="https://x.com/elonmusk/status/1529963471248449556"/>
    <x v="3"/>
    <x v="1"/>
    <x v="1"/>
    <x v="3"/>
    <x v="6"/>
    <x v="0"/>
    <n v="1.540161114826244E-2"/>
    <n v="0.10884092097275389"/>
    <n v="3.8840283337353121E-2"/>
    <n v="1.4475264689547379E-2"/>
    <n v="3.3433257736794279E-2"/>
    <n v="4.0317792545517879E-2"/>
    <n v="6.9776616248252276E-3"/>
    <n v="1.1664727053162597E-2"/>
    <n v="2.4989862595958097E-2"/>
    <n v="1"/>
    <n v="1"/>
  </r>
  <r>
    <d v="2022-05-31T00:00:00"/>
    <s v="You’re humble bro. Billy’s sense of humor &amp; irreverence is a big part of why people love Dogecoin."/>
    <n v="10000"/>
    <n v="1000"/>
    <n v="793"/>
    <x v="1"/>
    <n v="11793"/>
    <s v="https://x.com/elonmusk/status/1531699416490557440"/>
    <x v="3"/>
    <x v="1"/>
    <x v="1"/>
    <x v="3"/>
    <x v="6"/>
    <x v="0"/>
    <n v="-6.4779580516953539E-2"/>
    <n v="-6.7035677613067723E-2"/>
    <n v="-2.0712919147256592E-2"/>
    <n v="2.1741652460359542E-2"/>
    <n v="3.7770850943134975E-2"/>
    <n v="3.4597226263085437E-2"/>
    <n v="1.6948348956443201E-2"/>
    <n v="3.9709713166529416E-2"/>
    <n v="3.2484852988718387E-2"/>
    <n v="1"/>
    <n v="1"/>
  </r>
  <r>
    <d v="2022-05-31T00:00:00"/>
    <s v="And Palmer always forgets to mention that he never wrote a single line of Dogecoin code …"/>
    <n v="3000"/>
    <n v="292"/>
    <n v="182"/>
    <x v="1"/>
    <n v="3474"/>
    <s v="https://x.com/elonmusk/status/1531696049064116225"/>
    <x v="3"/>
    <x v="1"/>
    <x v="1"/>
    <x v="3"/>
    <x v="6"/>
    <x v="0"/>
    <n v="-6.4779580516953539E-2"/>
    <n v="-6.7035677613067723E-2"/>
    <n v="-2.0712919147256592E-2"/>
    <n v="2.1741652460359542E-2"/>
    <n v="3.7770850943134975E-2"/>
    <n v="3.4597226263085437E-2"/>
    <n v="1.6948348956443201E-2"/>
    <n v="3.9709713166529416E-2"/>
    <n v="3.2484852988718387E-2"/>
    <n v="1"/>
    <n v="1"/>
  </r>
  <r>
    <d v="2022-06-19T00:00:00"/>
    <s v="I will keep supporting Dogecoin"/>
    <n v="349000"/>
    <n v="37000"/>
    <n v="32000"/>
    <x v="2"/>
    <n v="418000"/>
    <s v="https://x.com/elonmusk/status/1538406040374595585"/>
    <x v="3"/>
    <x v="0"/>
    <x v="2"/>
    <x v="4"/>
    <x v="4"/>
    <x v="0"/>
    <n v="5.7357800093114086E-3"/>
    <n v="-2.8161121319770555E-2"/>
    <n v="2.3075448564395362E-2"/>
    <n v="1.7652603512580162E-2"/>
    <n v="3.7606790218576241E-2"/>
    <n v="2.7492322057289072E-2"/>
    <n v="8.3199647027187903E-3"/>
    <n v="7.6389074630214257E-2"/>
    <n v="7.9050271493515886E-2"/>
    <n v="1"/>
    <n v="1"/>
  </r>
  <r>
    <d v="2022-07-21T00:00:00"/>
    <s v="Upgrades!"/>
    <n v="21000"/>
    <n v="1000"/>
    <n v="1000"/>
    <x v="1"/>
    <n v="23000"/>
    <s v="https://x.com/elonmusk/status/1549963955719704577"/>
    <x v="3"/>
    <x v="1"/>
    <x v="1"/>
    <x v="3"/>
    <x v="5"/>
    <x v="0"/>
    <n v="-2.0664395680128567E-2"/>
    <n v="-2.4991397721588093E-2"/>
    <n v="2.8771502382618275E-2"/>
    <n v="2.9476533892568574E-2"/>
    <n v="2.6080728418266499E-2"/>
    <n v="4.1185008191566654E-2"/>
    <n v="3.2679618373863295E-2"/>
    <n v="2.777446754136385E-2"/>
    <n v="3.4302799116499062E-2"/>
    <n v="1"/>
    <n v="1"/>
  </r>
  <r>
    <d v="2022-10-09T00:00:00"/>
    <s v="Coming soon from The @BoringCompany"/>
    <n v="57000"/>
    <n v="3000"/>
    <n v="6000"/>
    <x v="0"/>
    <n v="66000"/>
    <s v="https://x.com/elonmusk/status/1579114131155623936"/>
    <x v="2"/>
    <x v="0"/>
    <x v="2"/>
    <x v="4"/>
    <x v="1"/>
    <x v="1"/>
    <n v="-1.5484456134409852E-2"/>
    <n v="-1.4321514324971196E-2"/>
    <n v="-9.091963732341668E-3"/>
    <n v="8.5664127468390722E-3"/>
    <n v="1.197280083647325E-2"/>
    <n v="1.1513375652940805E-2"/>
    <n v="1.6213126472366854E-3"/>
    <n v="1.1427009710578419E-2"/>
    <n v="2.1973719568004094E-2"/>
    <n v="1"/>
    <n v="1"/>
  </r>
  <r>
    <d v="2022-10-20T00:00:00"/>
    <s v="Congrats to @SpaceX team on 48th launch this year! Falcon 9 now holds record for most launches of a single vehicle type in a year."/>
    <n v="69000"/>
    <n v="4000"/>
    <n v="4000"/>
    <x v="0"/>
    <n v="77000"/>
    <s v="https://x.com/elonmusk/status/1583133885696987136"/>
    <x v="2"/>
    <x v="0"/>
    <x v="2"/>
    <x v="2"/>
    <x v="4"/>
    <x v="0"/>
    <n v="6.4799741514580678E-3"/>
    <n v="2.6560722330825737E-2"/>
    <n v="6.5171105005173979E-2"/>
    <n v="4.1800557733884941E-3"/>
    <n v="1.1960814591498593E-2"/>
    <n v="2.0944281946774529E-2"/>
    <n v="3.2095198871519731E-3"/>
    <n v="3.9892309461722741E-3"/>
    <n v="1.1003447126264877E-2"/>
    <n v="1"/>
    <n v="1"/>
  </r>
  <r>
    <d v="2022-10-25T00:00:00"/>
    <s v="Had to do a double-take. This is the first non-fake Vitalik tweet I’ve seen in a while."/>
    <n v="10000"/>
    <n v="503"/>
    <n v="797"/>
    <x v="1"/>
    <n v="11300"/>
    <s v="https://x.com/elonmusk/status/1584898685736869888"/>
    <x v="1"/>
    <x v="1"/>
    <x v="1"/>
    <x v="1"/>
    <x v="1"/>
    <x v="0"/>
    <n v="3.198012982584153E-2"/>
    <n v="2.4732008166197028E-2"/>
    <n v="1.843178520408606E-2"/>
    <n v="2.2014661469338177E-2"/>
    <n v="2.2943026342803485E-2"/>
    <n v="1.798631247848852E-2"/>
    <n v="1.0023051415664673E-2"/>
    <n v="2.5585881727160104E-2"/>
    <n v="1.838644589871E-2"/>
    <n v="1"/>
    <n v="1"/>
  </r>
  <r>
    <d v="2022-10-26T00:00:00"/>
    <s v="Entering Twitter HQ – let that sink in!"/>
    <n v="1000000"/>
    <n v="202000"/>
    <n v="59000"/>
    <x v="2"/>
    <n v="1261000"/>
    <s v="https://x.com/elonmusk/status/1585341984679469056"/>
    <x v="2"/>
    <x v="0"/>
    <x v="0"/>
    <x v="4"/>
    <x v="0"/>
    <x v="1"/>
    <n v="-2.2648341549468931E-2"/>
    <n v="2.7929230923722237E-3"/>
    <n v="-2.9030557978365401E-2"/>
    <n v="1.5183646313391356E-3"/>
    <n v="1.7711239536737727E-2"/>
    <n v="1.2909381966696604E-2"/>
    <n v="2.2014661469338177E-2"/>
    <n v="2.741304819619712E-2"/>
    <n v="1.8920942442999633E-2"/>
    <n v="1"/>
    <n v="1"/>
  </r>
  <r>
    <d v="2022-11-01T00:00:00"/>
    <s v="😉 (perro con camiseta de Twitter y calabaza con logo)"/>
    <n v="906000"/>
    <n v="69000"/>
    <n v="30000"/>
    <x v="2"/>
    <n v="1005000"/>
    <s v="https://x.com/elonmusk/status/1587297730631696384"/>
    <x v="1"/>
    <x v="0"/>
    <x v="0"/>
    <x v="4"/>
    <x v="0"/>
    <x v="1"/>
    <n v="-1.6113611739235201E-2"/>
    <n v="3.2933197859895014E-2"/>
    <n v="-9.5355747281534731E-2"/>
    <n v="1.4903091351336169E-2"/>
    <n v="2.6522302851621393E-2"/>
    <n v="6.2861514882695174E-2"/>
    <n v="8.1102342532767338E-3"/>
    <n v="4.0248495451683571E-3"/>
    <n v="1.8042326502951019E-2"/>
    <n v="1"/>
    <n v="1"/>
  </r>
  <r>
    <d v="2022-11-11T00:00:00"/>
    <s v="Needs some tweaks, but overall proceeding well"/>
    <n v="20000"/>
    <n v="1000"/>
    <n v="1000"/>
    <x v="1"/>
    <n v="22000"/>
    <s v="https://x.com/elonmusk/status/1591091017213939714"/>
    <x v="0"/>
    <x v="1"/>
    <x v="0"/>
    <x v="0"/>
    <x v="0"/>
    <x v="0"/>
    <n v="-1.7656723392544538E-2"/>
    <n v="-2.7686824282762701E-2"/>
    <n v="-2.2980124888376086E-2"/>
    <n v="1.87042710740229E-2"/>
    <n v="2.2730990966694158E-2"/>
    <n v="1.5568634671547343E-2"/>
    <n v="4.6786624659507997E-3"/>
    <n v="0.13109952560609489"/>
    <n v="8.2838721456241923E-2"/>
    <n v="1"/>
    <n v="1"/>
  </r>
  <r>
    <d v="2022-11-14T00:00:00"/>
    <s v="BTC will make it, but might be a long winter"/>
    <n v="25000"/>
    <n v="1500"/>
    <n v="2000"/>
    <x v="0"/>
    <n v="28500"/>
    <s v="https://x.com/elonmusk/status/1592043719645356034"/>
    <x v="0"/>
    <x v="1"/>
    <x v="0"/>
    <x v="6"/>
    <x v="0"/>
    <x v="0"/>
    <n v="1.5891696043764281E-2"/>
    <n v="3.6229557084446196E-3"/>
    <n v="-5.115052050606439E-2"/>
    <n v="1.3828462518183252E-3"/>
    <n v="1.18393069666296E-2"/>
    <n v="1.9259181828139134E-2"/>
    <n v="1.1811224889815038E-2"/>
    <n v="2.3241560134692897E-2"/>
    <n v="8.3564034596258663E-2"/>
    <n v="1"/>
    <n v="1"/>
  </r>
  <r>
    <d v="2022-11-30T00:00:00"/>
    <s v="Update from @Neuralink at 6pm PT"/>
    <n v="98000"/>
    <n v="8000"/>
    <n v="6000"/>
    <x v="3"/>
    <n v="112000"/>
    <s v="https://x.com/elonmusk/status/1597982424629383168"/>
    <x v="2"/>
    <x v="0"/>
    <x v="2"/>
    <x v="2"/>
    <x v="1"/>
    <x v="0"/>
    <n v="-1.3523202042501237E-2"/>
    <n v="-1.657554887865953E-2"/>
    <n v="-2.039645457480832E-2"/>
    <n v="5.210381659653149E-3"/>
    <n v="1.3385515650229942E-2"/>
    <n v="1.4745373553959116E-2"/>
    <n v="2.946674517161826E-2"/>
    <n v="2.9614982634790395E-2"/>
    <n v="1.9703329467487637E-2"/>
    <n v="1"/>
    <n v="1"/>
  </r>
  <r>
    <d v="2022-12-25T00:00:00"/>
    <s v="Merry Christmas &amp; Good Cheer to All!"/>
    <n v="450000"/>
    <n v="25000"/>
    <n v="32000"/>
    <x v="2"/>
    <n v="507000"/>
    <s v="https://x.com/elonmusk/status/1607096125567414272"/>
    <x v="1"/>
    <x v="0"/>
    <x v="0"/>
    <x v="3"/>
    <x v="4"/>
    <x v="1"/>
    <n v="4.6958056754224931E-3"/>
    <n v="-1.663318450946627E-2"/>
    <n v="-1.3241237375879344E-2"/>
    <n v="4.5314067973081302E-4"/>
    <n v="9.1799512026002911E-3"/>
    <n v="6.8622095273269549E-3"/>
    <n v="2.7620434732081875E-3"/>
    <n v="2.8486009793809025E-3"/>
    <n v="1.4549714234263865E-2"/>
    <n v="1"/>
    <n v="1"/>
  </r>
  <r>
    <d v="2022-12-30T00:00:00"/>
    <s v="New Twitter will strive to optimize unregretted user-minutes"/>
    <n v="190000"/>
    <n v="13000"/>
    <n v="13000"/>
    <x v="3"/>
    <n v="216000"/>
    <s v="https://x.com/elonmusk/status/1608663342956302337"/>
    <x v="2"/>
    <x v="0"/>
    <x v="1"/>
    <x v="4"/>
    <x v="1"/>
    <x v="0"/>
    <n v="-3.9391128489227878E-3"/>
    <n v="4.4386347789033831E-3"/>
    <n v="2.109282979666216E-2"/>
    <n v="2.037902739629167E-4"/>
    <n v="3.9156015943450431E-3"/>
    <n v="5.0044471538877632E-3"/>
    <n v="3.5138793119070017E-4"/>
    <n v="7.4489699745004714E-3"/>
    <n v="6.873668560496691E-3"/>
    <n v="1"/>
    <n v="1"/>
  </r>
  <r>
    <d v="2023-01-12T00:00:00"/>
    <s v="CYBERTRUCK OMFG DECAL $55"/>
    <n v="182000"/>
    <n v="10000"/>
    <n v="9000"/>
    <x v="3"/>
    <n v="201000"/>
    <s v="https://x.com/elonmusk/status/1730483553677332944"/>
    <x v="2"/>
    <x v="0"/>
    <x v="0"/>
    <x v="4"/>
    <x v="2"/>
    <x v="1"/>
    <n v="5.5945895263941336E-2"/>
    <n v="0.10591385093927763"/>
    <n v="0.11789772242429608"/>
    <n v="6.3432882564664912E-3"/>
    <n v="3.0339115418641951E-2"/>
    <n v="3.4378993386621669E-2"/>
    <n v="7.7346034271683264E-3"/>
    <n v="1.87405352219146E-2"/>
    <n v="1.7828041118578171E-2"/>
    <n v="1"/>
    <n v="1"/>
  </r>
  <r>
    <d v="2023-02-13T00:00:00"/>
    <s v="Dogecoin"/>
    <n v="170000"/>
    <n v="7000"/>
    <n v="7000"/>
    <x v="3"/>
    <n v="184000"/>
    <s v="https://x.com/elonmusk/status/1624986889391407106"/>
    <x v="3"/>
    <x v="1"/>
    <x v="1"/>
    <x v="3"/>
    <x v="6"/>
    <x v="0"/>
    <n v="1.7836884313511492E-2"/>
    <n v="7.8893249491356343E-2"/>
    <n v="0.13691406706109577"/>
    <n v="5.319782568127452E-2"/>
    <n v="5.3421994452811497E-2"/>
    <n v="4.0383224198442765E-2"/>
    <n v="1.876135678744267E-2"/>
    <n v="7.5854935869772147E-3"/>
    <n v="2.2916985936011474E-2"/>
    <n v="1"/>
    <n v="1"/>
  </r>
  <r>
    <d v="2023-03-03T00:00:00"/>
    <s v="“I used to be in crypto, but now I got interested in AI”"/>
    <n v="246000"/>
    <n v="29000"/>
    <n v="29000"/>
    <x v="2"/>
    <n v="304000"/>
    <s v="https://x.com/elonmusk/status/1631720134636367872"/>
    <x v="1"/>
    <x v="0"/>
    <x v="1"/>
    <x v="6"/>
    <x v="0"/>
    <x v="0"/>
    <n v="2.3602412216239266E-4"/>
    <n v="3.3907356134503797E-3"/>
    <n v="-9.8506754713861611E-2"/>
    <n v="3.8895186436994023E-2"/>
    <n v="5.8271001970110854E-3"/>
    <n v="2.3885278431141028E-2"/>
    <n v="2.4093250175473216E-2"/>
    <n v="3.5455829198344238E-2"/>
    <n v="2.3103867114777275E-2"/>
    <n v="1"/>
    <n v="1"/>
  </r>
  <r>
    <d v="2023-04-10T00:00:00"/>
    <s v="What does a dyslexic, agnostic amnesiac who believes in crypto do? Lies up all night thinking about Doge."/>
    <n v="16000"/>
    <n v="1000"/>
    <n v="1000"/>
    <x v="1"/>
    <n v="18000"/>
    <s v="https://x.com/elonmusk/status/1645271510561562625"/>
    <x v="3"/>
    <x v="0"/>
    <x v="0"/>
    <x v="4"/>
    <x v="0"/>
    <x v="0"/>
    <n v="2.0947260876392093E-2"/>
    <n v="2.5321078861774149E-2"/>
    <n v="-6.6149792343950242E-3"/>
    <n v="1.7141741614319382E-2"/>
    <n v="1.4555000287398605E-2"/>
    <n v="1.9676726882285257E-2"/>
    <n v="1.4300739416496608E-2"/>
    <n v="2.2826481354353823E-2"/>
    <n v="1.7752092012674355E-2"/>
    <n v="1"/>
    <n v="1"/>
  </r>
  <r>
    <d v="2023-04-13T00:00:00"/>
    <s v="I will pay a million Dogecoin for proof of this mine’s existence!"/>
    <n v="47000"/>
    <n v="4000"/>
    <n v="3000"/>
    <x v="0"/>
    <n v="54000"/>
    <s v="https://x.com/elonmusk/status/1646272562488569857"/>
    <x v="3"/>
    <x v="0"/>
    <x v="1"/>
    <x v="4"/>
    <x v="0"/>
    <x v="0"/>
    <n v="3.9101725158183775E-3"/>
    <n v="-1.8019556609406573E-3"/>
    <n v="-6.8920950727739405E-2"/>
    <n v="2.0507646750389113E-2"/>
    <n v="1.4962953091893796E-2"/>
    <n v="2.6289000561195552E-2"/>
    <n v="8.7818008680597155E-3"/>
    <n v="1.7605797093631415E-2"/>
    <n v="1.8977481525975014E-2"/>
    <n v="1"/>
    <n v="1"/>
  </r>
  <r>
    <d v="2023-05-27T00:00:00"/>
    <s v="Hold on to your horse as the carousel of destiny spins ever faster"/>
    <n v="101000"/>
    <n v="13000"/>
    <n v="9000"/>
    <x v="3"/>
    <n v="123000"/>
    <s v="https://x.com/elonmusk/status/1662293507925590016"/>
    <x v="1"/>
    <x v="0"/>
    <x v="1"/>
    <x v="5"/>
    <x v="1"/>
    <x v="0"/>
    <n v="4.653568852164125E-2"/>
    <n v="3.0986425352848013E-2"/>
    <n v="7.821371363747609E-3"/>
    <n v="2.7537471917323073E-2"/>
    <n v="2.914154215802079E-2"/>
    <n v="2.1117172462725226E-2"/>
    <n v="3.5446171734111326E-2"/>
    <n v="1.9031968166947602E-3"/>
    <n v="1.6133579253996798E-2"/>
    <n v="1"/>
    <n v="1"/>
  </r>
  <r>
    <d v="2023-06-18T00:00:00"/>
    <s v="This sure looks like a scam crypto account. If so, it will be suspended."/>
    <n v="3000"/>
    <n v="708"/>
    <n v="1000"/>
    <x v="1"/>
    <n v="4708"/>
    <s v="https://x.com/elonmusk/status/1670234733949624320"/>
    <x v="1"/>
    <x v="0"/>
    <x v="1"/>
    <x v="1"/>
    <x v="3"/>
    <x v="0"/>
    <n v="1.6795731722364593E-2"/>
    <n v="0.14124375508505693"/>
    <n v="0.15635380112629615"/>
    <n v="2.8366058089486463E-2"/>
    <n v="3.223841929552889E-2"/>
    <n v="2.7810902606867721E-2"/>
    <n v="1.1345577120266816E-2"/>
    <n v="1.8398820820716689E-2"/>
    <n v="1.915415398239545E-2"/>
    <n v="1"/>
    <n v="1"/>
  </r>
  <r>
    <d v="2023-07-15T00:00:00"/>
    <s v="Congrats Tesla Team!"/>
    <n v="345000"/>
    <n v="22000"/>
    <n v="9000"/>
    <x v="2"/>
    <n v="376000"/>
    <s v="https://x.com/elonmusk/status/1680140839107051520"/>
    <x v="2"/>
    <x v="1"/>
    <x v="1"/>
    <x v="2"/>
    <x v="4"/>
    <x v="1"/>
    <n v="-1.8037579998203546E-3"/>
    <n v="-1.4209755156614157E-2"/>
    <n v="-1.7429831468690371E-2"/>
    <n v="3.7770054824053803E-3"/>
    <n v="5.5195993701261563E-3"/>
    <n v="6.4479587526571677E-3"/>
    <n v="2.7374503765714583E-2"/>
    <n v="3.5620797776967847E-2"/>
    <n v="2.1312289631812573E-2"/>
    <n v="1"/>
    <n v="1"/>
  </r>
  <r>
    <d v="2023-07-16T00:00:00"/>
    <s v="23 cents/day via web signup at T.co/blue"/>
    <n v="103000"/>
    <n v="10000"/>
    <n v="14000"/>
    <x v="3"/>
    <n v="127000"/>
    <s v="https://x.com/elonmusk/status/1680391106037534721"/>
    <x v="2"/>
    <x v="1"/>
    <x v="2"/>
    <x v="4"/>
    <x v="6"/>
    <x v="1"/>
    <n v="-2.0866236701745366E-3"/>
    <n v="-9.5466507307649939E-3"/>
    <n v="-5.3049081319754832E-3"/>
    <n v="5.6195641677462257E-5"/>
    <n v="5.5185447569209992E-3"/>
    <n v="1.1914512323855155E-2"/>
    <n v="3.7770054824053803E-3"/>
    <n v="2.0140139464481586E-2"/>
    <n v="2.1273904518291923E-2"/>
    <n v="1"/>
    <n v="1"/>
  </r>
  <r>
    <d v="2023-07-23T00:00:00"/>
    <s v="X.com now points to x.com._x000a__x000a_Interim X logo goes live later today."/>
    <n v="132000"/>
    <n v="36000"/>
    <n v="22000"/>
    <x v="3"/>
    <n v="190000"/>
    <s v="https://x.com/elonmusk/status/1683171310388535296"/>
    <x v="2"/>
    <x v="0"/>
    <x v="2"/>
    <x v="2"/>
    <x v="1"/>
    <x v="0"/>
    <n v="-2.9096745756509668E-2"/>
    <n v="-2.3659755661452175E-2"/>
    <n v="-2.6175328293538858E-2"/>
    <n v="1.3004465821753913E-2"/>
    <n v="1.5129745505042216E-2"/>
    <n v="1.0801611377446691E-2"/>
    <n v="1.2122595945539107E-2"/>
    <n v="7.9583464750346122E-3"/>
    <n v="6.9527087686923911E-3"/>
    <n v="1"/>
    <n v="1"/>
  </r>
  <r>
    <d v="2023-07-23T00:00:00"/>
    <s v="Video presentación del logo de X"/>
    <n v="318000"/>
    <n v="79000"/>
    <n v="45000"/>
    <x v="2"/>
    <n v="442000"/>
    <s v="https://x.com/elonmusk/status/1682978324375543808"/>
    <x v="2"/>
    <x v="0"/>
    <x v="2"/>
    <x v="4"/>
    <x v="4"/>
    <x v="1"/>
    <n v="-2.9096745756509668E-2"/>
    <n v="-2.3659755661452175E-2"/>
    <n v="-2.6175328293538858E-2"/>
    <n v="1.3004465821753913E-2"/>
    <n v="1.5129745505042216E-2"/>
    <n v="1.0801611377446691E-2"/>
    <n v="1.2122595945539107E-2"/>
    <n v="7.9583464750346122E-3"/>
    <n v="6.9527087686923911E-3"/>
    <n v="1"/>
    <n v="1"/>
  </r>
  <r>
    <d v="2023-07-23T00:00:00"/>
    <s v="Not sure what subtle clues gave it way, but I like the letter X"/>
    <n v="419000"/>
    <n v="38000"/>
    <n v="30000"/>
    <x v="2"/>
    <n v="487000"/>
    <s v="https://x.com/elonmusk/status/1683053326097588224"/>
    <x v="2"/>
    <x v="0"/>
    <x v="0"/>
    <x v="4"/>
    <x v="0"/>
    <x v="1"/>
    <n v="-2.9096745756509668E-2"/>
    <n v="-2.3659755661452175E-2"/>
    <n v="-2.6175328293538858E-2"/>
    <n v="1.3004465821753913E-2"/>
    <n v="1.5129745505042216E-2"/>
    <n v="1.0801611377446691E-2"/>
    <n v="1.2122595945539107E-2"/>
    <n v="7.9583464750346122E-3"/>
    <n v="6.9527087686923911E-3"/>
    <n v="1"/>
    <n v="1"/>
  </r>
  <r>
    <d v="2023-07-25T00:00:00"/>
    <s v="We rebranded to a Shiba Inu dog for a while. No impact."/>
    <n v="4000"/>
    <n v="880"/>
    <n v="710"/>
    <x v="1"/>
    <n v="5590"/>
    <s v="https://x.com/elonmusk/status/1683662738269016064"/>
    <x v="1"/>
    <x v="1"/>
    <x v="1"/>
    <x v="2"/>
    <x v="6"/>
    <x v="0"/>
    <n v="3.6758733918267339E-3"/>
    <n v="2.6191752077404651E-3"/>
    <n v="1.3241556759226558E-2"/>
    <n v="1.0511326300265716E-2"/>
    <n v="3.9974065890866E-3"/>
    <n v="8.5483889351946601E-3"/>
    <n v="2.5803618517231928E-2"/>
    <n v="2.0835752939058812E-2"/>
    <n v="1.2752913197700493E-2"/>
    <n v="1"/>
    <n v="1"/>
  </r>
  <r>
    <d v="2023-11-04T00:00:00"/>
    <s v="To be super clear, none of my companies will ever create a crypto token"/>
    <n v="4000"/>
    <n v="806"/>
    <n v="562"/>
    <x v="1"/>
    <n v="5368"/>
    <s v="https://x.com/elonmusk/status/1720646104956481739"/>
    <x v="1"/>
    <x v="0"/>
    <x v="2"/>
    <x v="2"/>
    <x v="1"/>
    <x v="0"/>
    <n v="7.8812827530194696E-5"/>
    <n v="1.1523806042773588E-2"/>
    <n v="5.8895169801665759E-2"/>
    <n v="2.7534222379849969E-3"/>
    <n v="5.699688597641521E-3"/>
    <n v="1.1888467020239855E-2"/>
    <n v="3.594589389216227E-3"/>
    <n v="1.1451566099551818E-2"/>
    <n v="1.2242108531046108E-2"/>
    <n v="1"/>
    <n v="1"/>
  </r>
  <r>
    <d v="2023-11-06T00:00:00"/>
    <s v="Hurricane Boulder Poison Tornado with Cronestaff, but credit to my Barbarian friend for doing most of the damage"/>
    <n v="20000"/>
    <n v="3000"/>
    <n v="2000"/>
    <x v="0"/>
    <n v="25000"/>
    <s v="https://x.com/elonmusk/status/1721626244058394681"/>
    <x v="0"/>
    <x v="1"/>
    <x v="1"/>
    <x v="3"/>
    <x v="0"/>
    <x v="0"/>
    <n v="1.1531027204040756E-2"/>
    <n v="5.0137880599427254E-2"/>
    <n v="4.3183170028752604E-2"/>
    <n v="1.0648072523924332E-2"/>
    <n v="1.0221759301035405E-2"/>
    <n v="1.8048486841581227E-2"/>
    <n v="1.2254894970487798E-2"/>
    <n v="4.8178901903634819E-3"/>
    <n v="1.152831692886523E-2"/>
    <n v="1"/>
    <n v="1"/>
  </r>
  <r>
    <d v="2023-11-13T00:00:00"/>
    <s v="I think the flat inflation of Dogecoin, which means decreasing percentage inflation, is a feature, not a bug"/>
    <n v="6000"/>
    <n v="1000"/>
    <n v="668"/>
    <x v="1"/>
    <n v="7668"/>
    <s v="https://x.com/elonmusk/status/1856735349952688323"/>
    <x v="3"/>
    <x v="1"/>
    <x v="4"/>
    <x v="3"/>
    <x v="1"/>
    <x v="0"/>
    <n v="-2.7144659101360769E-2"/>
    <n v="-8.4348707751737972E-3"/>
    <n v="2.5572598905935884E-2"/>
    <n v="3.3204927146942807E-2"/>
    <n v="4.813135343799111E-2"/>
    <n v="3.6073153066824501E-2"/>
    <n v="1.3949744366965174E-2"/>
    <n v="6.1885119887376177E-3"/>
    <n v="1.4777423288311969E-2"/>
    <n v="1"/>
    <n v="1"/>
  </r>
  <r>
    <d v="2023-11-19T00:00:00"/>
    <s v="X Corp investors will own 25% of xAI"/>
    <n v="95000"/>
    <n v="7000"/>
    <n v="7000"/>
    <x v="0"/>
    <n v="109000"/>
    <s v="https://x.com/elonmusk/status/1726177644671091192"/>
    <x v="1"/>
    <x v="0"/>
    <x v="2"/>
    <x v="2"/>
    <x v="1"/>
    <x v="0"/>
    <n v="2.0696197842597908E-3"/>
    <n v="1.6117250995022481E-3"/>
    <n v="2.3964581632163195E-3"/>
    <n v="6.558303281643218E-3"/>
    <n v="3.3823537250012352E-2"/>
    <n v="2.2860285803274392E-2"/>
    <n v="8.4955705250959451E-3"/>
    <n v="1.0956379995893616E-2"/>
    <n v="3.5654487068423737E-2"/>
    <n v="1"/>
    <n v="1"/>
  </r>
  <r>
    <d v="2023-12-02T00:00:00"/>
    <s v="Congrats to the @SpaceX team on the 250th landing of a Falcon rocket"/>
    <n v="100000"/>
    <n v="11000"/>
    <n v="5000"/>
    <x v="3"/>
    <n v="116000"/>
    <s v="https://x.com/elonmusk/status/1730784086392803656"/>
    <x v="2"/>
    <x v="0"/>
    <x v="2"/>
    <x v="5"/>
    <x v="4"/>
    <x v="1"/>
    <n v="1.2191332995438398E-2"/>
    <n v="0.11722453117080578"/>
    <n v="0.10748226051697918"/>
    <n v="3.2027933221824484E-2"/>
    <n v="2.9366778361853033E-2"/>
    <n v="2.5773593462242339E-2"/>
    <n v="4.4598726372130915E-3"/>
    <n v="1.4780825788143145E-2"/>
    <n v="1.3346889763060933E-2"/>
    <n v="1"/>
    <n v="1"/>
  </r>
  <r>
    <d v="2023-12-02T00:00:00"/>
    <s v="Tesla has by far the best real-world AI"/>
    <n v="27000"/>
    <n v="3000"/>
    <n v="2000"/>
    <x v="0"/>
    <n v="32000"/>
    <s v="https://x.com/elonmusk/status/1730765244899774921"/>
    <x v="2"/>
    <x v="1"/>
    <x v="1"/>
    <x v="4"/>
    <x v="4"/>
    <x v="0"/>
    <n v="1.2191332995438398E-2"/>
    <n v="0.11722453117080578"/>
    <n v="0.10748226051697918"/>
    <n v="3.2027933221824484E-2"/>
    <n v="2.9366778361853033E-2"/>
    <n v="2.5773593462242339E-2"/>
    <n v="4.4598726372130915E-3"/>
    <n v="1.4780825788143145E-2"/>
    <n v="1.3346889763060933E-2"/>
    <n v="1"/>
    <n v="1"/>
  </r>
  <r>
    <d v="2023-12-29T00:00:00"/>
    <s v="Next week, I will do a company talk for SpaceX, followed later by a company talk for Tesla after the 10K. I will recap the talented team’s amazing accomplishments of 2023 and describe exciting plans for 2024 and beyond! These will be posted publicly to @SpaceX and @Tesla."/>
    <n v="56000"/>
    <n v="5000"/>
    <n v="3000"/>
    <x v="0"/>
    <n v="64000"/>
    <s v="https://x.com/elonmusk/status/1740775393580245232"/>
    <x v="2"/>
    <x v="0"/>
    <x v="2"/>
    <x v="2"/>
    <x v="1"/>
    <x v="0"/>
    <n v="3.3630221166731644E-3"/>
    <n v="4.9090516986186161E-2"/>
    <n v="4.8854648919179677E-2"/>
    <n v="1.1676012937755307E-2"/>
    <n v="2.0329776598681699E-2"/>
    <n v="2.7839312738039978E-2"/>
    <n v="3.6378313991701633E-3"/>
    <n v="2.0829073082297547E-2"/>
    <n v="1.7079699143827988E-2"/>
    <n v="1"/>
    <n v="1"/>
  </r>
  <r>
    <d v="2023-12-29T00:00:00"/>
    <s v="Congrats to the SpaceX team on achieving 96 launches in 2023!"/>
    <n v="65000"/>
    <n v="7000"/>
    <n v="5000"/>
    <x v="0"/>
    <n v="77000"/>
    <s v="https://x.com/elonmusk/status/1740628828135756267"/>
    <x v="2"/>
    <x v="1"/>
    <x v="2"/>
    <x v="5"/>
    <x v="4"/>
    <x v="0"/>
    <n v="3.3630221166731644E-3"/>
    <n v="4.9090516986186161E-2"/>
    <n v="4.8854648919179677E-2"/>
    <n v="1.1676012937755307E-2"/>
    <n v="2.0329776598681699E-2"/>
    <n v="2.7839312738039978E-2"/>
    <n v="3.6378313991701633E-3"/>
    <n v="2.0829073082297547E-2"/>
    <n v="1.7079699143827988E-2"/>
    <n v="1"/>
    <n v="1"/>
  </r>
  <r>
    <d v="2024-01-09T00:00:00"/>
    <s v="It was a great year for @SpaceX!"/>
    <n v="43000"/>
    <n v="4000"/>
    <n v="2000"/>
    <x v="0"/>
    <n v="49000"/>
    <s v="https://x.com/elonmusk/status/1744812135937396788"/>
    <x v="2"/>
    <x v="0"/>
    <x v="1"/>
    <x v="2"/>
    <x v="4"/>
    <x v="0"/>
    <n v="1.0462418363059944E-2"/>
    <n v="-6.9138155222160047E-2"/>
    <n v="-6.3905101505834949E-2"/>
    <n v="2.1307292206844134E-2"/>
    <n v="3.8649855450131818E-2"/>
    <n v="3.0238339446234833E-2"/>
    <n v="1.2762047055384144E-2"/>
    <n v="4.642559044080901E-2"/>
    <n v="3.7266382103187799E-2"/>
    <n v="1"/>
    <n v="1"/>
  </r>
  <r>
    <d v="2024-01-29T00:00:00"/>
    <s v="The first human received an implant from @Neuralink yesterday and is recovering well. Initial results show promising neuron spike detection."/>
    <n v="224000"/>
    <n v="44000"/>
    <n v="23000"/>
    <x v="2"/>
    <n v="291000"/>
    <s v="https://x.com/elonmusk/status/1752098683024220632"/>
    <x v="2"/>
    <x v="0"/>
    <x v="2"/>
    <x v="2"/>
    <x v="1"/>
    <x v="0"/>
    <n v="-8.1778327922660266E-3"/>
    <n v="-4.6212786354148383E-3"/>
    <n v="-1.2843946797518102E-2"/>
    <n v="9.0880271249756117E-3"/>
    <n v="8.9398763185058999E-3"/>
    <n v="7.7908372340961202E-3"/>
    <n v="8.7294759476101605E-4"/>
    <n v="1.6632571929400604E-2"/>
    <n v="1.9220956567086819E-2"/>
    <n v="1"/>
    <n v="1"/>
  </r>
  <r>
    <d v="2024-01-30T00:00:00"/>
    <s v="Congrats to the @SpaceX team for the first time completing 10 rocket launches &amp; landings in a single month!"/>
    <n v="83000"/>
    <n v="10000"/>
    <n v="4000"/>
    <x v="0"/>
    <n v="97000"/>
    <s v="https://x.com/elonmusk/status/1752398611453796794"/>
    <x v="2"/>
    <x v="1"/>
    <x v="2"/>
    <x v="5"/>
    <x v="4"/>
    <x v="0"/>
    <n v="-7.0911343111915714E-3"/>
    <n v="6.3750770116945965E-3"/>
    <n v="4.4177449857347728E-3"/>
    <n v="7.3214296222360109E-3"/>
    <n v="8.1394781769723226E-3"/>
    <n v="1.2122547633466407E-2"/>
    <n v="9.0880271249756117E-3"/>
    <n v="2.0407935089348593E-2"/>
    <n v="2.0872343565604363E-2"/>
    <n v="1"/>
    <n v="1"/>
  </r>
  <r>
    <d v="2024-02-09T00:00:00"/>
    <s v="This year, the @SpaceX Dragon spaceship will take astronauts the furthest they’ve been from Earth in over half a century"/>
    <n v="83000"/>
    <n v="7000"/>
    <n v="5000"/>
    <x v="0"/>
    <n v="95000"/>
    <s v="https://x.com/elonmusk/status/1756009604822020521"/>
    <x v="2"/>
    <x v="0"/>
    <x v="2"/>
    <x v="2"/>
    <x v="1"/>
    <x v="0"/>
    <n v="1.4148320176294638E-2"/>
    <n v="6.2076577597155236E-2"/>
    <n v="0.10676598873782672"/>
    <n v="6.6236574186313906E-3"/>
    <n v="1.7172434785959236E-2"/>
    <n v="1.8435834111797247E-2"/>
    <n v="3.9153870646236918E-2"/>
    <n v="8.5852078337536625E-3"/>
    <n v="1.7886888867126031E-2"/>
    <n v="1"/>
    <n v="1"/>
  </r>
  <r>
    <d v="2024-02-16T00:00:00"/>
    <s v="Congrats @SpaceX team!"/>
    <n v="43000"/>
    <n v="4000"/>
    <n v="2000"/>
    <x v="0"/>
    <n v="49000"/>
    <s v="https://x.com/elonmusk/status/1758345416016367909"/>
    <x v="2"/>
    <x v="1"/>
    <x v="2"/>
    <x v="2"/>
    <x v="4"/>
    <x v="0"/>
    <n v="-8.5946499325811887E-3"/>
    <n v="-7.3402842103404975E-3"/>
    <n v="-2.4786481552113493E-2"/>
    <n v="6.8647139093700885E-3"/>
    <n v="1.0117423414206992E-2"/>
    <n v="1.039977765686439E-2"/>
    <n v="2.359917680729757E-4"/>
    <n v="2.2490718016091048E-2"/>
    <n v="1.7809679730397671E-2"/>
    <n v="1"/>
    <n v="1"/>
  </r>
  <r>
    <d v="2024-03-14T00:00:00"/>
    <s v="Stopping crypto/porn spam bots is not easy, but we’re working on it"/>
    <n v="1000"/>
    <n v="282"/>
    <n v="318"/>
    <x v="1"/>
    <n v="1600"/>
    <s v="https://x.com/elonmusk/status/1768361843842482601"/>
    <x v="1"/>
    <x v="0"/>
    <x v="2"/>
    <x v="2"/>
    <x v="1"/>
    <x v="0"/>
    <n v="-2.6601517882854031E-2"/>
    <n v="-3.8950257719222336E-2"/>
    <n v="-8.3382622365008374E-2"/>
    <n v="1.0506521361684902E-2"/>
    <n v="4.7105845006514727E-2"/>
    <n v="5.8732050458899149E-2"/>
    <n v="1.2907166498620892E-2"/>
    <n v="2.3152604732818778E-2"/>
    <n v="2.2245366204824802E-2"/>
    <n v="1"/>
    <n v="1"/>
  </r>
  <r>
    <d v="2024-03-14T00:00:00"/>
    <s v="Starship reached orbital velocity! Congratulations @SpaceX team!!"/>
    <n v="195000"/>
    <n v="14000"/>
    <n v="6000"/>
    <x v="3"/>
    <n v="215000"/>
    <s v="https://x.com/elonmusk/status/1768271078999167379"/>
    <x v="2"/>
    <x v="0"/>
    <x v="2"/>
    <x v="2"/>
    <x v="4"/>
    <x v="0"/>
    <n v="-2.6601517882854031E-2"/>
    <n v="-3.8950257719222336E-2"/>
    <n v="-8.3382622365008374E-2"/>
    <n v="1.0506521361684902E-2"/>
    <n v="4.7105845006514727E-2"/>
    <n v="5.8732050458899149E-2"/>
    <n v="1.2907166498620892E-2"/>
    <n v="2.3152604732818778E-2"/>
    <n v="2.2245366204824802E-2"/>
    <n v="1"/>
    <n v="1"/>
  </r>
  <r>
    <d v="2024-05-30T00:00:00"/>
    <s v="Pretty sure I’ve never discussed crypto with Trump, although I am generally in favor of things that shift power from government to the people, which crypto can do"/>
    <n v="8000"/>
    <n v="1000"/>
    <n v="798"/>
    <x v="1"/>
    <n v="9798"/>
    <s v="https://x.com/elonmusk/status/1796211398088810731"/>
    <x v="1"/>
    <x v="0"/>
    <x v="1"/>
    <x v="6"/>
    <x v="1"/>
    <x v="0"/>
    <n v="-1.1696651367921751E-2"/>
    <n v="-8.6947199879254811E-3"/>
    <n v="3.5204175501396984E-2"/>
    <n v="4.6791131690515258E-3"/>
    <n v="1.0994623866043707E-2"/>
    <n v="1.4625341082334499E-2"/>
    <n v="1.1581206535975552E-2"/>
    <n v="1.3688549322094547E-2"/>
    <n v="1.235389593328665E-2"/>
    <n v="1"/>
    <n v="1"/>
  </r>
  <r>
    <d v="2024-07-16T00:00:00"/>
    <s v="Both @Tesla and @xAI are looking to hire networking engineers &amp; technicians"/>
    <n v="162000"/>
    <n v="14000"/>
    <n v="7000"/>
    <x v="3"/>
    <n v="183000"/>
    <s v="https://x.com/elonmusk/status/1813006521497776496"/>
    <x v="2"/>
    <x v="0"/>
    <x v="2"/>
    <x v="2"/>
    <x v="1"/>
    <x v="1"/>
    <n v="-1.5335439218293834E-2"/>
    <n v="2.347897928564735E-2"/>
    <n v="1.2215310101030274E-2"/>
    <n v="1.8209250591249337E-2"/>
    <n v="2.4521228846049702E-2"/>
    <n v="2.0548598530206467E-2"/>
    <n v="3.3507514358335775E-3"/>
    <n v="2.9561935558158111E-2"/>
    <n v="2.4400769374444607E-2"/>
    <n v="1"/>
    <n v="1"/>
  </r>
  <r>
    <d v="2024-07-24T00:00:00"/>
    <s v="Should Tesla invest $5B into @xAI, assuming the valuation is set by several credible outside investors? (Board approval &amp; shareholder vote are needed, so this is just to test the waters)"/>
    <n v="44000"/>
    <n v="10000"/>
    <n v="18000"/>
    <x v="0"/>
    <n v="72000"/>
    <s v="https://x.com/elonmusk/status/1815907844434112999"/>
    <x v="1"/>
    <x v="0"/>
    <x v="1"/>
    <x v="4"/>
    <x v="1"/>
    <x v="0"/>
    <n v="5.1670923528899237E-3"/>
    <n v="4.0267057909684212E-2"/>
    <n v="-1.1405394389992107E-2"/>
    <n v="3.3777203012532946E-2"/>
    <n v="1.4871403473159782E-2"/>
    <n v="1.8239997631382093E-2"/>
    <n v="3.9864583661219722E-3"/>
    <n v="1.0044572716365767E-2"/>
    <n v="2.1056426307027275E-2"/>
    <n v="1"/>
    <n v="1"/>
  </r>
  <r>
    <d v="2024-09-22T00:00:00"/>
    <s v="The preservation of life and consciousness by being on multiple planets and the expansion of consciousness to the stars are the goals of @SpaceX"/>
    <n v="115000"/>
    <n v="11000"/>
    <n v="4000"/>
    <x v="3"/>
    <n v="130000"/>
    <s v="https://x.com/elonmusk/status/1837899994973540495"/>
    <x v="2"/>
    <x v="0"/>
    <x v="1"/>
    <x v="4"/>
    <x v="5"/>
    <x v="1"/>
    <n v="-3.8266030388525163E-3"/>
    <n v="-6.4546400157166062E-3"/>
    <n v="3.2909918637497704E-2"/>
    <n v="9.2337961804626906E-3"/>
    <n v="2.1737525096754876E-2"/>
    <n v="2.0693323558537254E-2"/>
    <n v="4.7199026378508865E-3"/>
    <n v="1.145638816235904E-3"/>
    <n v="1.7222510073615326E-2"/>
    <n v="1"/>
    <n v="1"/>
  </r>
  <r>
    <d v="2024-10-16T00:00:00"/>
    <s v="Great energy from @SpaceX fans in Mexico"/>
    <n v="717000"/>
    <n v="66000"/>
    <n v="16000"/>
    <x v="2"/>
    <n v="799000"/>
    <s v="https://x.com/elonmusk/status/1846421607394271441"/>
    <x v="2"/>
    <x v="0"/>
    <x v="1"/>
    <x v="4"/>
    <x v="4"/>
    <x v="1"/>
    <n v="-4.3418734645994661E-3"/>
    <n v="1.0887348218813431E-2"/>
    <n v="-1.3478046683121137E-2"/>
    <n v="1.4455628360862924E-2"/>
    <n v="9.4194270583657942E-3"/>
    <n v="1.4371696471169667E-2"/>
    <n v="8.9949627792903063E-3"/>
    <n v="2.3390109765689868E-2"/>
    <n v="2.1436502980260778E-2"/>
    <n v="1"/>
    <n v="1"/>
  </r>
  <r>
    <d v="2024-11-05T00:00:00"/>
    <s v="Congrats @SpaceX on the 400th launch!"/>
    <n v="156000"/>
    <n v="13000"/>
    <n v="4000"/>
    <x v="3"/>
    <n v="173000"/>
    <s v="https://x.com/elonmusk/status/1853729528717132114"/>
    <x v="2"/>
    <x v="1"/>
    <x v="2"/>
    <x v="5"/>
    <x v="4"/>
    <x v="1"/>
    <n v="8.9677879303587504E-2"/>
    <n v="0.10376916370553735"/>
    <n v="0.27132842306413396"/>
    <n v="5.0766559696411313E-2"/>
    <n v="4.2639538988699467E-2"/>
    <n v="4.1823580623374074E-2"/>
    <n v="4.5735217408427814E-2"/>
    <n v="2.0049473302936438E-2"/>
    <n v="1.5474492017267692E-2"/>
    <n v="1"/>
    <n v="1"/>
  </r>
  <r>
    <d v="2024-11-14T00:00:00"/>
    <s v="Looks like a lot of opportunity for @DOGE"/>
    <n v="83000"/>
    <n v="14000"/>
    <n v="3000"/>
    <x v="0"/>
    <n v="100000"/>
    <s v="https://x.com/elonmusk/status/1857050774288670736"/>
    <x v="3"/>
    <x v="1"/>
    <x v="0"/>
    <x v="4"/>
    <x v="4"/>
    <x v="0"/>
    <n v="4.1243218891908073E-2"/>
    <n v="2.7661253991959622E-2"/>
    <n v="0.1268323230958659"/>
    <n v="8.4820713516414628E-4"/>
    <n v="2.2591607883108843E-2"/>
    <n v="1.9789136741149366E-2"/>
    <n v="1.2985572165083706E-2"/>
    <n v="2.8463803410886036E-2"/>
    <n v="4.3882901904580725E-2"/>
    <n v="1"/>
    <n v="1"/>
  </r>
  <r>
    <d v="2024-11-15T00:00:00"/>
    <s v="Last night with @realDonaldTrump &amp; @JMilei"/>
    <n v="917000"/>
    <n v="75000"/>
    <n v="18000"/>
    <x v="2"/>
    <n v="1010000"/>
    <s v="https://x.com/elonmusk/status/1857456159759687980"/>
    <x v="2"/>
    <x v="0"/>
    <x v="1"/>
    <x v="4"/>
    <x v="4"/>
    <x v="1"/>
    <n v="-4.4669628149287544E-3"/>
    <n v="-4.4046208276773413E-3"/>
    <n v="8.6878012233982727E-2"/>
    <n v="2.1752959301643091E-3"/>
    <n v="1.1960495755882103E-2"/>
    <n v="1.898685265836406E-2"/>
    <n v="8.4820713516414628E-4"/>
    <n v="3.8722274695177868E-2"/>
    <n v="4.4052680553060983E-2"/>
    <n v="1"/>
    <n v="1"/>
  </r>
  <r>
    <d v="2024-11-16T00:00:00"/>
    <s v="Starting to feel like The @DOGE has real potential"/>
    <n v="345000"/>
    <n v="28000"/>
    <n v="16000"/>
    <x v="2"/>
    <n v="389000"/>
    <s v="https://x.com/elonmusk/status/1857667225852826080"/>
    <x v="3"/>
    <x v="0"/>
    <x v="1"/>
    <x v="5"/>
    <x v="5"/>
    <x v="0"/>
    <n v="-8.6155111671528672E-3"/>
    <n v="1.74037566623928E-2"/>
    <n v="7.8242355318709711E-2"/>
    <n v="1.0601623469935472E-2"/>
    <n v="1.3583160548877289E-2"/>
    <n v="1.8432575276946125E-2"/>
    <n v="2.1752959301643091E-3"/>
    <n v="3.7313045362087786E-2"/>
    <n v="4.4603110176698907E-2"/>
    <n v="1"/>
    <n v="1"/>
  </r>
  <r>
    <d v="2024-11-22T00:00:00"/>
    <s v="Over 10,000% … @DOGE is rorely needed!"/>
    <n v="105000"/>
    <n v="21000"/>
    <n v="4000"/>
    <x v="3"/>
    <n v="130000"/>
    <s v="https://x.com/elonmusk/status/1860005811998847032"/>
    <x v="3"/>
    <x v="1"/>
    <x v="1"/>
    <x v="0"/>
    <x v="4"/>
    <x v="0"/>
    <n v="-1.2376849352498387E-2"/>
    <n v="-5.8388801220902287E-2"/>
    <n v="-1.4848435769658219E-2"/>
    <n v="1.8587660716242358E-3"/>
    <n v="2.1950983102296345E-2"/>
    <n v="2.6371552312162632E-2"/>
    <n v="9.503892581678228E-3"/>
    <n v="2.045694723668167E-2"/>
    <n v="1.8251682759191774E-2"/>
    <n v="1"/>
    <n v="1"/>
  </r>
  <r>
    <d v="2024-11-25T00:00:00"/>
    <s v="I still can’t believe @DOGE is real"/>
    <n v="287000"/>
    <n v="19000"/>
    <n v="13000"/>
    <x v="2"/>
    <n v="319000"/>
    <s v="https://x.com/elonmusk/status/1860937593967583405"/>
    <x v="3"/>
    <x v="0"/>
    <x v="1"/>
    <x v="3"/>
    <x v="5"/>
    <x v="0"/>
    <n v="-1.167225882945222E-2"/>
    <n v="2.7421240320254725E-2"/>
    <n v="2.9307473909179205E-2"/>
    <n v="4.451623344640649E-2"/>
    <n v="2.4128902521520994E-2"/>
    <n v="1.9041842149392047E-2"/>
    <n v="2.9096367560234156E-2"/>
    <n v="2.644068724917318E-2"/>
    <n v="2.9654958593478047E-2"/>
    <n v="1"/>
    <n v="1"/>
  </r>
  <r>
    <d v="2024-11-26T00:00:00"/>
    <s v="What did you get done this week?"/>
    <n v="81000"/>
    <n v="14000"/>
    <n v="4000"/>
    <x v="0"/>
    <n v="99000"/>
    <s v="https://x.com/elonmusk/status/1861492962154467831"/>
    <x v="3"/>
    <x v="0"/>
    <x v="1"/>
    <x v="0"/>
    <x v="5"/>
    <x v="1"/>
    <n v="4.246660786523182E-2"/>
    <n v="5.8596492219752605E-2"/>
    <n v="4.3239164799318885E-2"/>
    <n v="2.1796520669729775E-2"/>
    <n v="2.3517259897907507E-2"/>
    <n v="1.964778208348391E-2"/>
    <n v="4.451623344640649E-2"/>
    <n v="2.6540072721579343E-2"/>
    <n v="2.9559938368688678E-2"/>
    <n v="1"/>
    <n v="1"/>
  </r>
  <r>
    <d v="2024-12-02T00:00:00"/>
    <s v="The final step of @DOGE is to delete itself"/>
    <n v="323000"/>
    <n v="31000"/>
    <n v="10000"/>
    <x v="2"/>
    <n v="364000"/>
    <s v="https://x.com/elonmusk/status/1863666221301764462"/>
    <x v="3"/>
    <x v="1"/>
    <x v="1"/>
    <x v="0"/>
    <x v="5"/>
    <x v="0"/>
    <n v="1.7047708115012217E-3"/>
    <n v="1.2591067931980282E-2"/>
    <n v="1.6854925914019159E-2"/>
    <n v="3.3185109154169015E-2"/>
    <n v="2.2509365253177323E-2"/>
    <n v="2.2820123201236647E-2"/>
    <n v="1.5125934005341776E-2"/>
    <n v="1.2099063753617238E-2"/>
    <n v="2.0543404676625524E-2"/>
    <n v="1"/>
    <n v="1"/>
  </r>
  <r>
    <d v="2024-12-10T00:00:00"/>
    <s v="The current administration is doing everything possible to prevent government efficiency, but @DOGE is inevitable"/>
    <n v="109000"/>
    <n v="20000"/>
    <n v="4000"/>
    <x v="3"/>
    <n v="133000"/>
    <s v="https://x.com/elonmusk/status/1866272797841867162"/>
    <x v="3"/>
    <x v="1"/>
    <x v="1"/>
    <x v="0"/>
    <x v="5"/>
    <x v="0"/>
    <n v="4.6011399800120145E-2"/>
    <n v="4.9085042732433415E-2"/>
    <n v="9.7528553056199785E-2"/>
    <n v="2.1973705056008035E-2"/>
    <n v="2.4478518817032238E-2"/>
    <n v="2.9921935933463453E-2"/>
    <n v="4.6529461373098761E-2"/>
    <n v="2.6389319716402713E-2"/>
    <n v="2.4647901152368645E-2"/>
    <n v="1"/>
    <n v="1"/>
  </r>
  <r>
    <d v="2024-12-17T00:00:00"/>
    <s v="DOGE"/>
    <n v="96000"/>
    <n v="13000"/>
    <n v="4000"/>
    <x v="3"/>
    <n v="113000"/>
    <s v="https://x.com/elonmusk/status/1868854088307540142"/>
    <x v="3"/>
    <x v="0"/>
    <x v="4"/>
    <x v="4"/>
    <x v="1"/>
    <x v="1"/>
    <n v="-5.3596348960887163E-2"/>
    <n v="-7.8835288349111798E-2"/>
    <n v="-6.8325915588579256E-2"/>
    <n v="1.3330944363972731E-2"/>
    <n v="2.3914125248503268E-2"/>
    <n v="2.7791502660444254E-2"/>
    <n v="1.4816836345780194E-2"/>
    <n v="1.5961234659391706E-2"/>
    <n v="1.9675230921004882E-2"/>
    <n v="1"/>
    <n v="1"/>
  </r>
  <r>
    <d v="2024-12-18T00:00:00"/>
    <s v="Unless @DOGE ends the careers of deceitful, pork-barrel politicians, the waste and corruption will never stop. "/>
    <n v="351000"/>
    <n v="61000"/>
    <n v="26000"/>
    <x v="2"/>
    <n v="438000"/>
    <s v="https://x.com/elonmusk/status/1869481504575012962"/>
    <x v="3"/>
    <x v="0"/>
    <x v="1"/>
    <x v="0"/>
    <x v="1"/>
    <x v="0"/>
    <n v="-2.4841981508050393E-2"/>
    <n v="-3.1035489399011684E-2"/>
    <n v="-9.2858281523992003E-3"/>
    <n v="5.7383994806684633E-3"/>
    <n v="1.1733356785247489E-2"/>
    <n v="2.4135113987946575E-2"/>
    <n v="1.3330944363972731E-2"/>
    <n v="3.5480213784376866E-2"/>
    <n v="2.6954802657224015E-2"/>
    <n v="1"/>
    <n v="1"/>
  </r>
  <r>
    <d v="2024-12-25T00:00:00"/>
    <s v="🎶Who let the DOGE out? 🎶"/>
    <n v="448000"/>
    <n v="33000"/>
    <n v="16000"/>
    <x v="2"/>
    <n v="497000"/>
    <s v="https://x.com/elonmusk/status/1871980130303918426"/>
    <x v="3"/>
    <x v="0"/>
    <x v="0"/>
    <x v="3"/>
    <x v="5"/>
    <x v="1"/>
    <n v="-3.6260308137897712E-2"/>
    <n v="-4.2559334647411351E-2"/>
    <n v="-4.8532322297759389E-2"/>
    <n v="2.2971092525019624E-2"/>
    <n v="1.807926154208879E-2"/>
    <n v="1.9480909075281393E-2"/>
    <n v="2.4732303882308085E-3"/>
    <n v="2.4628005091023634E-2"/>
    <n v="2.2349743632754181E-2"/>
    <n v="1"/>
    <n v="1"/>
  </r>
  <r>
    <d v="2025-01-07T00:00:00"/>
    <s v="If dollar inflation is solved, the price in dollars to buy cryptocurrency will actually drop, other things being equal. What matters is the ratio of dollars to crypto."/>
    <n v="1000"/>
    <n v="199"/>
    <n v="175"/>
    <x v="1"/>
    <n v="1374"/>
    <s v="https://x.com/elonmusk/status/1876567714594169283"/>
    <x v="1"/>
    <x v="0"/>
    <x v="1"/>
    <x v="1"/>
    <x v="1"/>
    <x v="0"/>
    <n v="-1.9157494523128205E-2"/>
    <n v="-2.2355913287955498E-2"/>
    <n v="-3.0179543987493007E-3"/>
    <n v="2.1707896676830197E-2"/>
    <n v="2.3496701768531997E-2"/>
    <n v="2.2619094594835527E-2"/>
    <n v="3.574967275238379E-2"/>
    <n v="4.5626746176136226E-2"/>
    <n v="2.852100861312867E-2"/>
    <n v="1"/>
    <n v="1"/>
  </r>
  <r>
    <d v="2025-01-17T00:00:00"/>
    <s v="Maybe she clicked on the “send me 1 btc, I send you 2btc” email 😂"/>
    <n v="24000"/>
    <n v="3000"/>
    <n v="1500"/>
    <x v="0"/>
    <n v="28500"/>
    <s v="https://x.com/elonmusk/status/1880063488489668867"/>
    <x v="0"/>
    <x v="1"/>
    <x v="0"/>
    <x v="6"/>
    <x v="0"/>
    <x v="0"/>
    <n v="2.8429009114570025E-3"/>
    <n v="-2.1062438171707387E-2"/>
    <n v="6.6462413200281123E-3"/>
    <n v="1.5204451481846041E-2"/>
    <n v="2.9034038155705613E-2"/>
    <n v="2.1515360448544043E-2"/>
    <n v="4.2435135286455608E-2"/>
    <n v="2.4028581854667878E-2"/>
    <n v="1.9555410499008108E-2"/>
    <n v="1"/>
    <n v="1"/>
  </r>
  <r>
    <d v="2025-01-28T00:00:00"/>
    <s v="The @POTUS has asked @SpaceX to bring home the 2 astronauts stranded on the @Space_Station as soon as possible. We will do so. Terrible that the Biden administration left them there so long."/>
    <n v="421000"/>
    <n v="55000"/>
    <n v="18000"/>
    <x v="2"/>
    <n v="494000"/>
    <s v="https://x.com/elonmusk/status/1884365928038563880"/>
    <x v="2"/>
    <x v="0"/>
    <x v="3"/>
    <x v="0"/>
    <x v="1"/>
    <x v="0"/>
    <n v="2.3296889801073473E-2"/>
    <n v="1.0331149352699631E-2"/>
    <n v="-3.2720338648563274E-2"/>
    <n v="3.1118413592592501E-3"/>
    <n v="2.2046971517656829E-2"/>
    <n v="2.6574945200730712E-2"/>
    <n v="5.1753982153239656E-3"/>
    <n v="8.4705896761334068E-3"/>
    <n v="1.1688845232371965E-2"/>
    <n v="1"/>
    <n v="1"/>
  </r>
  <r>
    <d v="2025-02-07T00:00:00"/>
    <s v="I love @realDonaldTrump as much as a straight man can love another man"/>
    <n v="756000"/>
    <n v="89000"/>
    <n v="54000"/>
    <x v="2"/>
    <n v="899000"/>
    <s v="https://x.com/elonmusk/status/1887889037354008729"/>
    <x v="2"/>
    <x v="0"/>
    <x v="1"/>
    <x v="0"/>
    <x v="0"/>
    <x v="0"/>
    <n v="4.252676549028056E-4"/>
    <n v="8.9956958229577832E-3"/>
    <n v="1.0149120351886198E-2"/>
    <n v="2.5587879171034552E-2"/>
    <n v="1.0516963589486832E-2"/>
    <n v="1.2123516844906226E-2"/>
    <n v="2.8972777288814859E-2"/>
    <n v="8.1823467080803288E-3"/>
    <n v="2.4345938844806948E-2"/>
    <n v="1"/>
    <n v="1"/>
  </r>
  <r>
    <d v="2025-02-19T00:00:00"/>
    <s v="Congratulations @SpaceX team!"/>
    <n v="221000"/>
    <n v="19000"/>
    <n v="6000"/>
    <x v="3"/>
    <n v="246000"/>
    <s v="https://x.com/elonmusk/status/1892003547262111822"/>
    <x v="2"/>
    <x v="0"/>
    <x v="2"/>
    <x v="5"/>
    <x v="4"/>
    <x v="1"/>
    <n v="1.8928161243919606E-2"/>
    <n v="-8.5543287907108301E-5"/>
    <n v="-0.13006825857271131"/>
    <n v="8.2160240541647514E-3"/>
    <n v="1.726685948200752E-2"/>
    <n v="2.7386618640580528E-2"/>
    <n v="1.222860167696117E-2"/>
    <n v="7.9914274458015976E-3"/>
    <n v="9.8512024086388882E-3"/>
    <n v="1"/>
    <n v="1"/>
  </r>
  <r>
    <d v="2025-03-02T00:00:00"/>
    <s v="This is a real video of a past @SpaceX Starship water landing. Trying again tomorrow. We need to perfect ship reentry at extreme temperatures before attempting to catch the ship with the tower arms, like the booster."/>
    <n v="223000"/>
    <n v="23000"/>
    <n v="10000"/>
    <x v="3"/>
    <n v="256000"/>
    <s v="https://x.com/elonmusk/status/1896239972195438598"/>
    <x v="2"/>
    <x v="0"/>
    <x v="4"/>
    <x v="2"/>
    <x v="1"/>
    <x v="1"/>
    <n v="-8.4341066120535713E-2"/>
    <n v="-3.8408613638777789E-2"/>
    <n v="-0.14285881044181492"/>
    <n v="3.2084389144773122E-2"/>
    <n v="5.2602738793998016E-2"/>
    <n v="3.9458131359559043E-2"/>
    <n v="7.3898723468910188E-2"/>
    <n v="5.227223625662783E-2"/>
    <n v="5.1306979475202956E-2"/>
    <n v="1"/>
    <n v="1"/>
  </r>
  <r>
    <d v="2025-03-09T00:00:00"/>
    <s v="Heartfelt thanks to everyone supporting @Tesla, despite many attacks against our stores and offices ❤️❤️❤️"/>
    <n v="283000"/>
    <n v="29000"/>
    <n v="18000"/>
    <x v="2"/>
    <n v="330000"/>
    <s v="https://x.com/elonmusk/status/1898783119039213930"/>
    <x v="2"/>
    <x v="1"/>
    <x v="1"/>
    <x v="4"/>
    <x v="4"/>
    <x v="1"/>
    <n v="-2.447627683366238E-2"/>
    <n v="3.8572925560047766E-2"/>
    <n v="2.2350407964772057E-2"/>
    <n v="1.8753026202603978E-2"/>
    <n v="3.8518579709991084E-2"/>
    <n v="2.9834350096939858E-2"/>
    <n v="1.8543581740592178E-2"/>
    <n v="2.7395548537455745E-2"/>
    <n v="4.2598752654564268E-2"/>
    <n v="1"/>
    <n v="1"/>
  </r>
  <r>
    <d v="2025-03-11T00:00:00"/>
    <s v="In support of the policies of President @realDonaldTrump and to demonstrate our confidence in the future of the United States, @Tesla commits to doubling vehicle production in the US within 2 years! 🇺🇸🇺🇸🇺🇸"/>
    <n v="205000"/>
    <n v="25000"/>
    <n v="20000"/>
    <x v="3"/>
    <n v="250000"/>
    <s v="https://x.com/elonmusk/status/1899583456050598202"/>
    <x v="2"/>
    <x v="0"/>
    <x v="2"/>
    <x v="4"/>
    <x v="1"/>
    <x v="0"/>
    <n v="1.26392680658578E-2"/>
    <n v="1.3488251603327006E-2"/>
    <n v="-4.9746355153013067E-4"/>
    <n v="4.7764149382231126E-3"/>
    <n v="2.8028567175138189E-2"/>
    <n v="2.7974217006877671E-2"/>
    <n v="8.9490877626364328E-3"/>
    <n v="5.7974050534862438E-2"/>
    <n v="4.0046724853708464E-2"/>
    <n v="1"/>
    <n v="1"/>
  </r>
  <r>
    <d v="2025-03-15T00:00:00"/>
    <s v="Congratulations @SpaceX team on 400 landings of Falcon 9!!"/>
    <n v="139000"/>
    <n v="14000"/>
    <n v="4000"/>
    <x v="3"/>
    <n v="157000"/>
    <s v="https://x.com/elonmusk/status/1900851975824019595"/>
    <x v="2"/>
    <x v="1"/>
    <x v="2"/>
    <x v="2"/>
    <x v="4"/>
    <x v="1"/>
    <n v="-2.1233078372034142E-2"/>
    <n v="-1.8600930491003975E-2"/>
    <n v="-6.7588133750614565E-3"/>
    <n v="1.3664917904248298E-3"/>
    <n v="3.2183788665100729E-2"/>
    <n v="2.5834224423705081E-2"/>
    <n v="4.6722666781859254E-3"/>
    <n v="3.3737475088362119E-2"/>
    <n v="3.9917947546204063E-2"/>
    <n v="1"/>
    <n v="1"/>
  </r>
  <r>
    <d v="2025-03-20T00:00:00"/>
    <s v="&quot;Imagen de DOGE&quot;"/>
    <n v="701000"/>
    <n v="56000"/>
    <n v="26000"/>
    <x v="2"/>
    <n v="783000"/>
    <s v="https://x.com/elonmusk/status/1902642215928656206"/>
    <x v="3"/>
    <x v="0"/>
    <x v="1"/>
    <x v="3"/>
    <x v="6"/>
    <x v="1"/>
    <n v="-3.0205861277462498E-3"/>
    <n v="1.7142434187934485E-2"/>
    <n v="3.4742137550126007E-2"/>
    <n v="1.9023756596028656E-2"/>
    <n v="1.4019861933218527E-2"/>
    <n v="1.6903529074134113E-2"/>
    <n v="2.542303651827018E-2"/>
    <n v="4.1054323311931276E-2"/>
    <n v="2.9270046501691942E-2"/>
    <n v="1"/>
    <n v="1"/>
  </r>
  <r>
    <d v="2025-03-21T00:00:00"/>
    <s v="Reservoir "/>
    <n v="245000"/>
    <n v="23000"/>
    <n v="17000"/>
    <x v="3"/>
    <n v="285000"/>
    <s v="https://x.com/elonmusk/status/1902598145357308372"/>
    <x v="3"/>
    <x v="0"/>
    <x v="0"/>
    <x v="5"/>
    <x v="5"/>
    <x v="1"/>
    <n v="-2.998803809819206E-3"/>
    <n v="3.9450242700253657E-2"/>
    <n v="4.4952907893831551E-3"/>
    <n v="1.2852856021968749E-2"/>
    <n v="1.2894921218893449E-2"/>
    <n v="1.851953539442951E-2"/>
    <n v="1.9023756596028656E-2"/>
    <n v="3.916468305629129E-2"/>
    <n v="2.6413118582750687E-2"/>
    <n v="1"/>
    <n v="1"/>
  </r>
  <r>
    <d v="2025-04-12T00:00:00"/>
    <s v="Some progress"/>
    <n v="76000"/>
    <n v="12000"/>
    <n v="4000"/>
    <x v="0"/>
    <n v="92000"/>
    <s v="https://x.com/elonmusk/status/1910838330083664126"/>
    <x v="3"/>
    <x v="1"/>
    <x v="4"/>
    <x v="3"/>
    <x v="4"/>
    <x v="1"/>
    <n v="-1.8705461442263149E-2"/>
    <n v="-1.8886611389161145E-2"/>
    <n v="-1.8865389291823353E-3"/>
    <n v="1.4813481840889904E-4"/>
    <n v="1.2961720021227736E-2"/>
    <n v="1.0393823811512385E-2"/>
    <n v="1.4204914739693361E-2"/>
    <n v="4.3625430844965098E-2"/>
    <n v="5.1954155986094597E-2"/>
    <n v="1"/>
    <n v="1"/>
  </r>
  <r>
    <d v="2025-04-15T00:00:00"/>
    <s v="Not bad, @Tesla!"/>
    <n v="179000"/>
    <n v="23000"/>
    <n v="7000"/>
    <x v="3"/>
    <n v="209000"/>
    <s v="https://x.com/elonmusk/status/1912046162347012155"/>
    <x v="2"/>
    <x v="1"/>
    <x v="1"/>
    <x v="4"/>
    <x v="0"/>
    <x v="1"/>
    <n v="4.4732374773910344E-3"/>
    <n v="9.40502033697177E-3"/>
    <n v="0.11589128040761199"/>
    <n v="9.6200701698550359E-3"/>
    <n v="6.9878862468726027E-3"/>
    <n v="2.3523483831606313E-2"/>
    <n v="1.4261944944178177E-2"/>
    <n v="1.4448590883444079E-2"/>
    <n v="4.0948298002810177E-2"/>
    <n v="1"/>
    <n v="1"/>
  </r>
  <r>
    <d v="2025-04-29T00:00:00"/>
    <s v="Knock, knock … it’s @DOGE"/>
    <n v="501000"/>
    <n v="54000"/>
    <n v="30000"/>
    <x v="2"/>
    <n v="585000"/>
    <s v="https://x.com/elonmusk/status/1917048786633036129"/>
    <x v="3"/>
    <x v="0"/>
    <x v="0"/>
    <x v="3"/>
    <x v="4"/>
    <x v="1"/>
    <n v="-8.1839291683416526E-4"/>
    <n v="2.6938563582034947E-2"/>
    <n v="2.6829119304443427E-2"/>
    <n v="1.8533432059195915E-2"/>
    <n v="1.413352401890499E-2"/>
    <n v="1.3879468884119138E-2"/>
    <n v="1.4117351235340624E-3"/>
    <n v="1.2825789482358964E-2"/>
    <n v="8.3878328808068888E-3"/>
    <n v="1"/>
    <n v="1"/>
  </r>
  <r>
    <d v="2025-04-29T00:00:00"/>
    <s v="No high, no lows, only @DOGE"/>
    <n v="76000"/>
    <n v="13000"/>
    <n v="2000"/>
    <x v="0"/>
    <n v="91000"/>
    <s v="https://x.com/elonmusk/status/1917005499209551977"/>
    <x v="3"/>
    <x v="0"/>
    <x v="4"/>
    <x v="2"/>
    <x v="5"/>
    <x v="1"/>
    <n v="-8.1839291683416526E-4"/>
    <n v="2.6938563582034947E-2"/>
    <n v="2.6829119304443427E-2"/>
    <n v="1.8533432059195915E-2"/>
    <n v="1.413352401890499E-2"/>
    <n v="1.3879468884119138E-2"/>
    <n v="1.4117351235340624E-3"/>
    <n v="1.2825789482358964E-2"/>
    <n v="8.3878328808068888E-3"/>
    <n v="1"/>
    <n v="1"/>
  </r>
  <r>
    <d v="2025-05-02T00:00:00"/>
    <s v=",,,@DOGE"/>
    <n v="90000"/>
    <n v="16000"/>
    <n v="2000"/>
    <x v="0"/>
    <n v="108000"/>
    <s v="https://x.com/elonmusk/status/1918334607742910612"/>
    <x v="3"/>
    <x v="0"/>
    <x v="1"/>
    <x v="3"/>
    <x v="4"/>
    <x v="0"/>
    <n v="-9.6909455616746021E-3"/>
    <n v="-2.1709981709039927E-2"/>
    <n v="6.3420227786066707E-2"/>
    <n v="1.7682887350473017E-3"/>
    <n v="1.7052378179476586E-2"/>
    <n v="2.45997769522028E-2"/>
    <n v="8.7327705121759535E-3"/>
    <n v="1.3009513140246537E-2"/>
    <n v="1.1833222255864053E-2"/>
    <n v="1"/>
    <n v="1"/>
  </r>
  <r>
    <d v="2025-05-05T00:00:00"/>
    <s v="Any battery or generator will work. If you have solar and a Tesla Powerwall..."/>
    <n v="5000"/>
    <n v="500"/>
    <n v="300"/>
    <x v="1"/>
    <n v="5800"/>
    <s v="https://x.com/elonmusk/status/1919365055386108364"/>
    <x v="0"/>
    <x v="1"/>
    <x v="1"/>
    <x v="3"/>
    <x v="1"/>
    <x v="0"/>
    <n v="2.2082826115320087E-2"/>
    <n v="8.8106671801127412E-2"/>
    <n v="8.579489771402482E-2"/>
    <n v="7.5505744940720463E-3"/>
    <n v="2.9137518358268406E-2"/>
    <n v="2.3343901046090444E-2"/>
    <n v="2.0656760133507163E-2"/>
    <n v="1.0652863897883166E-2"/>
    <n v="1.3071762380553457E-2"/>
    <n v="1"/>
    <n v="1"/>
  </r>
  <r>
    <d v="2025-05-05T00:00:00"/>
    <s v="🎯"/>
    <n v="4000"/>
    <n v="300"/>
    <n v="200"/>
    <x v="1"/>
    <n v="4500"/>
    <s v="https://x.com/elonmusk/status/1919365133593096605"/>
    <x v="0"/>
    <x v="1"/>
    <x v="0"/>
    <x v="0"/>
    <x v="0"/>
    <x v="0"/>
    <n v="2.2082826115320087E-2"/>
    <n v="8.8106671801127412E-2"/>
    <n v="8.579489771402482E-2"/>
    <n v="7.5505744940720463E-3"/>
    <n v="2.9137518358268406E-2"/>
    <n v="2.3343901046090444E-2"/>
    <n v="2.0656760133507163E-2"/>
    <n v="1.0652863897883166E-2"/>
    <n v="1.3071762380553457E-2"/>
    <n v="1"/>
    <n v="1"/>
  </r>
  <r>
    <d v="2025-05-24T00:00:00"/>
    <s v="Much appreciated on behalf of the @DOGE team"/>
    <n v="113000"/>
    <n v="19000"/>
    <n v="5000"/>
    <x v="3"/>
    <n v="137000"/>
    <s v="https://x.com/elonmusk/status/1926063893723369833"/>
    <x v="3"/>
    <x v="1"/>
    <x v="1"/>
    <x v="3"/>
    <x v="4"/>
    <x v="0"/>
    <n v="1.002959705328399E-2"/>
    <n v="1.091101400061234E-2"/>
    <n v="-2.8557909093439471E-2"/>
    <n v="8.6955899765662325E-3"/>
    <n v="9.3272331314827994E-3"/>
    <n v="1.1709959938663281E-2"/>
    <n v="1.3217576816028391E-2"/>
    <n v="3.0813294147246793E-2"/>
    <n v="2.4437013663529305E-2"/>
    <n v="1"/>
    <n v="1"/>
  </r>
  <r>
    <d v="2025-06-01T00:00:00"/>
    <s v="All new XChat is rolling out with encryption, vanishing messages and the ability to send any kind of file. Also, audio/video calling._x000a__x000a_This is built on Rust with (Bitcoin style) encryption, whole new architecture."/>
    <n v="30000"/>
    <n v="5000"/>
    <n v="4000"/>
    <x v="0"/>
    <n v="39000"/>
    <s v="https://x.com/elonmusk/status/1929238157872312773"/>
    <x v="0"/>
    <x v="0"/>
    <x v="2"/>
    <x v="6"/>
    <x v="4"/>
    <x v="0"/>
    <n v="2.0069865853773461E-3"/>
    <n v="-8.5202260699983601E-3"/>
    <n v="2.8400753566670822E-4"/>
    <n v="4.7063986136298228E-3"/>
    <n v="1.4028626216524421E-2"/>
    <n v="2.2115378292071407E-2"/>
    <n v="5.5262221081511529E-3"/>
    <n v="1.3658959966181208E-2"/>
    <n v="1.1414345286247027E-2"/>
    <n v="1"/>
    <n v="1"/>
  </r>
  <r>
    <d v="2025-06-11T00:00:00"/>
    <s v="I regret some of my posts about President @realDonaldTrump last week. They went too far."/>
    <n v="1000000"/>
    <n v="137000"/>
    <n v="152000"/>
    <x v="2"/>
    <n v="1289000"/>
    <s v="https://x.com/elonmusk/status/1932695486684950962"/>
    <x v="2"/>
    <x v="0"/>
    <x v="1"/>
    <x v="0"/>
    <x v="1"/>
    <x v="0"/>
    <n v="-2.5892052041736391E-2"/>
    <n v="-2.992215822307287E-2"/>
    <n v="-3.6565392613312264E-2"/>
    <n v="7.3562799224829063E-3"/>
    <n v="1.2729958206998229E-2"/>
    <n v="1.2983614117562107E-2"/>
    <n v="1.0216090385585769E-2"/>
    <n v="2.9604734640095633E-2"/>
    <n v="2.4440654445487039E-2"/>
    <n v="1"/>
    <n v="1"/>
  </r>
  <r>
    <d v="2024-12-15T00:00:00"/>
    <s v="Thanks!"/>
    <n v="7000"/>
    <n v="276"/>
    <n v="346"/>
    <x v="1"/>
    <n v="7622"/>
    <s v="https://x.com/elonmusk/status/1868098924726386771"/>
    <x v="2"/>
    <x v="1"/>
    <x v="2"/>
    <x v="3"/>
    <x v="4"/>
    <x v="0"/>
    <n v="1.3276493247053711E-2"/>
    <n v="-4.0651494441842462E-2"/>
    <n v="-9.06522591066804E-2"/>
    <n v="1.609672142926772E-2"/>
    <n v="2.9537928215162587E-2"/>
    <n v="2.0717432050989606E-2"/>
    <n v="3.113546306668115E-3"/>
    <n v="1.617773681464597E-2"/>
    <n v="2.8050407548109259E-2"/>
    <n v="1"/>
    <n v="1"/>
  </r>
  <r>
    <d v="2023-02-26T00:00:00"/>
    <s v="Not bad, SaylorGPT!"/>
    <n v="6000"/>
    <n v="225"/>
    <n v="273"/>
    <x v="1"/>
    <n v="6498"/>
    <s v="https://x.com/elonmusk/status/1629962353872715778"/>
    <x v="2"/>
    <x v="1"/>
    <x v="4"/>
    <x v="5"/>
    <x v="6"/>
    <x v="0"/>
    <n v="-9.7483329500691607E-4"/>
    <n v="5.4479321004730075E-3"/>
    <n v="-4.6585381435459539E-2"/>
    <n v="1.5378550532420439E-2"/>
    <n v="1.6524008660014695E-2"/>
    <n v="2.0307654542998162E-2"/>
    <n v="7.3473068522341492E-3"/>
    <n v="2.3796783993695583E-2"/>
    <n v="1.7606383473510304E-2"/>
    <n v="1"/>
    <n v="1"/>
  </r>
  <r>
    <d v="2023-01-21T00:00:00"/>
    <s v="More than triple that when you add social security, Medicare &amp; govt pension obligations"/>
    <n v="33000"/>
    <n v="2000"/>
    <n v="3000"/>
    <x v="0"/>
    <n v="38000"/>
    <s v="https://x.com/elonmusk/status/1616593003191181314"/>
    <x v="1"/>
    <x v="1"/>
    <x v="4"/>
    <x v="5"/>
    <x v="1"/>
    <x v="0"/>
    <n v="-1.2154833508598584E-3"/>
    <n v="-6.0193091789462194E-3"/>
    <n v="1.1244576943605367E-2"/>
    <n v="1.0330875029331259E-2"/>
    <n v="1.5748870586865485E-2"/>
    <n v="1.5628366125576512E-2"/>
    <n v="2.6870261365427237E-2"/>
    <n v="3.7548519871358842E-2"/>
    <n v="3.1017202677207131E-2"/>
    <n v="1"/>
    <n v="1"/>
  </r>
  <r>
    <d v="2024-11-16T00:00:00"/>
    <s v="Interesting"/>
    <n v="2000"/>
    <n v="107"/>
    <n v="131"/>
    <x v="1"/>
    <n v="2238"/>
    <s v="https://x.com/elonmusk/status/1857853681745445018"/>
    <x v="1"/>
    <x v="1"/>
    <x v="3"/>
    <x v="3"/>
    <x v="6"/>
    <x v="0"/>
    <n v="-8.6155111671528672E-3"/>
    <n v="1.74037566623928E-2"/>
    <n v="7.8242355318709711E-2"/>
    <n v="1.0601623469935472E-2"/>
    <n v="1.3583160548877289E-2"/>
    <n v="1.8432575276946125E-2"/>
    <n v="2.1752959301643091E-3"/>
    <n v="3.7313045362087786E-2"/>
    <n v="4.4603110176698907E-2"/>
    <n v="1"/>
    <n v="1"/>
  </r>
  <r>
    <d v="2024-05-13T00:00:00"/>
    <s v="Hmm"/>
    <n v="957"/>
    <n v="87"/>
    <n v="136"/>
    <x v="1"/>
    <n v="1180"/>
    <s v="https://x.com/elonmusk/status/1789803913069134097"/>
    <x v="0"/>
    <x v="1"/>
    <x v="3"/>
    <x v="3"/>
    <x v="6"/>
    <x v="0"/>
    <n v="-2.0899855969387038E-2"/>
    <n v="3.7077154443349247E-2"/>
    <n v="0.13511397046085016"/>
    <n v="4.0547997624655704E-2"/>
    <n v="4.4620076063114196E-2"/>
    <n v="4.085983865233548E-2"/>
    <n v="2.1087902117266112E-2"/>
    <n v="1.2034463077697349E-2"/>
    <n v="2.3663390175971057E-2"/>
    <n v="1"/>
    <n v="1"/>
  </r>
  <r>
    <d v="2023-10-02T00:00:00"/>
    <s v="Fiat currency"/>
    <n v="15000"/>
    <n v="3000"/>
    <n v="1000"/>
    <x v="1"/>
    <n v="19000"/>
    <s v="https://x.com/elonmusk/status/1708627980476399698"/>
    <x v="0"/>
    <x v="1"/>
    <x v="3"/>
    <x v="0"/>
    <x v="1"/>
    <x v="0"/>
    <n v="-6.8781595073803548E-3"/>
    <n v="-6.7560984355538034E-3"/>
    <n v="-9.0658416255795515E-4"/>
    <n v="2.4241809776427942E-2"/>
    <n v="1.5205257348284519E-2"/>
    <n v="1.1522149919078462E-2"/>
    <n v="3.2499166155396178E-2"/>
    <n v="2.5995204815829984E-2"/>
    <n v="1.7837582528248842E-2"/>
    <n v="1"/>
    <n v="1"/>
  </r>
  <r>
    <d v="2023-02-16T00:00:00"/>
    <s v="Tesla vision AI could really crush these Google “not a bot” tests lol"/>
    <n v="14000"/>
    <n v="615"/>
    <n v="700"/>
    <x v="1"/>
    <n v="15315"/>
    <s v="https://x.com/elonmusk/status/1626084108094050307"/>
    <x v="2"/>
    <x v="1"/>
    <x v="3"/>
    <x v="0"/>
    <x v="0"/>
    <x v="0"/>
    <n v="4.3625567799297826E-2"/>
    <n v="3.4020069344326664E-2"/>
    <n v="1.7736566453268487E-2"/>
    <n v="1.2743306712564842E-3"/>
    <n v="2.3965137679823785E-2"/>
    <n v="2.3367355840913297E-2"/>
    <n v="3.099335604214086E-2"/>
    <n v="6.4629477589605466E-2"/>
    <n v="4.0350963039160088E-2"/>
    <n v="1"/>
    <n v="1"/>
  </r>
  <r>
    <d v="2024-07-02T00:00:00"/>
    <s v="Yeah"/>
    <n v="1000"/>
    <n v="88"/>
    <n v="149"/>
    <x v="1"/>
    <n v="1237"/>
    <s v="https://x.com/elonmusk/status/1808169246783840507"/>
    <x v="0"/>
    <x v="1"/>
    <x v="4"/>
    <x v="6"/>
    <x v="6"/>
    <x v="0"/>
    <n v="-2.9506848366958827E-2"/>
    <n v="-8.7506669703410478E-2"/>
    <n v="-6.6507264443780967E-2"/>
    <n v="9.9618656342877719E-3"/>
    <n v="3.3814586895810406E-2"/>
    <n v="2.9745845578892923E-2"/>
    <n v="4.0436487144856498E-3"/>
    <n v="2.2107418257026938E-2"/>
    <n v="1.8511801115471408E-2"/>
    <n v="1"/>
    <n v="1"/>
  </r>
  <r>
    <d v="2023-03-27T00:00:00"/>
    <s v="True"/>
    <n v="15000"/>
    <n v="808"/>
    <n v="812"/>
    <x v="1"/>
    <n v="16620"/>
    <s v="https://x.com/elonmusk/status/1640318465696313344"/>
    <x v="0"/>
    <x v="1"/>
    <x v="4"/>
    <x v="6"/>
    <x v="1"/>
    <x v="0"/>
    <n v="3.7429931921633131E-3"/>
    <n v="3.2183479458397501E-2"/>
    <n v="2.2236472812530383E-2"/>
    <n v="4.3763706275813871E-2"/>
    <n v="2.2231083765512832E-2"/>
    <n v="1.8546691432617023E-2"/>
    <n v="1.1316960953674666E-2"/>
    <n v="2.4550398316793929E-2"/>
    <n v="2.8342366134791144E-2"/>
    <n v="1"/>
    <n v="1"/>
  </r>
  <r>
    <m/>
    <m/>
    <m/>
    <m/>
    <m/>
    <x v="4"/>
    <m/>
    <m/>
    <x v="4"/>
    <x v="2"/>
    <x v="5"/>
    <x v="7"/>
    <x v="7"/>
    <x v="2"/>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
  <r>
    <d v="2020-01-10T00:00:00"/>
    <s v="Bitcoin is *not* my safe word"/>
    <n v="101000"/>
    <n v="8000"/>
    <n v="2000"/>
    <x v="0"/>
    <n v="111000"/>
    <s v="https://x.com/elonmusk/status/1215526980449255424"/>
    <x v="0"/>
    <x v="0"/>
    <x v="0"/>
    <x v="0"/>
    <x v="0"/>
    <x v="0"/>
    <n v="-1.6619501877284559E-2"/>
    <n v="-5.3237567919079964E-3"/>
    <x v="0"/>
    <n v="1.455980204060925E-2"/>
    <n v="4.7463596064259518E-2"/>
    <n v="3.3877238223731093E-2"/>
    <n v="2.2062763861965102E-3"/>
    <n v="3.694977220418403E-2"/>
    <n v="3.3187753581777085E-2"/>
    <n v="1"/>
    <n v="1"/>
  </r>
  <r>
    <d v="2020-02-02T00:00:00"/>
    <s v="The crypto scam level on Twitter is reaching new levels. This is not cool."/>
    <n v="2000"/>
    <n v="552"/>
    <n v="189"/>
    <x v="1"/>
    <n v="2741"/>
    <s v="https://x.com/elonmusk/status/1223754759921897472"/>
    <x v="1"/>
    <x v="0"/>
    <x v="1"/>
    <x v="1"/>
    <x v="1"/>
    <x v="0"/>
    <n v="-3.9843602297344738E-3"/>
    <n v="2.8131350412738287E-2"/>
    <x v="1"/>
    <n v="2.2473841131237151E-2"/>
    <n v="2.5588555665392285E-2"/>
    <n v="2.1899549436434573E-2"/>
    <n v="6.8901028660106889E-3"/>
    <n v="1.1489400484375779E-2"/>
    <n v="2.4055012723478972E-2"/>
    <n v="1"/>
    <n v="1"/>
  </r>
  <r>
    <d v="2020-03-31T00:00:00"/>
    <s v="We have extra FDA-approved ventilators. Will ship to hospitals worldwide within Tesla delivery regions. Device &amp; shipping cost are free. Only requirement is that the vents are needed immediately for patients, not stored in a warehouse. Please me or @Tesla know."/>
    <n v="255000"/>
    <n v="65000"/>
    <n v="10000"/>
    <x v="2"/>
    <n v="330000"/>
    <s v="https://x.com/elonmusk/status/1245009716935188481"/>
    <x v="2"/>
    <x v="0"/>
    <x v="2"/>
    <x v="2"/>
    <x v="1"/>
    <x v="0"/>
    <n v="2.5970733452538086E-2"/>
    <n v="4.7033584157074593E-2"/>
    <x v="2"/>
    <n v="4.3190092919925496E-2"/>
    <n v="1.8855601894762781E-2"/>
    <n v="2.8180236369250294E-2"/>
    <n v="1.6851425365360887E-2"/>
    <n v="6.9275105233650741E-2"/>
    <n v="4.6935018794454143E-2"/>
    <n v="1"/>
    <n v="1"/>
  </r>
  <r>
    <d v="2020-04-25T00:00:00"/>
    <s v="Dogecoin Mode"/>
    <n v="2000"/>
    <n v="352"/>
    <n v="140"/>
    <x v="1"/>
    <n v="2492"/>
    <s v="https://x.com/elonmusk/status/1254039929333649409"/>
    <x v="3"/>
    <x v="1"/>
    <x v="0"/>
    <x v="3"/>
    <x v="0"/>
    <x v="0"/>
    <n v="1.7327119951401793E-2"/>
    <n v="2.9057844807383493E-2"/>
    <x v="3"/>
    <n v="3.020601373246615E-3"/>
    <n v="6.0573787739074604E-2"/>
    <n v="4.600788997131626E-2"/>
    <n v="4.6749892336109813E-3"/>
    <n v="2.6399577865051687E-2"/>
    <n v="2.9995245378567376E-2"/>
    <n v="1"/>
    <n v="1"/>
  </r>
  <r>
    <d v="2020-05-01T00:00:00"/>
    <s v="Tesla stock price is too high imo"/>
    <n v="163000"/>
    <n v="31000"/>
    <n v="10000"/>
    <x v="3"/>
    <n v="204000"/>
    <s v="https://x.com/elonmusk/status/1256239815256797184"/>
    <x v="1"/>
    <x v="0"/>
    <x v="1"/>
    <x v="1"/>
    <x v="2"/>
    <x v="0"/>
    <n v="1.6069505562897213E-2"/>
    <n v="5.697456906020415E-3"/>
    <x v="4"/>
    <n v="1.557426270685985E-2"/>
    <n v="1.1136573046615835E-2"/>
    <n v="3.397281868731724E-2"/>
    <n v="2.7464918570281889E-2"/>
    <n v="7.5543922776595052E-2"/>
    <n v="4.8410150747838686E-2"/>
    <n v="1"/>
    <n v="1"/>
  </r>
  <r>
    <d v="2020-05-02T00:00:00"/>
    <s v="🤣🤣"/>
    <n v="4000"/>
    <n v="168"/>
    <n v="145"/>
    <x v="1"/>
    <n v="4313"/>
    <s v="https://x.com/elonmusk/status/1256351293007736832"/>
    <x v="0"/>
    <x v="1"/>
    <x v="0"/>
    <x v="0"/>
    <x v="0"/>
    <x v="0"/>
    <n v="-8.97614593853302E-3"/>
    <n v="-7.7161534778213969E-4"/>
    <x v="5"/>
    <n v="3.0292733728502934E-2"/>
    <n v="1.5012233548262527E-2"/>
    <n v="4.7960466514791474E-2"/>
    <n v="1.557426270685985E-2"/>
    <n v="2.2826235800831512E-2"/>
    <n v="4.7843557547946516E-2"/>
    <n v="1"/>
    <n v="1"/>
  </r>
  <r>
    <d v="2020-05-02T00:00:00"/>
    <s v="How much for some anime Bitcoin?"/>
    <n v="16000"/>
    <n v="2000"/>
    <n v="1000"/>
    <x v="1"/>
    <n v="19000"/>
    <s v="https://x.com/elonmusk/status/1256353943765921792"/>
    <x v="0"/>
    <x v="1"/>
    <x v="0"/>
    <x v="0"/>
    <x v="0"/>
    <x v="1"/>
    <n v="-8.97614593853302E-3"/>
    <n v="-7.7161534778213969E-4"/>
    <x v="5"/>
    <n v="3.0292733728502934E-2"/>
    <n v="1.5012233548262527E-2"/>
    <n v="4.7960466514791474E-2"/>
    <n v="1.557426270685985E-2"/>
    <n v="2.2826235800831512E-2"/>
    <n v="4.7843557547946516E-2"/>
    <n v="1"/>
    <n v="1"/>
  </r>
  <r>
    <d v="2020-05-16T00:00:00"/>
    <s v="Pretty much, although massive currency issuance by govt central banks is making Bitcoin Internet 🏴‍☠️ money look solid by comparison"/>
    <n v="13000"/>
    <n v="2000"/>
    <n v="626"/>
    <x v="1"/>
    <n v="15626"/>
    <s v="https://x.com/elonmusk/status/1261416824459030529"/>
    <x v="0"/>
    <x v="1"/>
    <x v="3"/>
    <x v="3"/>
    <x v="3"/>
    <x v="0"/>
    <n v="3.0605475235960133E-2"/>
    <n v="4.0583677446756505E-2"/>
    <x v="6"/>
    <n v="1.5885513692160829E-2"/>
    <n v="2.2476679896993604E-2"/>
    <n v="2.7333888688977827E-2"/>
    <n v="3.8456191716465207E-2"/>
    <n v="4.9973836775030978E-2"/>
    <n v="5.2679719014067365E-2"/>
    <n v="1"/>
    <n v="1"/>
  </r>
  <r>
    <d v="2020-07-02T00:00:00"/>
    <s v="Thanks Tesla owners &amp; investors! Love you!! We will work super hard to earn your trust &amp; support."/>
    <n v="35000"/>
    <n v="2000"/>
    <n v="2000"/>
    <x v="0"/>
    <n v="39000"/>
    <s v="https://x.com/elonmusk/status/1278782112074735617"/>
    <x v="1"/>
    <x v="0"/>
    <x v="1"/>
    <x v="2"/>
    <x v="4"/>
    <x v="0"/>
    <n v="-2.0339480381879049E-3"/>
    <n v="-1.2419440183550901E-3"/>
    <x v="7"/>
    <n v="1.5071384228536665E-2"/>
    <n v="1.5993106145465404E-2"/>
    <n v="1.5652363426175871E-2"/>
    <n v="8.0974462537094158E-3"/>
    <n v="1.2057667816283967E-2"/>
    <n v="1.1718144379555545E-2"/>
    <n v="1"/>
    <n v="1"/>
  </r>
  <r>
    <d v="2020-07-10T00:00:00"/>
    <s v="Not actually a payout, just a vesting of stock options. It may never pay out, as the stock can’t be sold for 5 years after exercise. The stock must be bought &amp; income taxes paid, then hold value for 5 years."/>
    <n v="3000"/>
    <n v="164"/>
    <n v="131"/>
    <x v="1"/>
    <n v="3295"/>
    <s v="https://x.com/elonmusk/status/1281503378527236096"/>
    <x v="1"/>
    <x v="1"/>
    <x v="4"/>
    <x v="2"/>
    <x v="1"/>
    <x v="0"/>
    <n v="-5.0792584162662191E-3"/>
    <n v="-3.3777103293218813E-3"/>
    <x v="8"/>
    <n v="2.6449976616960526E-3"/>
    <n v="5.1300476751804129E-3"/>
    <n v="4.689683251772804E-3"/>
    <n v="1.0161674691730271E-2"/>
    <n v="1.8819412658649132E-2"/>
    <n v="1.6776702353849489E-2"/>
    <n v="1"/>
    <n v="1"/>
  </r>
  <r>
    <d v="2020-07-21T00:00:00"/>
    <s v="Both fairing halves caught from space by @SpaceX ships!"/>
    <n v="61000"/>
    <n v="3000"/>
    <n v="1000"/>
    <x v="0"/>
    <n v="65000"/>
    <s v="https://x.com/elonmusk/status/1285338582849208320"/>
    <x v="2"/>
    <x v="0"/>
    <x v="2"/>
    <x v="2"/>
    <x v="4"/>
    <x v="0"/>
    <n v="1.4248715152389346E-2"/>
    <n v="1.7034556522453004E-2"/>
    <x v="9"/>
    <n v="2.4072114400415802E-4"/>
    <n v="9.2000269594416356E-3"/>
    <n v="3.7004527151344412E-2"/>
    <n v="8.0136752161185168E-3"/>
    <n v="1.4803354564973979E-2"/>
    <n v="1.0657269448415328E-2"/>
    <n v="1"/>
    <n v="1"/>
  </r>
  <r>
    <d v="2020-08-02T00:00:00"/>
    <s v="Congratulations @SpaceX &amp; @NASA on completing first crewed Dragon flight!! 🇺🇸 returned."/>
    <n v="204000"/>
    <n v="16000"/>
    <n v="2000"/>
    <x v="3"/>
    <n v="222000"/>
    <s v="https://x.com/elonmusk/status/1290021404994236416"/>
    <x v="2"/>
    <x v="0"/>
    <x v="2"/>
    <x v="2"/>
    <x v="4"/>
    <x v="0"/>
    <n v="1.5590928131796966E-2"/>
    <n v="5.953979182706659E-2"/>
    <x v="10"/>
    <n v="3.1359085385713879E-2"/>
    <n v="2.307431843972136E-2"/>
    <n v="2.0017647902980412E-2"/>
    <n v="4.9646818495008835E-2"/>
    <n v="5.4284607714599045E-2"/>
    <n v="5.1756629666383322E-2"/>
    <n v="1"/>
    <n v="1"/>
  </r>
  <r>
    <d v="2020-08-02T00:00:00"/>
    <s v="Astronauts land in 2 hours @NASA @SpaceX"/>
    <n v="100000"/>
    <n v="7000"/>
    <n v="1000"/>
    <x v="0"/>
    <n v="108000"/>
    <s v="https://x.com/elonmusk/status/1289968074439847937"/>
    <x v="2"/>
    <x v="0"/>
    <x v="4"/>
    <x v="2"/>
    <x v="1"/>
    <x v="0"/>
    <n v="1.5590928131796966E-2"/>
    <n v="5.953979182706659E-2"/>
    <x v="10"/>
    <n v="3.1359085385713879E-2"/>
    <n v="2.307431843972136E-2"/>
    <n v="2.0017647902980412E-2"/>
    <n v="4.9646818495008835E-2"/>
    <n v="5.4284607714599045E-2"/>
    <n v="5.1756629666383322E-2"/>
    <n v="1"/>
    <n v="1"/>
  </r>
  <r>
    <d v="2020-11-16T00:00:00"/>
    <s v="🎶 Toss a bitcoin to ur Witcher 🎶"/>
    <n v="56000"/>
    <n v="3000"/>
    <n v="934"/>
    <x v="0"/>
    <n v="59934"/>
    <s v="https://x.com/elonmusk/status/1328458535340949505"/>
    <x v="0"/>
    <x v="0"/>
    <x v="0"/>
    <x v="4"/>
    <x v="0"/>
    <x v="1"/>
    <n v="5.7317919399521022E-2"/>
    <n v="6.4643290533690223E-2"/>
    <x v="11"/>
    <n v="1.5836658424555082E-2"/>
    <n v="2.8656912229740178E-2"/>
    <n v="2.7014197667903618E-2"/>
    <n v="1.0253833987469124E-2"/>
    <n v="3.4097811759389439E-2"/>
    <n v="2.43257562235277E-2"/>
    <n v="1"/>
    <n v="1"/>
  </r>
  <r>
    <d v="2020-11-17T00:00:00"/>
    <s v="🏴‍☠️💵"/>
    <n v="826"/>
    <n v="79"/>
    <n v="70"/>
    <x v="1"/>
    <n v="975"/>
    <s v="https://x.com/elonmusk/status/1328592219956252673"/>
    <x v="0"/>
    <x v="1"/>
    <x v="0"/>
    <x v="0"/>
    <x v="0"/>
    <x v="1"/>
    <n v="8.1475815880787117E-3"/>
    <n v="5.4147183327617476E-2"/>
    <x v="12"/>
    <n v="3.8450542015942328E-2"/>
    <n v="2.2018766159949407E-2"/>
    <n v="2.4043924414887417E-2"/>
    <n v="1.5836658424555082E-2"/>
    <n v="3.5068667585838105E-2"/>
    <n v="2.8172512365790235E-2"/>
    <n v="1"/>
    <n v="1"/>
  </r>
  <r>
    <d v="2020-11-18T00:00:00"/>
    <s v="Wise words from Bogle. The point of companies is products &amp; services. They have no point in &amp; of themselves, nor do these indices. Buy &amp; hold stock in companies where you love the product roadmap, sell where you don’t."/>
    <n v="3000"/>
    <n v="372"/>
    <n v="95"/>
    <x v="1"/>
    <n v="3467"/>
    <s v="https://x.com/elonmusk/status/1329114904817758208"/>
    <x v="1"/>
    <x v="1"/>
    <x v="1"/>
    <x v="1"/>
    <x v="1"/>
    <x v="0"/>
    <n v="-1.2094695250861598E-3"/>
    <n v="4.9429334989218532E-2"/>
    <x v="13"/>
    <n v="3.8571983045483586E-2"/>
    <n v="2.6970862971345232E-2"/>
    <n v="4.2202199471825755E-2"/>
    <n v="3.8450542015942328E-2"/>
    <n v="2.6088633359179911E-2"/>
    <n v="2.8466491526622398E-2"/>
    <n v="1"/>
    <n v="1"/>
  </r>
  <r>
    <d v="2020-12-10T00:00:00"/>
    <s v="Successful ascent, switchover to header tanks &amp; precise flap control to landing point!"/>
    <n v="96000"/>
    <n v="11000"/>
    <n v="4000"/>
    <x v="0"/>
    <n v="111000"/>
    <s v="https://x.com/elonmusk/status/1336808486022258688"/>
    <x v="2"/>
    <x v="1"/>
    <x v="4"/>
    <x v="2"/>
    <x v="1"/>
    <x v="1"/>
    <n v="-1.0938604370099858E-2"/>
    <n v="4.9691492806078319E-2"/>
    <x v="14"/>
    <n v="3.7553936786621923E-2"/>
    <n v="2.2074510647458471E-2"/>
    <n v="3.6963930891204227E-2"/>
    <n v="8.4915887167766012E-3"/>
    <n v="2.9223432456712342E-2"/>
    <n v="2.5338888815488129E-2"/>
    <n v="1"/>
    <n v="1"/>
  </r>
  <r>
    <d v="2020-12-10T00:00:00"/>
    <s v="Mars, here we come!!"/>
    <n v="576000"/>
    <n v="59000"/>
    <n v="15000"/>
    <x v="2"/>
    <n v="650000"/>
    <s v="https://x.com/elonmusk/status/1336810077555019779"/>
    <x v="2"/>
    <x v="0"/>
    <x v="1"/>
    <x v="4"/>
    <x v="4"/>
    <x v="0"/>
    <n v="-1.0938604370099858E-2"/>
    <n v="4.9691492806078319E-2"/>
    <x v="14"/>
    <n v="3.7553936786621923E-2"/>
    <n v="2.2074510647458471E-2"/>
    <n v="3.6963930891204227E-2"/>
    <n v="8.4915887167766012E-3"/>
    <n v="2.9223432456712342E-2"/>
    <n v="2.5338888815488129E-2"/>
    <n v="1"/>
    <n v="1"/>
  </r>
  <r>
    <d v="2020-12-20T00:00:00"/>
    <s v="One word: Doge"/>
    <n v="195000"/>
    <n v="29000"/>
    <n v="9000"/>
    <x v="3"/>
    <n v="233000"/>
    <s v="https://x.com/elonmusk/status/1340590280848908288"/>
    <x v="3"/>
    <x v="0"/>
    <x v="0"/>
    <x v="4"/>
    <x v="0"/>
    <x v="0"/>
    <n v="-2.6970320087242317E-2"/>
    <n v="-1.0827235770653698E-2"/>
    <x v="15"/>
    <n v="2.3753173557476397E-3"/>
    <n v="3.2852411948400502E-2"/>
    <n v="3.4408516290471508E-2"/>
    <n v="1.0442973428733375E-2"/>
    <n v="2.2791334342965895E-2"/>
    <n v="3.9939511885564702E-2"/>
    <n v="1"/>
    <n v="1"/>
  </r>
  <r>
    <d v="2020-12-20T00:00:00"/>
    <s v="Bitcoin is my safe word"/>
    <n v="212000"/>
    <n v="21000"/>
    <n v="6000"/>
    <x v="3"/>
    <n v="239000"/>
    <s v="https://x.com/elonmusk/status/1340573003579617280"/>
    <x v="0"/>
    <x v="0"/>
    <x v="0"/>
    <x v="0"/>
    <x v="0"/>
    <x v="0"/>
    <n v="-2.6970320087242317E-2"/>
    <n v="-1.0827235770653698E-2"/>
    <x v="15"/>
    <n v="2.3753173557476397E-3"/>
    <n v="3.2852411948400502E-2"/>
    <n v="3.4408516290471508E-2"/>
    <n v="1.0442973428733375E-2"/>
    <n v="2.2791334342965895E-2"/>
    <n v="3.9939511885564702E-2"/>
    <n v="1"/>
    <n v="1"/>
  </r>
  <r>
    <d v="2020-12-20T00:00:00"/>
    <s v="Bitcoin is almost as bs as fiat money"/>
    <n v="120000"/>
    <n v="12000"/>
    <n v="7000"/>
    <x v="3"/>
    <n v="139000"/>
    <s v="https://x.com/elonmusk/status/1340588909974200321"/>
    <x v="0"/>
    <x v="0"/>
    <x v="3"/>
    <x v="3"/>
    <x v="3"/>
    <x v="0"/>
    <n v="-2.6970320087242317E-2"/>
    <n v="-1.0827235770653698E-2"/>
    <x v="15"/>
    <n v="2.3753173557476397E-3"/>
    <n v="3.2852411948400502E-2"/>
    <n v="3.4408516290471508E-2"/>
    <n v="1.0442973428733375E-2"/>
    <n v="2.2791334342965895E-2"/>
    <n v="3.9939511885564702E-2"/>
    <n v="1"/>
    <n v="1"/>
  </r>
  <r>
    <d v="2020-12-25T00:00:00"/>
    <s v="Merry Christmas &amp; happy holidays! "/>
    <n v="200000"/>
    <n v="12000"/>
    <n v="6000"/>
    <x v="3"/>
    <n v="218000"/>
    <s v="https://x.com/elonmusk/status/1342512194383007745"/>
    <x v="3"/>
    <x v="0"/>
    <x v="0"/>
    <x v="5"/>
    <x v="5"/>
    <x v="1"/>
    <n v="7.2810903439521013E-2"/>
    <n v="0.10122207269454342"/>
    <x v="16"/>
    <n v="1.3499806073028215E-2"/>
    <n v="3.383647621064375E-2"/>
    <n v="3.5891003608560401E-2"/>
    <n v="2.7978846349294074E-2"/>
    <n v="3.1504536555972497E-2"/>
    <n v="2.9739681399809835E-2"/>
    <n v="1"/>
    <n v="1"/>
  </r>
  <r>
    <d v="2021-01-24T00:00:00"/>
    <s v="Under Vegas in @boringcompany tunnel yesterday with my boys"/>
    <n v="178000"/>
    <n v="8000"/>
    <n v="4000"/>
    <x v="3"/>
    <n v="190000"/>
    <s v="https://x.com/elonmusk/status/1353428970121793537"/>
    <x v="2"/>
    <x v="0"/>
    <x v="2"/>
    <x v="4"/>
    <x v="4"/>
    <x v="1"/>
    <n v="3.4218519148243587E-4"/>
    <n v="-6.0641500039313345E-2"/>
    <x v="17"/>
    <n v="8.1808878040894248E-2"/>
    <n v="6.6574957282261024E-2"/>
    <n v="4.7517623226181763E-2"/>
    <n v="4.775583421181008E-2"/>
    <n v="4.4098838910677618E-2"/>
    <n v="6.0857531162972676E-2"/>
    <n v="1"/>
    <n v="1"/>
  </r>
  <r>
    <d v="2021-01-29T00:00:00"/>
    <s v="Buy &amp; hold companies that make goods &amp; produce services you love"/>
    <n v="28000"/>
    <n v="3000"/>
    <n v="961"/>
    <x v="0"/>
    <n v="31961"/>
    <s v="https://x.com/elonmusk/status/1354951380037984256"/>
    <x v="1"/>
    <x v="1"/>
    <x v="1"/>
    <x v="5"/>
    <x v="1"/>
    <x v="0"/>
    <n v="2.6845183107497839E-3"/>
    <n v="-2.1253517097089558E-2"/>
    <x v="18"/>
    <n v="5.3402098406747492E-2"/>
    <n v="3.8802553428021073E-2"/>
    <n v="3.3477687555388221E-2"/>
    <n v="0.16016706591411023"/>
    <n v="8.2298274622877601E-2"/>
    <n v="4.998815365569196E-2"/>
    <n v="1"/>
    <n v="1"/>
  </r>
  <r>
    <d v="2021-02-04T00:00:00"/>
    <s v="Dogecoin is the people’s crypto"/>
    <n v="473000"/>
    <n v="97000"/>
    <n v="16000"/>
    <x v="2"/>
    <n v="586000"/>
    <s v="https://x.com/elonmusk/status/1357241340313141249"/>
    <x v="3"/>
    <x v="0"/>
    <x v="1"/>
    <x v="4"/>
    <x v="6"/>
    <x v="0"/>
    <n v="2.7287039289509707E-2"/>
    <n v="5.2807448422599546E-2"/>
    <x v="19"/>
    <n v="5.5926883839220509E-2"/>
    <n v="8.7463717158752521E-2"/>
    <n v="6.9032391515764527E-2"/>
    <n v="3.0305834874914329E-2"/>
    <n v="4.324641645216433E-2"/>
    <n v="3.5995146517598706E-2"/>
    <n v="1"/>
    <n v="1"/>
  </r>
  <r>
    <d v="2021-02-07T00:00:00"/>
    <s v="🎶Who let the Doge out 🎶"/>
    <n v="669000"/>
    <n v="103000"/>
    <n v="22000"/>
    <x v="2"/>
    <n v="794000"/>
    <s v="https://x.com/elonmusk/status/1358542364948668418"/>
    <x v="3"/>
    <x v="0"/>
    <x v="0"/>
    <x v="4"/>
    <x v="0"/>
    <x v="0"/>
    <n v="0.18866328327898807"/>
    <n v="0.15371749469574603"/>
    <x v="20"/>
    <n v="9.1652361195474638E-2"/>
    <n v="9.7422187448264669E-2"/>
    <n v="7.1485545083598348E-2"/>
    <n v="0.1380030592957909"/>
    <n v="2.1989303789157161E-2"/>
    <n v="2.9631970030817301E-2"/>
    <n v="1"/>
    <n v="1"/>
  </r>
  <r>
    <d v="2021-02-07T00:00:00"/>
    <s v="It’s the most fun crypto!"/>
    <n v="19000"/>
    <n v="3000"/>
    <n v="709"/>
    <x v="1"/>
    <n v="22709"/>
    <s v="https://x.com/elonmusk/status/1358300669178826752"/>
    <x v="3"/>
    <x v="0"/>
    <x v="1"/>
    <x v="6"/>
    <x v="4"/>
    <x v="0"/>
    <n v="0.18866328327898807"/>
    <n v="0.15371749469574603"/>
    <x v="20"/>
    <n v="9.1652361195474638E-2"/>
    <n v="9.7422187448264669E-2"/>
    <n v="7.1485545083598348E-2"/>
    <n v="0.1380030592957909"/>
    <n v="2.1989303789157161E-2"/>
    <n v="2.9631970030817301E-2"/>
    <n v="1"/>
    <n v="1"/>
  </r>
  <r>
    <d v="2021-02-08T00:00:00"/>
    <s v="Doge appears to be inflationary, but is not meaningfully so (...), whereas BTC is arguably deflationary to a fault."/>
    <n v="13000"/>
    <n v="3000"/>
    <n v="1000"/>
    <x v="1"/>
    <n v="17000"/>
    <s v="https://x.com/elonmusk/status/1358648653573992450"/>
    <x v="0"/>
    <x v="1"/>
    <x v="4"/>
    <x v="3"/>
    <x v="1"/>
    <x v="0"/>
    <n v="6.1875846483927521E-3"/>
    <n v="3.1474578805138931E-2"/>
    <x v="21"/>
    <n v="3.4552095057720937E-2"/>
    <n v="4.0673288878995843E-2"/>
    <n v="3.1379063260701535E-2"/>
    <n v="9.1652361195474638E-2"/>
    <n v="0.1036820638282222"/>
    <n v="6.8204274497135273E-2"/>
    <n v="1"/>
    <n v="1"/>
  </r>
  <r>
    <d v="2021-02-10T00:00:00"/>
    <s v="Any crypto wallet that won’t give you your private keys should be avoided at all costs"/>
    <n v="25000"/>
    <n v="4000"/>
    <n v="1000"/>
    <x v="0"/>
    <n v="30000"/>
    <s v="https://x.com/elonmusk/status/1359400199521783809"/>
    <x v="1"/>
    <x v="0"/>
    <x v="1"/>
    <x v="5"/>
    <x v="1"/>
    <x v="0"/>
    <n v="6.2717662771217375E-2"/>
    <n v="4.8817428932090401E-2"/>
    <x v="22"/>
    <n v="1.6654873541080972E-2"/>
    <n v="3.412362788014052E-2"/>
    <n v="3.159314488377838E-2"/>
    <n v="2.7604053071642522E-2"/>
    <n v="0.11917371764987643"/>
    <n v="7.4800792092594617E-2"/>
    <n v="1"/>
    <n v="1"/>
  </r>
  <r>
    <d v="2021-02-19T00:00:00"/>
    <s v="Tesla’s action is not directly reflective of my opinion. Having some Bitcoin, which is simply a less dumb form of liquidity than cash, is adventurous enough for an S&amp;P500 company."/>
    <n v="23000"/>
    <n v="3000"/>
    <n v="822"/>
    <x v="0"/>
    <n v="26822"/>
    <s v="https://x.com/elonmusk/status/1362598034866118658"/>
    <x v="0"/>
    <x v="1"/>
    <x v="3"/>
    <x v="3"/>
    <x v="3"/>
    <x v="0"/>
    <n v="3.8288697703798835E-3"/>
    <n v="-2.9420114697545796E-2"/>
    <x v="23"/>
    <n v="6.8730380316323111E-3"/>
    <n v="5.8384799626487086E-2"/>
    <n v="4.4130870871096933E-2"/>
    <n v="3.3957491794168494E-2"/>
    <n v="4.6450311089688917E-2"/>
    <n v="3.7120933311302298E-2"/>
    <n v="1"/>
    <n v="1"/>
  </r>
  <r>
    <d v="2021-02-19T00:00:00"/>
    <s v="To be clear, I am *not* an investor, I am an engineer. I don’t even own any publicly traded stock besides Tesla. However, when fiat currency has negative real interest, only a fool wouldn’t look elsewhere. Bitcoin is almost as bs as fiat money. The key word is “almost”."/>
    <n v="30000"/>
    <n v="6000"/>
    <n v="1000"/>
    <x v="0"/>
    <n v="37000"/>
    <s v="https://x.com/elonmusk/status/1362600676174557186"/>
    <x v="0"/>
    <x v="1"/>
    <x v="4"/>
    <x v="3"/>
    <x v="6"/>
    <x v="0"/>
    <n v="3.8288697703798835E-3"/>
    <n v="-2.9420114697545796E-2"/>
    <x v="23"/>
    <n v="6.8730380316323111E-3"/>
    <n v="5.8384799626487086E-2"/>
    <n v="4.4130870871096933E-2"/>
    <n v="3.3957491794168494E-2"/>
    <n v="4.6450311089688917E-2"/>
    <n v="3.7120933311302298E-2"/>
    <n v="1"/>
    <n v="1"/>
  </r>
  <r>
    <d v="2021-02-20T00:00:00"/>
    <s v="Heard a rumor some crypto coin was pegging the dollar 🤣🤣"/>
    <n v="233000"/>
    <n v="19000"/>
    <n v="14000"/>
    <x v="3"/>
    <n v="266000"/>
    <s v="https://x.com/elonmusk/status/1363230177002622976"/>
    <x v="1"/>
    <x v="0"/>
    <x v="0"/>
    <x v="6"/>
    <x v="0"/>
    <x v="0"/>
    <n v="2.4266883259922878E-2"/>
    <n v="-0.13380766883500683"/>
    <x v="24"/>
    <n v="2.0290584729914365E-2"/>
    <n v="6.2728723797372932E-2"/>
    <n v="4.2837765236222389E-2"/>
    <n v="6.8730380316323111E-3"/>
    <n v="4.8185134114652507E-2"/>
    <n v="3.5045273271309553E-2"/>
    <n v="1"/>
    <n v="1"/>
  </r>
  <r>
    <d v="2021-02-20T00:00:00"/>
    <s v="An email saying you have gold is not the same as having gold. You might as well have crypto. Money is just data that allows us to avoid the inconvenience of barter. That data, like all data, is subject to latency &amp; error. The system will evolve to that which minimizes both."/>
    <n v="73000"/>
    <n v="9000"/>
    <n v="2000"/>
    <x v="0"/>
    <n v="84000"/>
    <s v="https://x.com/elonmusk/status/1363007438455074825"/>
    <x v="1"/>
    <x v="0"/>
    <x v="1"/>
    <x v="5"/>
    <x v="1"/>
    <x v="0"/>
    <n v="2.4266883259922878E-2"/>
    <n v="-0.13380766883500683"/>
    <x v="24"/>
    <n v="2.0290584729914365E-2"/>
    <n v="6.2728723797372932E-2"/>
    <n v="4.2837765236222389E-2"/>
    <n v="6.8730380316323111E-3"/>
    <n v="4.8185134114652507E-2"/>
    <n v="3.5045273271309553E-2"/>
    <n v="1"/>
    <n v="1"/>
  </r>
  <r>
    <d v="2021-02-20T00:00:00"/>
    <s v="That said, BTC &amp; ETH do seem high lol"/>
    <n v="16000"/>
    <n v="2000"/>
    <n v="1000"/>
    <x v="1"/>
    <n v="19000"/>
    <s v="https://x.com/elonmusk/status/1363021091086561285"/>
    <x v="0"/>
    <x v="1"/>
    <x v="1"/>
    <x v="0"/>
    <x v="0"/>
    <x v="0"/>
    <n v="2.4266883259922878E-2"/>
    <n v="-0.13380766883500683"/>
    <x v="24"/>
    <n v="2.0290584729914365E-2"/>
    <n v="6.2728723797372932E-2"/>
    <n v="4.2837765236222389E-2"/>
    <n v="6.8730380316323111E-3"/>
    <n v="4.8185134114652507E-2"/>
    <n v="3.5045273271309553E-2"/>
    <n v="1"/>
    <n v="1"/>
  </r>
  <r>
    <d v="2021-02-21T00:00:00"/>
    <s v="Cryptocurrency explained"/>
    <n v="132000"/>
    <n v="21000"/>
    <n v="8000"/>
    <x v="3"/>
    <n v="161000"/>
    <s v="https://x.com/elonmusk/status/1363272961684201472"/>
    <x v="1"/>
    <x v="0"/>
    <x v="1"/>
    <x v="3"/>
    <x v="6"/>
    <x v="0"/>
    <n v="-5.6029388642019784E-2"/>
    <n v="-0.13579497981051758"/>
    <x v="25"/>
    <n v="2.9976349446235461E-2"/>
    <n v="5.1944957137222143E-2"/>
    <n v="6.080914203621663E-2"/>
    <n v="2.0290584729914365E-2"/>
    <n v="3.9487079798962675E-2"/>
    <n v="3.4836970413241311E-2"/>
    <n v="1"/>
    <n v="1"/>
  </r>
  <r>
    <d v="2021-02-24T00:00:00"/>
    <s v="Literally"/>
    <n v="491000"/>
    <n v="63000"/>
    <n v="18000"/>
    <x v="2"/>
    <n v="572000"/>
    <s v="https://x.com/elonmusk/status/1364560733472579591"/>
    <x v="3"/>
    <x v="0"/>
    <x v="0"/>
    <x v="4"/>
    <x v="0"/>
    <x v="1"/>
    <n v="-4.4481501329806328E-2"/>
    <n v="-6.8082132687412367E-2"/>
    <x v="26"/>
    <n v="5.4419369801621743E-2"/>
    <n v="1.824019181097622E-2"/>
    <n v="5.1166864803460471E-2"/>
    <n v="4.5442260205851993E-2"/>
    <n v="6.361176617536983E-2"/>
    <n v="5.9649745479402154E-2"/>
    <n v="1"/>
    <n v="1"/>
  </r>
  <r>
    <d v="2021-03-02T00:00:00"/>
    <s v="Scammers &amp; crypto should get a room"/>
    <n v="167000"/>
    <n v="15000"/>
    <n v="7000"/>
    <x v="3"/>
    <n v="189000"/>
    <s v="https://x.com/elonmusk/status/1366808202701012995"/>
    <x v="1"/>
    <x v="0"/>
    <x v="3"/>
    <x v="1"/>
    <x v="0"/>
    <x v="0"/>
    <n v="4.8667316579095621E-2"/>
    <n v="1.3603720457964652E-2"/>
    <x v="27"/>
    <n v="4.3311668531580874E-2"/>
    <n v="3.6720815405394409E-2"/>
    <n v="3.1178131235556943E-2"/>
    <n v="2.6821354161460326E-2"/>
    <n v="7.390509569493893E-2"/>
    <n v="4.9638754658493316E-2"/>
    <n v="1"/>
    <n v="1"/>
  </r>
  <r>
    <d v="2021-03-12T00:00:00"/>
    <s v="BTC (Bitcoin) is an anagram of TBC (The Boring Company) What a coincidence!"/>
    <n v="210000"/>
    <n v="16000"/>
    <n v="9000"/>
    <x v="3"/>
    <n v="235000"/>
    <s v="https://x.com/elonmusk/status/1370449101402353669"/>
    <x v="0"/>
    <x v="0"/>
    <x v="0"/>
    <x v="0"/>
    <x v="0"/>
    <x v="0"/>
    <n v="7.0181072778961351E-2"/>
    <n v="-2.7134356188531772E-2"/>
    <x v="28"/>
    <n v="4.4753141845266783E-2"/>
    <n v="5.7286364439985797E-2"/>
    <n v="4.0990676922243896E-2"/>
    <n v="4.5466644808356077E-2"/>
    <n v="1.8811668112271723E-2"/>
    <n v="2.172970152805689E-2"/>
    <n v="1"/>
    <n v="1"/>
  </r>
  <r>
    <d v="2021-03-14T00:00:00"/>
    <s v="Doge day afternoon"/>
    <n v="149000"/>
    <n v="16000"/>
    <n v="6000"/>
    <x v="3"/>
    <n v="171000"/>
    <s v="https://x.com/elonmusk/status/1370882536101056523"/>
    <x v="3"/>
    <x v="0"/>
    <x v="0"/>
    <x v="3"/>
    <x v="0"/>
    <x v="0"/>
    <n v="-6.1570707619033715E-2"/>
    <n v="-1.1250252448822717E-2"/>
    <x v="29"/>
    <n v="3.1686212630026966E-2"/>
    <n v="4.3576763686904108E-2"/>
    <n v="3.4227840247336411E-2"/>
    <n v="1.1738953894467634E-2"/>
    <n v="5.2846685545833938E-2"/>
    <n v="3.3216562957729838E-2"/>
    <n v="1"/>
    <n v="1"/>
  </r>
  <r>
    <d v="2021-03-14T00:00:00"/>
    <s v="I’m getting a Shiba Inu #resistanceisfutile"/>
    <n v="215000"/>
    <n v="21000"/>
    <n v="10000"/>
    <x v="3"/>
    <n v="246000"/>
    <s v="https://x.com/elonmusk/status/1370946514974031872"/>
    <x v="1"/>
    <x v="0"/>
    <x v="2"/>
    <x v="4"/>
    <x v="4"/>
    <x v="0"/>
    <n v="-6.1570707619033715E-2"/>
    <n v="-1.1250252448822717E-2"/>
    <x v="29"/>
    <n v="3.1686212630026966E-2"/>
    <n v="4.3576763686904108E-2"/>
    <n v="3.4227840247336411E-2"/>
    <n v="1.1738953894467634E-2"/>
    <n v="5.2846685545833938E-2"/>
    <n v="3.3216562957729838E-2"/>
    <n v="1"/>
    <n v="1"/>
  </r>
  <r>
    <d v="2021-03-15T00:00:00"/>
    <s v="I'm selling this song about NFTs as an NFT"/>
    <n v="18000"/>
    <n v="32000"/>
    <n v="213000"/>
    <x v="3"/>
    <n v="263000"/>
    <s v="https://x.com/elonmusk/status/1371549960030842893"/>
    <x v="1"/>
    <x v="0"/>
    <x v="2"/>
    <x v="2"/>
    <x v="2"/>
    <x v="1"/>
    <n v="1.3137067426195914E-2"/>
    <n v="3.5237477437629394E-2"/>
    <x v="30"/>
    <n v="6.9766424647635467E-2"/>
    <n v="2.3580303846580917E-2"/>
    <n v="2.7594166855587177E-2"/>
    <n v="3.1686212630026966E-2"/>
    <n v="6.9006941829200572E-2"/>
    <n v="4.57708148851124E-2"/>
    <n v="1"/>
    <n v="1"/>
  </r>
  <r>
    <d v="2021-03-24T00:00:00"/>
    <s v="If you’d like to help develop Doge, please submit ideas on GitHub &amp; http://reddit.com/r/dogecoin/ "/>
    <n v="167000"/>
    <n v="30000"/>
    <n v="18000"/>
    <x v="3"/>
    <n v="215000"/>
    <s v="https://x.com/elonmusk/status/1396916392629137409"/>
    <x v="3"/>
    <x v="0"/>
    <x v="4"/>
    <x v="5"/>
    <x v="1"/>
    <x v="0"/>
    <n v="-2.2299100046224152E-2"/>
    <n v="6.3385153804472738E-2"/>
    <x v="31"/>
    <n v="7.3025411013325936E-2"/>
    <n v="3.9389961535520199E-2"/>
    <n v="2.7720013518692431E-2"/>
    <n v="6.3808601407567389E-2"/>
    <n v="3.1474584897305542E-2"/>
    <n v="2.3473598545953579E-2"/>
    <n v="1"/>
    <n v="1"/>
  </r>
  <r>
    <d v="2021-03-24T00:00:00"/>
    <s v="You can now buy a Tesla with Bitcoin"/>
    <n v="772000"/>
    <n v="116000"/>
    <n v="30000"/>
    <x v="2"/>
    <n v="918000"/>
    <s v="https://x.com/elonmusk/status/1374617643446063105"/>
    <x v="0"/>
    <x v="0"/>
    <x v="2"/>
    <x v="2"/>
    <x v="4"/>
    <x v="0"/>
    <n v="-2.2299100046224152E-2"/>
    <n v="6.3385153804472738E-2"/>
    <x v="31"/>
    <n v="7.3025411013325936E-2"/>
    <n v="3.9389961535520199E-2"/>
    <n v="2.7720013518692431E-2"/>
    <n v="6.3808601407567389E-2"/>
    <n v="3.1474584897305542E-2"/>
    <n v="2.3473598545953579E-2"/>
    <n v="1"/>
    <n v="1"/>
  </r>
  <r>
    <d v="2021-03-24T00:00:00"/>
    <s v="Tesla is using only internal &amp; open source software &amp; operates Bitcoin nodes directly. Bitcoin paid to Tesla will be retained as Bitcoin, not converted to fiat currency."/>
    <n v="155000"/>
    <n v="20000"/>
    <n v="3000"/>
    <x v="3"/>
    <n v="178000"/>
    <s v="https://x.com/elonmusk/status/1374619379929772034"/>
    <x v="0"/>
    <x v="1"/>
    <x v="2"/>
    <x v="2"/>
    <x v="1"/>
    <x v="0"/>
    <n v="-2.2299100046224152E-2"/>
    <n v="6.3385153804472738E-2"/>
    <x v="31"/>
    <n v="7.3025411013325936E-2"/>
    <n v="3.9389961535520199E-2"/>
    <n v="2.7720013518692431E-2"/>
    <n v="6.3808601407567389E-2"/>
    <n v="3.1474584897305542E-2"/>
    <n v="2.3473598545953579E-2"/>
    <n v="1"/>
    <n v="1"/>
  </r>
  <r>
    <d v="2021-03-24T00:00:00"/>
    <s v="Pay by Bitcoin capability available outside US later this year"/>
    <n v="121000"/>
    <n v="8000"/>
    <n v="2000"/>
    <x v="3"/>
    <n v="131000"/>
    <s v="https://x.com/elonmusk/status/1374619672973221892"/>
    <x v="0"/>
    <x v="1"/>
    <x v="2"/>
    <x v="2"/>
    <x v="1"/>
    <x v="0"/>
    <n v="-2.2299100046224152E-2"/>
    <n v="6.3385153804472738E-2"/>
    <x v="31"/>
    <n v="7.3025411013325936E-2"/>
    <n v="3.9389961535520199E-2"/>
    <n v="2.7720013518692431E-2"/>
    <n v="6.3808601407567389E-2"/>
    <n v="3.1474584897305542E-2"/>
    <n v="2.3473598545953579E-2"/>
    <n v="1"/>
    <n v="1"/>
  </r>
  <r>
    <d v="2021-04-01T00:00:00"/>
    <s v="SpaceX is going to put a literal Dogecoin on the literal moon_x000a_"/>
    <n v="469000"/>
    <n v="52000"/>
    <n v="21000"/>
    <x v="2"/>
    <n v="542000"/>
    <s v="https://x.com/elonmusk/status/1377567762919292938"/>
    <x v="3"/>
    <x v="0"/>
    <x v="1"/>
    <x v="3"/>
    <x v="0"/>
    <x v="0"/>
    <n v="3.5351926419293633E-3"/>
    <n v="-9.1978473253758741E-3"/>
    <x v="32"/>
    <n v="1.326334185468224E-2"/>
    <n v="2.1736055949089894E-2"/>
    <n v="2.3797832270383068E-2"/>
    <n v="1.4297621884985423E-2"/>
    <n v="1.0000691997095308E-2"/>
    <n v="2.5326162341622774E-2"/>
    <n v="1"/>
    <n v="1"/>
  </r>
  <r>
    <d v="2021-04-01T00:00:00"/>
    <s v="SpaceX is going to put a literal Dogecoin on the literal moon"/>
    <n v="469000"/>
    <n v="52000"/>
    <n v="21000"/>
    <x v="2"/>
    <n v="542000"/>
    <s v="https://x.com/elonmusk/status/1377567762919292938"/>
    <x v="3"/>
    <x v="0"/>
    <x v="2"/>
    <x v="2"/>
    <x v="4"/>
    <x v="0"/>
    <n v="3.5351926419293633E-3"/>
    <n v="-9.1978473253758741E-3"/>
    <x v="32"/>
    <n v="1.326334185468224E-2"/>
    <n v="2.1736055949089894E-2"/>
    <n v="2.3797832270383068E-2"/>
    <n v="1.4297621884985423E-2"/>
    <n v="1.0000691997095308E-2"/>
    <n v="2.5326162341622774E-2"/>
    <n v="1"/>
    <n v="1"/>
  </r>
  <r>
    <d v="2021-04-02T00:00:00"/>
    <s v="2022: Dogecoin is dumb"/>
    <n v="13000"/>
    <n v="2000"/>
    <n v="895"/>
    <x v="1"/>
    <n v="15895"/>
    <s v="https://x.com/elonmusk/status/1366668744748007425"/>
    <x v="3"/>
    <x v="1"/>
    <x v="0"/>
    <x v="4"/>
    <x v="0"/>
    <x v="0"/>
    <n v="-3.0937698233087674E-2"/>
    <n v="-3.1475196559197505E-3"/>
    <x v="33"/>
    <n v="1.0756269599012155E-2"/>
    <n v="2.2294782545378585E-2"/>
    <n v="2.5844325726472932E-2"/>
    <n v="1.326334185468224E-2"/>
    <n v="1.7401878597743451E-3"/>
    <n v="1.2543940130970375E-2"/>
    <n v="1"/>
    <n v="1"/>
  </r>
  <r>
    <d v="2021-04-09T00:00:00"/>
    <s v="First @Neuralink product will enable someone with paralysis to use a smartphone with their mind faster than someone using thumbs"/>
    <n v="151000"/>
    <n v="19000"/>
    <n v="5000"/>
    <x v="3"/>
    <n v="175000"/>
    <s v="https://x.com/elonmusk/status/1380315654524301315"/>
    <x v="2"/>
    <x v="0"/>
    <x v="2"/>
    <x v="2"/>
    <x v="1"/>
    <x v="0"/>
    <n v="2.7304196889378574E-2"/>
    <n v="3.0624263232245541E-2"/>
    <x v="34"/>
    <n v="3.5641605477620096E-2"/>
    <n v="2.7735235461638481E-2"/>
    <n v="2.8578371778003722E-2"/>
    <n v="1.9300504785263007E-2"/>
    <n v="3.4768108656916326E-2"/>
    <n v="2.5627418362324957E-2"/>
    <n v="1"/>
    <n v="1"/>
  </r>
  <r>
    <d v="2021-04-10T00:00:00"/>
    <s v="... going to moon very soon"/>
    <n v="466000"/>
    <n v="44000"/>
    <n v="26000"/>
    <x v="2"/>
    <n v="536000"/>
    <s v="https://x.com/elonmusk/status/1380781539647053826"/>
    <x v="1"/>
    <x v="0"/>
    <x v="1"/>
    <x v="6"/>
    <x v="4"/>
    <x v="0"/>
    <n v="4.5332437337406439E-3"/>
    <n v="6.3283772521893766E-2"/>
    <x v="35"/>
    <n v="1.3062564915434251E-2"/>
    <n v="3.2695753900417505E-2"/>
    <n v="3.6279685888986446E-2"/>
    <n v="3.5641605477620096E-2"/>
    <n v="1.6923968948180074E-2"/>
    <n v="2.3943372724569874E-2"/>
    <n v="1"/>
    <n v="1"/>
  </r>
  <r>
    <d v="2021-04-15T00:00:00"/>
    <s v="Doge Barking at the Moon"/>
    <n v="286000"/>
    <n v="45000"/>
    <n v="19000"/>
    <x v="2"/>
    <n v="350000"/>
    <s v="https://x.com/elonmusk/status/1382552587099062272"/>
    <x v="3"/>
    <x v="0"/>
    <x v="0"/>
    <x v="4"/>
    <x v="0"/>
    <x v="1"/>
    <n v="-2.6563595547119068E-2"/>
    <n v="-0.11309997069533106"/>
    <x v="36"/>
    <n v="1.0446622535861559E-2"/>
    <n v="2.5683593916600005E-2"/>
    <n v="2.4336714298605223E-2"/>
    <n v="1.1449205758184783E-2"/>
    <n v="3.7881339452043916E-2"/>
    <n v="2.4295813688647049E-2"/>
    <n v="1"/>
    <n v="1"/>
  </r>
  <r>
    <d v="2021-04-15T00:00:00"/>
    <s v="Doge Barking at the Moon – Miro"/>
    <n v="18000"/>
    <n v="2000"/>
    <n v="792"/>
    <x v="1"/>
    <n v="20792"/>
    <s v="https://x.com/elonmusk/status/1382551451185131522"/>
    <x v="3"/>
    <x v="1"/>
    <x v="0"/>
    <x v="4"/>
    <x v="0"/>
    <x v="1"/>
    <n v="-2.6563595547119068E-2"/>
    <n v="-0.11309997069533106"/>
    <x v="36"/>
    <n v="1.0446622535861559E-2"/>
    <n v="2.5683593916600005E-2"/>
    <n v="2.4336714298605223E-2"/>
    <n v="1.1449205758184783E-2"/>
    <n v="3.7881339452043916E-2"/>
    <n v="2.4295813688647049E-2"/>
    <n v="1"/>
    <n v="1"/>
  </r>
  <r>
    <d v="2021-04-27T00:00:00"/>
    <s v="No, you do not. I have not sold any of my Bitcoin. Tesla sold 10% of its holdings essentially to prove liquidity of Bitcoin as an alternative to holding cash on balance sheet."/>
    <n v="85000"/>
    <n v="13000"/>
    <n v="3000"/>
    <x v="0"/>
    <n v="101000"/>
    <s v="https://x.com/elonmusk/status/1386821144037236737"/>
    <x v="0"/>
    <x v="1"/>
    <x v="4"/>
    <x v="2"/>
    <x v="1"/>
    <x v="0"/>
    <n v="-2.8671502053867481E-3"/>
    <n v="5.1610069770845035E-2"/>
    <x v="37"/>
    <n v="2.239546952565391E-2"/>
    <n v="4.3636049380809477E-2"/>
    <n v="4.9206685069503535E-2"/>
    <n v="5.3798035674169423E-3"/>
    <n v="6.2265492562622718E-2"/>
    <n v="4.9971620804945091E-2"/>
    <n v="1"/>
    <n v="1"/>
  </r>
  <r>
    <d v="2021-05-07T00:00:00"/>
    <s v="I’m looking for a shiba pup!"/>
    <n v="43000"/>
    <n v="10000"/>
    <n v="6000"/>
    <x v="0"/>
    <n v="59000"/>
    <s v="https://x.com/elonmusk/status/1390550521077977089"/>
    <x v="1"/>
    <x v="1"/>
    <x v="2"/>
    <x v="4"/>
    <x v="4"/>
    <x v="0"/>
    <n v="2.3921046306676574E-2"/>
    <n v="-2.7333119134053341E-2"/>
    <x v="38"/>
    <n v="1.4419249105603308E-2"/>
    <n v="2.9570630577534198E-2"/>
    <n v="4.5070401798122849E-2"/>
    <n v="7.6702757660422052E-3"/>
    <n v="4.5858283417258255E-2"/>
    <n v="4.3378236219759642E-2"/>
    <n v="1"/>
    <n v="1"/>
  </r>
  <r>
    <d v="2021-05-07T00:00:00"/>
    <s v="Cryptocurrency is promising, but please invest with caution!"/>
    <n v="193000"/>
    <n v="36000"/>
    <n v="15000"/>
    <x v="3"/>
    <n v="244000"/>
    <s v="https://x.com/elonmusk/status/1390522866979033092"/>
    <x v="1"/>
    <x v="0"/>
    <x v="1"/>
    <x v="4"/>
    <x v="1"/>
    <x v="0"/>
    <n v="2.3921046306676574E-2"/>
    <n v="-2.7333119134053341E-2"/>
    <x v="38"/>
    <n v="1.4419249105603308E-2"/>
    <n v="2.9570630577534198E-2"/>
    <n v="4.5070401798122849E-2"/>
    <n v="7.6702757660422052E-3"/>
    <n v="4.5858283417258255E-2"/>
    <n v="4.3378236219759642E-2"/>
    <n v="1"/>
    <n v="1"/>
  </r>
  <r>
    <d v="2021-05-10T00:00:00"/>
    <s v="SpaceX launching satellite Doge-1 to the moon next year – Mission paid for in Doge – 1st crypto in space – 1st meme in space To the mooooonnn!!"/>
    <n v="471000"/>
    <n v="112000"/>
    <n v="31000"/>
    <x v="2"/>
    <n v="614000"/>
    <s v="https://x.com/elonmusk/status/1391523807148527620"/>
    <x v="3"/>
    <x v="0"/>
    <x v="0"/>
    <x v="4"/>
    <x v="4"/>
    <x v="0"/>
    <n v="1.7025529006833739E-2"/>
    <n v="-0.10967204636282146"/>
    <x v="39"/>
    <n v="4.4303334700145691E-2"/>
    <n v="5.7553109180988486E-2"/>
    <n v="4.2589040154600966E-2"/>
    <n v="3.5158253123565915E-2"/>
    <n v="3.2569554252534647E-2"/>
    <n v="4.6566793992305192E-2"/>
    <n v="1"/>
    <n v="1"/>
  </r>
  <r>
    <d v="2021-05-11T00:00:00"/>
    <s v="Do you want Tesla to accept Doge?"/>
    <n v="350000"/>
    <n v="97000"/>
    <n v="86000"/>
    <x v="2"/>
    <n v="533000"/>
    <s v="https://x.com/elonmusk/status/1392030108274159619"/>
    <x v="3"/>
    <x v="0"/>
    <x v="2"/>
    <x v="5"/>
    <x v="2"/>
    <x v="0"/>
    <n v="-0.10999995833518261"/>
    <n v="-0.12053407617440148"/>
    <x v="40"/>
    <n v="9.3623273038601892E-2"/>
    <n v="5.0974189248653524E-2"/>
    <n v="5.2444131684639038E-2"/>
    <n v="4.4303334700145691E-2"/>
    <n v="2.9167285568974625E-2"/>
    <n v="3.6803179126802713E-2"/>
    <n v="1"/>
    <n v="1"/>
  </r>
  <r>
    <d v="2021-05-13T00:00:00"/>
    <s v="To be clear, I strongly believe in crypto, but it can’t drive a massive increase in fossil fuel use, especially coal"/>
    <n v="319000"/>
    <n v="36000"/>
    <n v="49000"/>
    <x v="2"/>
    <n v="404000"/>
    <s v="https://x.com/elonmusk/status/1392950720979030019"/>
    <x v="1"/>
    <x v="0"/>
    <x v="1"/>
    <x v="3"/>
    <x v="1"/>
    <x v="0"/>
    <n v="4.6177846806212397E-3"/>
    <n v="-6.5663684513342702E-2"/>
    <x v="41"/>
    <n v="1.2435392132399052E-2"/>
    <n v="3.4708161971038279E-2"/>
    <n v="6.8984315167800847E-2"/>
    <n v="8.1664659747844079E-2"/>
    <n v="6.5848705776134983E-2"/>
    <n v="4.6834661832873423E-2"/>
    <n v="1"/>
    <n v="1"/>
  </r>
  <r>
    <d v="2021-05-13T00:00:00"/>
    <s v="Links a artículos críticos sobre el impacto ambiental del Bitcoin."/>
    <n v="6000"/>
    <n v="1000"/>
    <n v="2000"/>
    <x v="1"/>
    <n v="9000"/>
    <s v="https://x.com/elonmusk/status/1392938133163888640"/>
    <x v="0"/>
    <x v="1"/>
    <x v="4"/>
    <x v="2"/>
    <x v="1"/>
    <x v="1"/>
    <n v="4.6177846806212397E-3"/>
    <n v="-6.5663684513342702E-2"/>
    <x v="41"/>
    <n v="1.2435392132399052E-2"/>
    <n v="3.4708161971038279E-2"/>
    <n v="6.8984315167800847E-2"/>
    <n v="8.1664659747844079E-2"/>
    <n v="6.5848705776134983E-2"/>
    <n v="4.6834661832873423E-2"/>
    <n v="1"/>
    <n v="1"/>
  </r>
  <r>
    <d v="2021-05-14T00:00:00"/>
    <s v="Working with Doge devs to improve system transaction efficiency. Potentially promising._x000a_"/>
    <n v="474000"/>
    <n v="90000"/>
    <n v="55000"/>
    <x v="2"/>
    <n v="619000"/>
    <s v="https://x.com/elonmusk/status/1392974251011895300"/>
    <x v="3"/>
    <x v="0"/>
    <x v="4"/>
    <x v="2"/>
    <x v="5"/>
    <x v="0"/>
    <n v="-6.210915042060805E-2"/>
    <n v="-0.1261703502302699"/>
    <x v="42"/>
    <n v="9.4470013875007581E-4"/>
    <n v="2.9250523645856764E-2"/>
    <n v="6.929088299288029E-2"/>
    <n v="1.2435392132399052E-2"/>
    <n v="6.1023337274282802E-2"/>
    <n v="4.5779146082358418E-2"/>
    <n v="1"/>
    <n v="1"/>
  </r>
  <r>
    <d v="2021-05-16T00:00:00"/>
    <s v="He should wear outfit for Halloween, but with “Bitcoin” tattooed high on thighs"/>
    <n v="13000"/>
    <n v="1000"/>
    <n v="1000"/>
    <x v="1"/>
    <n v="15000"/>
    <s v="https://x.com/elonmusk/status/1393991411524120576"/>
    <x v="0"/>
    <x v="1"/>
    <x v="0"/>
    <x v="0"/>
    <x v="0"/>
    <x v="0"/>
    <n v="-6.0440237215155568E-2"/>
    <n v="-0.20304828348336734"/>
    <x v="43"/>
    <n v="3.5942950008454357E-2"/>
    <n v="9.7295778682005868E-2"/>
    <n v="8.6429065766294555E-2"/>
    <n v="3.4587773596956882E-2"/>
    <n v="3.5376873866985931E-2"/>
    <n v="4.3996398935128474E-2"/>
    <n v="1"/>
    <n v="1"/>
  </r>
  <r>
    <d v="2021-05-16T00:00:00"/>
    <s v="Bitcoin is actually highly centralized, with supermajority controlled by handful of big mining (aka hashing) companies..."/>
    <n v="36000"/>
    <n v="9000"/>
    <n v="6000"/>
    <x v="0"/>
    <n v="51000"/>
    <s v="https://x.com/elonmusk/status/1393993975019749382"/>
    <x v="0"/>
    <x v="1"/>
    <x v="3"/>
    <x v="3"/>
    <x v="3"/>
    <x v="1"/>
    <n v="-6.0440237215155568E-2"/>
    <n v="-0.20304828348336734"/>
    <x v="43"/>
    <n v="3.5942950008454357E-2"/>
    <n v="9.7295778682005868E-2"/>
    <n v="8.6429065766294555E-2"/>
    <n v="3.4587773596956882E-2"/>
    <n v="3.5376873866985931E-2"/>
    <n v="4.3996398935128474E-2"/>
    <n v="1"/>
    <n v="1"/>
  </r>
  <r>
    <d v="2021-05-17T00:00:00"/>
    <s v="To clarify speculation, Tesla has not sold any Bitcoin"/>
    <n v="87000"/>
    <n v="21000"/>
    <n v="15000"/>
    <x v="3"/>
    <n v="123000"/>
    <s v="https://x.com/elonmusk/status/1394170030741413888"/>
    <x v="0"/>
    <x v="1"/>
    <x v="4"/>
    <x v="2"/>
    <x v="1"/>
    <x v="0"/>
    <n v="-1.310244997383303E-2"/>
    <n v="-7.3436025338646127E-2"/>
    <x v="44"/>
    <n v="2.3176467998699567E-2"/>
    <n v="9.9460510903154289E-2"/>
    <n v="8.4823823136234849E-2"/>
    <n v="3.5942950008454357E-2"/>
    <n v="3.0556477336568109E-2"/>
    <n v="4.5326274202580945E-2"/>
    <n v="1"/>
    <n v="1"/>
  </r>
  <r>
    <d v="2021-05-20T00:00:00"/>
    <s v="Bitcoin hashing (aka mining) energy usage is starting to exceed that of medium-sized countries..."/>
    <n v="4000"/>
    <n v="971"/>
    <n v="1000"/>
    <x v="1"/>
    <n v="5971"/>
    <s v="https://x.com/elonmusk/status/1395472799020421120"/>
    <x v="0"/>
    <x v="1"/>
    <x v="4"/>
    <x v="2"/>
    <x v="1"/>
    <x v="0"/>
    <n v="-7.791167840198332E-2"/>
    <n v="-0.13753717215300643"/>
    <x v="45"/>
    <n v="5.0745164244578464E-2"/>
    <n v="8.7395939955450502E-2"/>
    <n v="6.3471253786994128E-2"/>
    <n v="1.3998533839292573E-2"/>
    <n v="0.11661506790206964"/>
    <n v="7.1909047708099083E-2"/>
    <n v="1"/>
    <n v="1"/>
  </r>
  <r>
    <d v="2021-05-22T00:00:00"/>
    <s v="The true battle is between fiat &amp; crypto. On balance, I support the latter."/>
    <n v="57000"/>
    <n v="12000"/>
    <n v="4000"/>
    <x v="0"/>
    <n v="73000"/>
    <s v="https://x.com/elonmusk/status/1396049547680391168"/>
    <x v="1"/>
    <x v="0"/>
    <x v="1"/>
    <x v="3"/>
    <x v="1"/>
    <x v="0"/>
    <n v="-7.2435568034827535E-2"/>
    <n v="1.6263831064194934E-2"/>
    <x v="46"/>
    <n v="3.6535861051026963E-2"/>
    <n v="7.582343420583669E-2"/>
    <n v="6.0228055234207531E-2"/>
    <n v="4.6523780022490455E-2"/>
    <n v="8.5140979953078455E-2"/>
    <n v="7.3734937504388823E-2"/>
    <n v="1"/>
    <n v="1"/>
  </r>
  <r>
    <d v="2021-05-24T00:00:00"/>
    <s v="Spoke with North American Bitcoin miners. They committed to publish current &amp; planned renewable usage &amp; to ask miners WW to do so. Potentially promising."/>
    <n v="285000"/>
    <n v="41000"/>
    <n v="22000"/>
    <x v="2"/>
    <n v="348000"/>
    <s v="https://x.com/elonmusk/status/1396914548167233537"/>
    <x v="0"/>
    <x v="0"/>
    <x v="4"/>
    <x v="2"/>
    <x v="1"/>
    <x v="0"/>
    <n v="-1.1745624187096793E-2"/>
    <n v="-3.6174779054580775E-3"/>
    <x v="47"/>
    <n v="1.6766449680711219E-2"/>
    <n v="4.1060649221378441E-2"/>
    <n v="3.9363032343916374E-2"/>
    <n v="2.637597175917232E-2"/>
    <n v="9.0715734593849198E-2"/>
    <n v="9.1617719601663858E-2"/>
    <n v="1"/>
    <n v="1"/>
  </r>
  <r>
    <d v="2021-05-26T00:00:00"/>
    <s v="🤣🤣"/>
    <n v="7000"/>
    <n v="276"/>
    <n v="713"/>
    <x v="1"/>
    <n v="7989"/>
    <s v="https://x.com/elonmusk/status/1397626694609956864"/>
    <x v="0"/>
    <x v="1"/>
    <x v="0"/>
    <x v="0"/>
    <x v="0"/>
    <x v="0"/>
    <n v="-1.7993458166182585E-2"/>
    <n v="-0.11895827503750267"/>
    <x v="48"/>
    <n v="1.8190964855253209E-2"/>
    <n v="4.3213065372234453E-2"/>
    <n v="4.2598784465392503E-2"/>
    <n v="2.5620769584330873E-2"/>
    <n v="6.1492876928216388E-2"/>
    <n v="7.2791437699389852E-2"/>
    <n v="1"/>
    <n v="1"/>
  </r>
  <r>
    <d v="2021-06-04T00:00:00"/>
    <s v="#Bitcoin 💔 acompañado de un meme sobre ruptura y la frase 'So in the end it didn't even matter'"/>
    <n v="186000"/>
    <n v="27000"/>
    <n v="48000"/>
    <x v="3"/>
    <n v="261000"/>
    <s v="https://x.com/elonmusk/status/1400620080090730501"/>
    <x v="0"/>
    <x v="0"/>
    <x v="0"/>
    <x v="0"/>
    <x v="0"/>
    <x v="1"/>
    <n v="-3.7874571842417382E-2"/>
    <n v="-9.0986322249735907E-2"/>
    <x v="49"/>
    <n v="4.164722262154745E-3"/>
    <n v="3.1668974643441955E-2"/>
    <n v="5.5743134752011515E-2"/>
    <n v="1.9371887453561432E-2"/>
    <n v="5.3246118243558904E-2"/>
    <n v="4.1069114166303315E-2"/>
    <n v="1"/>
    <n v="1"/>
  </r>
  <r>
    <d v="2021-06-05T00:00:00"/>
    <s v="I pretty much agree with Vitalik"/>
    <n v="185000"/>
    <n v="29000"/>
    <n v="40000"/>
    <x v="3"/>
    <n v="254000"/>
    <s v="https://x.com/elonmusk/status/1401091921746006017"/>
    <x v="0"/>
    <x v="1"/>
    <x v="1"/>
    <x v="5"/>
    <x v="6"/>
    <x v="0"/>
    <n v="7.6245569590309703E-3"/>
    <n v="-6.0295867710222328E-2"/>
    <x v="50"/>
    <n v="3.5315182508614013E-2"/>
    <n v="7.5939219443426631E-2"/>
    <n v="6.3687550370981255E-2"/>
    <n v="4.164722262154745E-3"/>
    <n v="5.188622800347438E-2"/>
    <n v="4.1991006258717725E-2"/>
    <n v="1"/>
    <n v="1"/>
  </r>
  <r>
    <d v="2021-06-13T00:00:00"/>
    <s v="This is inaccurate. Tesla only sold ~10% of holdings to confirm BTC could be liquidated easily without moving market. When there’s confirmation of reasonable (~50%) clean energy usage by miners with positive future trend, Tesla will resume allowing Bitcoin transactions."/>
    <n v="48000"/>
    <n v="11000"/>
    <n v="8000"/>
    <x v="0"/>
    <n v="67000"/>
    <s v="https://x.com/elonmusk/status/1404132183254523905"/>
    <x v="0"/>
    <x v="1"/>
    <x v="1"/>
    <x v="6"/>
    <x v="6"/>
    <x v="0"/>
    <n v="3.8727109515260372E-2"/>
    <n v="-1.795221038170014E-2"/>
    <x v="51"/>
    <n v="2.208510236173843E-2"/>
    <n v="3.5275921523385496E-2"/>
    <n v="4.7952549839166227E-2"/>
    <n v="1.0341920246572879E-2"/>
    <n v="7.1599583105640421E-2"/>
    <n v="6.8743178331719751E-2"/>
    <n v="1"/>
    <n v="1"/>
  </r>
  <r>
    <d v="2021-06-25T00:00:00"/>
    <s v="My Shiba Inu will be named Floki"/>
    <n v="264000"/>
    <n v="38000"/>
    <n v="33000"/>
    <x v="2"/>
    <n v="335000"/>
    <s v="https://x.com/elonmusk/status/1408380216653844480"/>
    <x v="1"/>
    <x v="0"/>
    <x v="2"/>
    <x v="4"/>
    <x v="4"/>
    <x v="0"/>
    <n v="4.7328328301170508E-3"/>
    <n v="8.6116035233721799E-2"/>
    <x v="52"/>
    <n v="9.8834419875412596E-2"/>
    <n v="4.069631345838718E-2"/>
    <n v="3.9015791405663476E-2"/>
    <n v="6.1654620797555945E-2"/>
    <n v="6.7627900465351803E-2"/>
    <n v="5.937234995075371E-2"/>
    <n v="1"/>
    <n v="1"/>
  </r>
  <r>
    <d v="2021-06-25T00:00:00"/>
    <s v="Oh right ... Bitcoin haha"/>
    <n v="6000"/>
    <n v="762"/>
    <n v="737"/>
    <x v="1"/>
    <n v="7499"/>
    <s v="https://x.com/elonmusk/status/1408244494567456769"/>
    <x v="0"/>
    <x v="1"/>
    <x v="0"/>
    <x v="0"/>
    <x v="0"/>
    <x v="0"/>
    <n v="4.7328328301170508E-3"/>
    <n v="8.6116035233721799E-2"/>
    <x v="52"/>
    <n v="9.8834419875412596E-2"/>
    <n v="4.069631345838718E-2"/>
    <n v="3.9015791405663476E-2"/>
    <n v="6.1654620797555945E-2"/>
    <n v="6.7627900465351803E-2"/>
    <n v="5.937234995075371E-2"/>
    <n v="1"/>
    <n v="1"/>
  </r>
  <r>
    <d v="2021-06-25T00:00:00"/>
    <s v="“That’s not funny!” – Bitcoin maxis"/>
    <n v="52000"/>
    <n v="2000"/>
    <n v="2000"/>
    <x v="0"/>
    <n v="56000"/>
    <s v="https://x.com/elonmusk/status/1408246534093918210"/>
    <x v="0"/>
    <x v="1"/>
    <x v="0"/>
    <x v="0"/>
    <x v="0"/>
    <x v="0"/>
    <n v="4.7328328301170508E-3"/>
    <n v="8.6116035233721799E-2"/>
    <x v="52"/>
    <n v="9.8834419875412596E-2"/>
    <n v="4.069631345838718E-2"/>
    <n v="3.9015791405663476E-2"/>
    <n v="6.1654620797555945E-2"/>
    <n v="6.7627900465351803E-2"/>
    <n v="5.937234995075371E-2"/>
    <n v="1"/>
    <n v="1"/>
  </r>
  <r>
    <d v="2021-07-01T00:00:00"/>
    <s v="Release the Doge!"/>
    <n v="113000"/>
    <n v="15000"/>
    <n v="9000"/>
    <x v="3"/>
    <n v="137000"/>
    <s v="https://x.com/elonmusk/status/1410519466518233089"/>
    <x v="3"/>
    <x v="0"/>
    <x v="0"/>
    <x v="3"/>
    <x v="0"/>
    <x v="1"/>
    <n v="6.462851107367662E-3"/>
    <n v="5.0067919551889384E-2"/>
    <x v="53"/>
    <n v="4.4749565172672999E-2"/>
    <n v="2.970915787137357E-2"/>
    <n v="2.5797554828090156E-2"/>
    <n v="2.5722903814481817E-3"/>
    <n v="4.2642355459954082E-2"/>
    <n v="5.4731682146210471E-2"/>
    <n v="1"/>
    <n v="1"/>
  </r>
  <r>
    <d v="2021-07-09T00:00:00"/>
    <s v="BTC &amp; ETH are pursuing a multilayer transaction system, but base layer transaction rate is slow &amp; transaction cost is high..."/>
    <n v="23000"/>
    <n v="6000"/>
    <n v="5000"/>
    <x v="0"/>
    <n v="34000"/>
    <s v="https://x.com/elonmusk/status/1413396249546563586"/>
    <x v="0"/>
    <x v="1"/>
    <x v="4"/>
    <x v="5"/>
    <x v="6"/>
    <x v="0"/>
    <n v="-9.3715589187898241E-3"/>
    <n v="-1.9100000901535186E-2"/>
    <x v="54"/>
    <n v="2.8890231842898504E-3"/>
    <n v="2.1984603871152905E-2"/>
    <n v="1.9144863180582592E-2"/>
    <n v="1.7684547003719449E-4"/>
    <n v="3.1155557396506904E-2"/>
    <n v="2.7768761639782587E-2"/>
    <n v="1"/>
    <n v="1"/>
  </r>
  <r>
    <d v="2021-07-13T00:00:00"/>
    <s v="Maybe if it sees a Shiba Inu, the car renders a Dogecoin ..."/>
    <n v="19000"/>
    <n v="3000"/>
    <n v="1000"/>
    <x v="1"/>
    <n v="23000"/>
    <s v="https://x.com/elonmusk/status/1414774945335361548"/>
    <x v="3"/>
    <x v="1"/>
    <x v="0"/>
    <x v="4"/>
    <x v="0"/>
    <x v="0"/>
    <n v="6.4041345297087826E-3"/>
    <n v="-3.629446174114026E-2"/>
    <x v="55"/>
    <n v="7.133869576967016E-3"/>
    <n v="1.9219591426976702E-2"/>
    <n v="3.7735031344542203E-2"/>
    <n v="2.1000318630438896E-2"/>
    <n v="2.6925154216808193E-2"/>
    <n v="2.4110972362258631E-2"/>
    <n v="1"/>
    <n v="1"/>
  </r>
  <r>
    <d v="2021-07-25T00:00:00"/>
    <s v="Or does he?"/>
    <n v="14000"/>
    <n v="2000"/>
    <n v="4000"/>
    <x v="1"/>
    <n v="20000"/>
    <s v="https://x.com/elonmusk/status/1419147417233018880"/>
    <x v="1"/>
    <x v="0"/>
    <x v="0"/>
    <x v="3"/>
    <x v="0"/>
    <x v="1"/>
    <n v="5.6321863552041274E-2"/>
    <n v="0.13548052862335669"/>
    <x v="56"/>
    <n v="0.127990663756436"/>
    <n v="2.7032429353639469E-2"/>
    <n v="3.7298091743470797E-2"/>
    <n v="8.9815247985313346E-2"/>
    <n v="7.5482179719259966E-3"/>
    <n v="3.9988901546141271E-2"/>
    <n v="1"/>
    <n v="1"/>
  </r>
  <r>
    <d v="2021-07-25T00:00:00"/>
    <s v="And finally"/>
    <n v="235000"/>
    <n v="29000"/>
    <n v="21000"/>
    <x v="3"/>
    <n v="285000"/>
    <s v="https://x.com/elonmusk/status/1419151233739378689"/>
    <x v="3"/>
    <x v="0"/>
    <x v="0"/>
    <x v="4"/>
    <x v="0"/>
    <x v="1"/>
    <n v="5.6321863552041274E-2"/>
    <n v="0.13548052862335669"/>
    <x v="56"/>
    <n v="0.127990663756436"/>
    <n v="2.7032429353639469E-2"/>
    <n v="3.7298091743470797E-2"/>
    <n v="8.9815247985313346E-2"/>
    <n v="7.5482179719259966E-3"/>
    <n v="3.9988901546141271E-2"/>
    <n v="1"/>
    <n v="1"/>
  </r>
  <r>
    <d v="2021-07-29T00:00:00"/>
    <s v="We don’t have that many Bitcoin, but it’s close"/>
    <n v="22000"/>
    <n v="1000"/>
    <n v="2000"/>
    <x v="0"/>
    <n v="25000"/>
    <s v="https://x.com/elonmusk/status/1420529868404518913"/>
    <x v="0"/>
    <x v="1"/>
    <x v="4"/>
    <x v="6"/>
    <x v="2"/>
    <x v="0"/>
    <n v="5.2539748304288203E-2"/>
    <n v="3.17978223497839E-3"/>
    <x v="57"/>
    <n v="2.3992847081597712E-2"/>
    <n v="3.9904625225093179E-2"/>
    <n v="3.6455638995391212E-2"/>
    <n v="3.1833659822175522E-2"/>
    <n v="2.6791263541297482E-2"/>
    <n v="1.9696862827819864E-2"/>
    <n v="1"/>
    <n v="1"/>
  </r>
  <r>
    <d v="2021-09-13T00:00:00"/>
    <s v="Floki has arrived"/>
    <n v="289000"/>
    <n v="23000"/>
    <n v="17000"/>
    <x v="2"/>
    <n v="329000"/>
    <s v="https://x.com/elonmusk/status/1437179881260032016"/>
    <x v="1"/>
    <x v="0"/>
    <x v="2"/>
    <x v="4"/>
    <x v="6"/>
    <x v="1"/>
    <n v="4.4963059028253261E-2"/>
    <n v="6.2819018523153192E-2"/>
    <x v="58"/>
    <n v="4.3602161186990472E-3"/>
    <n v="2.6731726806277147E-2"/>
    <n v="4.4288446237566767E-2"/>
    <n v="1.6131299699377457E-2"/>
    <n v="2.2602379638701195E-2"/>
    <n v="4.333603086120965E-2"/>
    <n v="1"/>
    <n v="1"/>
  </r>
  <r>
    <d v="2021-10-04T00:00:00"/>
    <s v="Floki Frunkpuppy"/>
    <n v="358000"/>
    <n v="34000"/>
    <n v="31000"/>
    <x v="2"/>
    <n v="423000"/>
    <s v="https://x.com/elonmusk/status/1444840184500129797"/>
    <x v="1"/>
    <x v="0"/>
    <x v="0"/>
    <x v="4"/>
    <x v="0"/>
    <x v="1"/>
    <n v="4.8158683196497298E-2"/>
    <n v="9.4198494341161121E-2"/>
    <x v="59"/>
    <n v="1.7741560559294677E-2"/>
    <n v="4.6152806247401403E-2"/>
    <n v="3.7667934412354005E-2"/>
    <n v="2.9982733710650276E-2"/>
    <n v="1.4626252068231994E-2"/>
    <n v="4.2484604856685537E-2"/>
    <n v="1"/>
    <n v="1"/>
  </r>
  <r>
    <d v="2021-10-21T00:00:00"/>
    <s v="Imagen ranking BTC/ETH"/>
    <n v="663000"/>
    <n v="80000"/>
    <n v="27000"/>
    <x v="2"/>
    <n v="770000"/>
    <s v="https://x.com/elonmusk/status/1451015695106560000"/>
    <x v="1"/>
    <x v="0"/>
    <x v="0"/>
    <x v="6"/>
    <x v="6"/>
    <x v="1"/>
    <n v="-2.5748669401665647E-2"/>
    <n v="-2.3250737526559706E-2"/>
    <x v="60"/>
    <n v="9.8434334802129635E-3"/>
    <n v="2.5718852539279705E-2"/>
    <n v="2.9970771840280911E-2"/>
    <n v="2.7870668279464758E-2"/>
    <n v="5.0970520165050479E-2"/>
    <n v="4.021384095632858E-2"/>
    <n v="1"/>
    <n v="1"/>
  </r>
  <r>
    <d v="2021-10-22T00:00:00"/>
    <s v="*In Dogecoin"/>
    <n v="51000"/>
    <n v="10000"/>
    <n v="5000"/>
    <x v="0"/>
    <n v="66000"/>
    <s v="https://x.com/elonmusk/status/1451623475978833927"/>
    <x v="3"/>
    <x v="1"/>
    <x v="1"/>
    <x v="3"/>
    <x v="6"/>
    <x v="0"/>
    <n v="8.9732460116858093E-3"/>
    <n v="3.7821608278042929E-2"/>
    <x v="61"/>
    <n v="1.7870565893415812E-2"/>
    <n v="3.1882272523484342E-2"/>
    <n v="2.8441311779120099E-2"/>
    <n v="9.8434334802129635E-3"/>
    <n v="4.2254103570890891E-2"/>
    <n v="3.2040130084285634E-2"/>
    <n v="1"/>
    <n v="1"/>
  </r>
  <r>
    <d v="2021-10-24T00:00:00"/>
    <s v="Plus crypto scams haha"/>
    <n v="14000"/>
    <n v="1000"/>
    <n v="1000"/>
    <x v="1"/>
    <n v="16000"/>
    <s v="https://x.com/elonmusk/status/1452185979431833601"/>
    <x v="1"/>
    <x v="0"/>
    <x v="3"/>
    <x v="1"/>
    <x v="0"/>
    <x v="0"/>
    <n v="3.5167490403997581E-2"/>
    <n v="-3.5638699586506006E-2"/>
    <x v="62"/>
    <n v="3.0746956358289633E-2"/>
    <n v="3.9287325192047903E-2"/>
    <n v="2.8352973503809255E-2"/>
    <n v="2.9765688648623834E-2"/>
    <n v="1.740068464262149E-2"/>
    <n v="3.1694421831058348E-2"/>
    <n v="1"/>
    <n v="1"/>
  </r>
  <r>
    <d v="2021-10-24T00:00:00"/>
    <s v="Possibly. Bitcoin was conceived at a time of relatively low bandwidth &amp; high latency..."/>
    <n v="4000"/>
    <n v="845"/>
    <n v="659"/>
    <x v="1"/>
    <n v="5504"/>
    <s v="https://x.com/elonmusk/status/1452332044743323654"/>
    <x v="0"/>
    <x v="1"/>
    <x v="4"/>
    <x v="6"/>
    <x v="2"/>
    <x v="0"/>
    <n v="3.5167490403997581E-2"/>
    <n v="-3.5638699586506006E-2"/>
    <x v="62"/>
    <n v="3.0746956358289633E-2"/>
    <n v="3.9287325192047903E-2"/>
    <n v="2.8352973503809255E-2"/>
    <n v="2.9765688648623834E-2"/>
    <n v="1.740068464262149E-2"/>
    <n v="3.1694421831058348E-2"/>
    <n v="1"/>
    <n v="1"/>
  </r>
  <r>
    <d v="2021-10-24T00:00:00"/>
    <s v="Out of curiosity, I acquired some ascii hash strings called “Bitcoin, Ethereum &amp; Doge”. That’s it..."/>
    <n v="32000"/>
    <n v="6000"/>
    <n v="4000"/>
    <x v="0"/>
    <n v="42000"/>
    <s v="https://x.com/elonmusk/status/1452334458066149377"/>
    <x v="0"/>
    <x v="1"/>
    <x v="4"/>
    <x v="6"/>
    <x v="1"/>
    <x v="0"/>
    <n v="3.5167490403997581E-2"/>
    <n v="-3.5638699586506006E-2"/>
    <x v="62"/>
    <n v="3.0746956358289633E-2"/>
    <n v="3.9287325192047903E-2"/>
    <n v="2.8352973503809255E-2"/>
    <n v="2.9765688648623834E-2"/>
    <n v="1.740068464262149E-2"/>
    <n v="3.1694421831058348E-2"/>
    <n v="1"/>
    <n v="1"/>
  </r>
  <r>
    <d v="2021-10-25T00:00:00"/>
    <s v="Wild $T1mes!"/>
    <n v="227000"/>
    <n v="21000"/>
    <n v="24000"/>
    <x v="3"/>
    <n v="272000"/>
    <s v="https://x.com/elonmusk/status/1452726479649914889"/>
    <x v="2"/>
    <x v="0"/>
    <x v="0"/>
    <x v="0"/>
    <x v="0"/>
    <x v="0"/>
    <n v="-4.1166336603147946E-2"/>
    <n v="-4.0495581296258298E-2"/>
    <x v="63"/>
    <n v="1.582415608309836E-2"/>
    <n v="3.7602590191501403E-2"/>
    <n v="2.824858835889113E-2"/>
    <n v="3.0746956358289633E-2"/>
    <n v="2.0995647329431578E-2"/>
    <n v="3.4594069043034359E-2"/>
    <n v="1"/>
    <n v="1"/>
  </r>
  <r>
    <d v="2021-11-01T00:00:00"/>
    <s v="- Everything on the Internet is true! - Externalize responsibility! - If you are able to do this, buy crypto!"/>
    <n v="17000"/>
    <n v="2000"/>
    <n v="1000"/>
    <x v="1"/>
    <n v="20000"/>
    <s v="https://x.com/elonmusk/status/1455244610310131718"/>
    <x v="1"/>
    <x v="0"/>
    <x v="0"/>
    <x v="5"/>
    <x v="0"/>
    <x v="0"/>
    <n v="3.4561209285574934E-2"/>
    <n v="4.9603309563530651E-3"/>
    <x v="64"/>
    <n v="2.619784001810661E-2"/>
    <n v="2.4928103616779069E-2"/>
    <n v="3.0119864286941071E-2"/>
    <n v="1.9422643837254162E-2"/>
    <n v="2.4165192440553664E-3"/>
    <n v="2.6698623493233181E-2"/>
    <n v="1"/>
    <n v="1"/>
  </r>
  <r>
    <d v="2021-11-06T00:00:00"/>
    <s v="Much is made lately of unrealized gains being a means of tax avoidance, so I propose selling 10% of my Tesla stock. Do you support this?"/>
    <n v="131000"/>
    <n v="35000"/>
    <n v="47000"/>
    <x v="3"/>
    <n v="213000"/>
    <s v="https://x.com/elonmusk/status/1457064697782489088"/>
    <x v="1"/>
    <x v="0"/>
    <x v="2"/>
    <x v="5"/>
    <x v="2"/>
    <x v="0"/>
    <n v="2.8719156888694863E-2"/>
    <n v="8.9504368691242453E-2"/>
    <x v="65"/>
    <n v="3.1232736244499053E-2"/>
    <n v="4.3470743500788347E-2"/>
    <n v="2.9778924420226265E-2"/>
    <n v="2.9819719543077074E-2"/>
    <n v="1.5844915032595747E-2"/>
    <n v="1.803284751783284E-2"/>
    <n v="1"/>
    <n v="1"/>
  </r>
  <r>
    <d v="2021-11-20T00:00:00"/>
    <s v="Bitcoin cures cancer"/>
    <n v="37000"/>
    <n v="6000"/>
    <n v="4000"/>
    <x v="0"/>
    <n v="47000"/>
    <s v="https://x.com/elonmusk/status/1461942451053252612"/>
    <x v="0"/>
    <x v="1"/>
    <x v="0"/>
    <x v="4"/>
    <x v="0"/>
    <x v="0"/>
    <n v="-1.8963039632727829E-2"/>
    <n v="-3.5824313020068277E-2"/>
    <x v="66"/>
    <n v="9.6137565629088907E-3"/>
    <n v="2.6040709069151104E-2"/>
    <n v="4.4594782965408607E-2"/>
    <n v="1.8161699195922785E-2"/>
    <n v="4.9888099135934762E-2"/>
    <n v="3.6637347971938732E-2"/>
    <n v="1"/>
    <n v="1"/>
  </r>
  <r>
    <d v="2021-12-14T00:00:00"/>
    <s v="Tesla will make some merch buyable with Doge &amp; see how it goes"/>
    <n v="321000"/>
    <n v="57000"/>
    <n v="47000"/>
    <x v="2"/>
    <n v="425000"/>
    <s v="https://x.com/elonmusk/status/1470703708677840896"/>
    <x v="3"/>
    <x v="0"/>
    <x v="4"/>
    <x v="3"/>
    <x v="5"/>
    <x v="0"/>
    <n v="8.0988456402870668E-3"/>
    <n v="-4.3185365236440565E-2"/>
    <x v="67"/>
    <n v="1.569227211694051E-2"/>
    <n v="2.1019759787479133E-2"/>
    <n v="2.2559127994311732E-2"/>
    <n v="3.5840856193558354E-2"/>
    <n v="5.4673610984394154E-2"/>
    <n v="4.2799571168395924E-2"/>
    <n v="1"/>
    <n v="1"/>
  </r>
  <r>
    <d v="2021-12-16T00:00:00"/>
    <s v="these 'NFTs' - are they in the room with us right now?"/>
    <n v="343000"/>
    <n v="35000"/>
    <n v="15000"/>
    <x v="2"/>
    <n v="393000"/>
    <s v="https://x.com/elonmusk/status/1471338213549744130"/>
    <x v="1"/>
    <x v="0"/>
    <x v="0"/>
    <x v="1"/>
    <x v="0"/>
    <x v="1"/>
    <n v="-2.9424897003961448E-2"/>
    <n v="-2.1435464503754775E-2"/>
    <x v="68"/>
    <n v="8.3673271883936556E-3"/>
    <n v="1.8027091485862488E-2"/>
    <n v="2.5186093376912817E-2"/>
    <n v="1.6457544862192093E-2"/>
    <n v="2.8707054264017554E-2"/>
    <n v="3.8772221947027216E-2"/>
    <n v="1"/>
    <n v="1"/>
  </r>
  <r>
    <d v="2021-12-16T00:00:00"/>
    <s v="Is there anything more tragic than unrequited love?"/>
    <n v="8000"/>
    <n v="487"/>
    <n v="720"/>
    <x v="1"/>
    <n v="9207"/>
    <s v="https://x.com/elonmusk/status/1471583489824808972"/>
    <x v="0"/>
    <x v="1"/>
    <x v="0"/>
    <x v="4"/>
    <x v="0"/>
    <x v="0"/>
    <n v="-2.9424897003961448E-2"/>
    <n v="-2.1435464503754775E-2"/>
    <x v="68"/>
    <n v="8.3673271883936556E-3"/>
    <n v="1.8027091485862488E-2"/>
    <n v="2.5186093376912817E-2"/>
    <n v="1.6457544862192093E-2"/>
    <n v="2.8707054264017554E-2"/>
    <n v="3.8772221947027216E-2"/>
    <n v="1"/>
    <n v="1"/>
  </r>
  <r>
    <d v="2021-12-21T00:00:00"/>
    <s v="100th SpaceX rocket landing was today"/>
    <n v="79000"/>
    <n v="5000"/>
    <n v="6000"/>
    <x v="0"/>
    <n v="90000"/>
    <s v="https://x.com/elonmusk/status/1473328171726651397"/>
    <x v="2"/>
    <x v="1"/>
    <x v="2"/>
    <x v="2"/>
    <x v="4"/>
    <x v="1"/>
    <n v="-5.933999284722713E-3"/>
    <n v="3.7455231813042333E-2"/>
    <x v="69"/>
    <n v="2.2119703282761981E-2"/>
    <n v="2.3707482474378764E-2"/>
    <n v="2.9038800308776674E-2"/>
    <n v="2.5447046919569356E-2"/>
    <n v="2.5644062278249523E-2"/>
    <n v="2.4184841890843967E-2"/>
    <n v="1"/>
    <n v="1"/>
  </r>
  <r>
    <d v="2021-12-21T00:00:00"/>
    <s v="With Starlink, you could stream video &amp; play online games"/>
    <n v="11000"/>
    <n v="818"/>
    <n v="1000"/>
    <x v="1"/>
    <n v="12818"/>
    <s v="https://x.com/elonmusk/status/1473083407160782848"/>
    <x v="2"/>
    <x v="1"/>
    <x v="2"/>
    <x v="4"/>
    <x v="1"/>
    <x v="0"/>
    <n v="-5.933999284722713E-3"/>
    <n v="3.7455231813042333E-2"/>
    <x v="69"/>
    <n v="2.2119703282761981E-2"/>
    <n v="2.3707482474378764E-2"/>
    <n v="2.9038800308776674E-2"/>
    <n v="2.5447046919569356E-2"/>
    <n v="2.5644062278249523E-2"/>
    <n v="2.4184841890843967E-2"/>
    <n v="1"/>
    <n v="1"/>
  </r>
  <r>
    <d v="2021-12-25T00:00:00"/>
    <s v="Floki Santa"/>
    <n v="289000"/>
    <n v="25000"/>
    <n v="21000"/>
    <x v="2"/>
    <n v="335000"/>
    <s v="https://x.com/elonmusk/status/1474860884359094275"/>
    <x v="1"/>
    <x v="0"/>
    <x v="0"/>
    <x v="4"/>
    <x v="0"/>
    <x v="1"/>
    <n v="3.357647236801542E-3"/>
    <n v="-5.9097253653255244E-2"/>
    <x v="70"/>
    <n v="8.6960405528163642E-3"/>
    <n v="2.8414839139949834E-2"/>
    <n v="2.6804750205506763E-2"/>
    <n v="1.0450380308541557E-2"/>
    <n v="2.6450298668908336E-2"/>
    <n v="2.2592630952910107E-2"/>
    <n v="1"/>
    <n v="1"/>
  </r>
  <r>
    <d v="2021-12-30T00:00:00"/>
    <s v="NO WAY - NFTs MADE AN ALBUM???"/>
    <n v="271000"/>
    <n v="25000"/>
    <n v="15000"/>
    <x v="2"/>
    <n v="311000"/>
    <s v="https://x.com/elonmusk/status/1476439722046238725"/>
    <x v="1"/>
    <x v="0"/>
    <x v="0"/>
    <x v="1"/>
    <x v="0"/>
    <x v="1"/>
    <n v="-1.8151850868360908E-2"/>
    <n v="3.2362114931161479E-3"/>
    <x v="71"/>
    <n v="1.9001674979620804E-2"/>
    <n v="2.1341904739169401E-2"/>
    <n v="2.3070084548766551E-2"/>
    <n v="1.2759050317979919E-2"/>
    <n v="3.7922803528736539E-2"/>
    <n v="2.5017741670766917E-2"/>
    <n v="1"/>
    <n v="1"/>
  </r>
  <r>
    <d v="2022-01-14T00:00:00"/>
    <s v="Tesla merch buyable with Dogecoin"/>
    <n v="291000"/>
    <n v="50000"/>
    <n v="31000"/>
    <x v="2"/>
    <n v="372000"/>
    <s v="https://x.com/elonmusk/status/1481873421390680065"/>
    <x v="3"/>
    <x v="0"/>
    <x v="2"/>
    <x v="2"/>
    <x v="1"/>
    <x v="0"/>
    <n v="1.7781127267768593E-3"/>
    <n v="-2.0193712231340588E-2"/>
    <x v="72"/>
    <n v="1.0494690354386511E-2"/>
    <n v="1.140515529366205E-2"/>
    <n v="3.5444272331673382E-2"/>
    <n v="1.9951202950507119E-2"/>
    <n v="3.0216210660215528E-2"/>
    <n v="1.8946900281103699E-2"/>
    <n v="1"/>
    <n v="1"/>
  </r>
  <r>
    <d v="2022-01-21T00:00:00"/>
    <s v="Twitter is spending engineering resources on this bs while crypto scammers are throwing a spambot block party in every thread!?"/>
    <n v="130000"/>
    <n v="9000"/>
    <n v="6000"/>
    <x v="3"/>
    <n v="145000"/>
    <s v="https://x.com/elonmusk/status/1484456594775678976"/>
    <x v="1"/>
    <x v="0"/>
    <x v="2"/>
    <x v="1"/>
    <x v="3"/>
    <x v="0"/>
    <n v="-3.8041427349159496E-2"/>
    <n v="8.3858323698895454E-3"/>
    <x v="73"/>
    <n v="6.9738253698654953E-2"/>
    <n v="3.0550046360293251E-2"/>
    <n v="2.0919904268038733E-2"/>
    <n v="3.6144870930972024E-2"/>
    <n v="4.9274816993078376E-2"/>
    <n v="3.7855913100129819E-2"/>
    <n v="1"/>
    <n v="1"/>
  </r>
  <r>
    <d v="2022-01-25T00:00:00"/>
    <s v="I will eat a happy meal on tv if @McDonalds accepts Dogecoin"/>
    <n v="371000"/>
    <n v="57000"/>
    <n v="26000"/>
    <x v="2"/>
    <n v="454000"/>
    <s v="https://x.com/elonmusk/status/1485953263040188416"/>
    <x v="3"/>
    <x v="0"/>
    <x v="0"/>
    <x v="4"/>
    <x v="5"/>
    <x v="0"/>
    <n v="-4.6849238575272789E-3"/>
    <n v="2.262849394408728E-2"/>
    <x v="74"/>
    <n v="5.8250421945625803E-2"/>
    <n v="8.8318366158323496E-3"/>
    <n v="2.1502364097566465E-2"/>
    <n v="2.3162196181693337E-2"/>
    <n v="1.4707602292619776E-2"/>
    <n v="4.5409661822157249E-2"/>
    <n v="1"/>
    <n v="1"/>
  </r>
  <r>
    <d v="2022-03-05T00:00:00"/>
    <s v=" Hold Strong Ukraine "/>
    <n v="491000"/>
    <n v="48000"/>
    <n v="12000"/>
    <x v="2"/>
    <n v="551000"/>
    <s v="https://x.com/elonmusk/status/1499917894767063043"/>
    <x v="1"/>
    <x v="0"/>
    <x v="1"/>
    <x v="5"/>
    <x v="4"/>
    <x v="0"/>
    <n v="-2.5984462916704532E-2"/>
    <n v="-1.7366304384308529E-2"/>
    <x v="75"/>
    <n v="5.3129547923444912E-3"/>
    <n v="4.8324249150188611E-2"/>
    <n v="4.2322047022064123E-2"/>
    <n v="4.9697754387942231E-2"/>
    <n v="4.2938586960243032E-2"/>
    <n v="7.10191831344682E-2"/>
    <n v="1"/>
    <n v="1"/>
  </r>
  <r>
    <d v="2022-03-14T00:00:00"/>
    <s v="I still own &amp; won’t sell my Bitcoin, Ethereum or Doge fwiw"/>
    <n v="52000"/>
    <n v="13000"/>
    <n v="3000"/>
    <x v="0"/>
    <n v="68000"/>
    <s v="https://x.com/elonmusk/status/1503222294277197829"/>
    <x v="0"/>
    <x v="1"/>
    <x v="1"/>
    <x v="6"/>
    <x v="1"/>
    <x v="0"/>
    <n v="-7.5003761709282468E-3"/>
    <n v="3.4324098052913588E-2"/>
    <x v="76"/>
    <n v="3.0841712348404507E-2"/>
    <n v="2.5339984758333517E-2"/>
    <n v="2.2951882565968886E-2"/>
    <n v="1.0643769446187232E-2"/>
    <n v="3.7217861992215169E-2"/>
    <n v="4.7917754338045015E-2"/>
    <n v="1"/>
    <n v="1"/>
  </r>
  <r>
    <d v="2022-03-14T00:00:00"/>
    <s v="🤣"/>
    <n v="23000"/>
    <n v="323"/>
    <n v="287"/>
    <x v="0"/>
    <n v="23610"/>
    <s v="https://x.com/elonmusk/status/1503290199744430080"/>
    <x v="0"/>
    <x v="1"/>
    <x v="0"/>
    <x v="3"/>
    <x v="0"/>
    <x v="0"/>
    <n v="-7.5003761709282468E-3"/>
    <n v="3.4324098052913588E-2"/>
    <x v="76"/>
    <n v="3.0841712348404507E-2"/>
    <n v="2.5339984758333517E-2"/>
    <n v="2.2951882565968886E-2"/>
    <n v="1.0643769446187232E-2"/>
    <n v="3.7217861992215169E-2"/>
    <n v="4.7917754338045015E-2"/>
    <n v="1"/>
    <n v="1"/>
  </r>
  <r>
    <d v="2022-03-25T00:00:00"/>
    <s v="🤣🤣 especially crypto spam!!"/>
    <n v="11000"/>
    <n v="319"/>
    <n v="568"/>
    <x v="1"/>
    <n v="11887"/>
    <s v="https://x.com/elonmusk/status/1507484098822131717"/>
    <x v="1"/>
    <x v="0"/>
    <x v="1"/>
    <x v="1"/>
    <x v="0"/>
    <x v="0"/>
    <n v="3.7875392355792847E-3"/>
    <n v="5.6869789679929506E-2"/>
    <x v="77"/>
    <n v="3.7209553664501613E-2"/>
    <n v="2.3536473692150024E-2"/>
    <n v="2.4457592155846107E-2"/>
    <n v="1.8203805053998382E-2"/>
    <n v="7.488247082063311E-3"/>
    <n v="1.7845304589987183E-2"/>
    <n v="1"/>
    <n v="1"/>
  </r>
  <r>
    <d v="2022-04-09T00:00:00"/>
    <s v="Now subtract crypto scam accounts that twitter constantly shows as “real” people in everyone’s feed"/>
    <n v="24000"/>
    <n v="2000"/>
    <n v="2000"/>
    <x v="0"/>
    <n v="28000"/>
    <s v="https://x.com/elonmusk/status/1512802419301826575"/>
    <x v="1"/>
    <x v="0"/>
    <x v="1"/>
    <x v="1"/>
    <x v="3"/>
    <x v="0"/>
    <n v="-1.2758670434075303E-2"/>
    <n v="-6.1219325603246499E-2"/>
    <x v="78"/>
    <n v="2.583777228936112E-2"/>
    <n v="4.1321974315587783E-2"/>
    <n v="3.0030076736387714E-2"/>
    <n v="2.8179979146919259E-2"/>
    <n v="2.1720543518421849E-2"/>
    <n v="2.5329366884993629E-2"/>
    <n v="1"/>
    <n v="1"/>
  </r>
  <r>
    <d v="2022-04-23T00:00:00"/>
    <s v="So many “verified” scam crypto bots!"/>
    <n v="12000"/>
    <n v="998"/>
    <n v="1000"/>
    <x v="1"/>
    <n v="13998"/>
    <s v="https://x.com/elonmusk/status/1517681356125392897"/>
    <x v="1"/>
    <x v="0"/>
    <x v="1"/>
    <x v="1"/>
    <x v="3"/>
    <x v="0"/>
    <n v="1.5339317875813219E-3"/>
    <n v="-3.5332329961093589E-2"/>
    <x v="79"/>
    <n v="1.4285832434729209E-2"/>
    <n v="4.2146396097256053E-2"/>
    <n v="3.2358158748347382E-2"/>
    <n v="1.2919432852141541E-2"/>
    <n v="6.4358306761085581E-3"/>
    <n v="1.9141455763284437E-2"/>
    <n v="1"/>
    <n v="1"/>
  </r>
  <r>
    <d v="2022-05-01T00:00:00"/>
    <s v="Since I’ve been asked a lot:_x000a__x000a_Buy stock in several companies that make products &amp; services that *you* believe in._x000a__x000a_Only sell if you think their products &amp; services are trending worse. Don’t panic when the market does._x000a__x000a_This will serve you well in the long-term."/>
    <n v="1000000"/>
    <n v="106000"/>
    <n v="38000"/>
    <x v="2"/>
    <n v="1144000"/>
    <s v="https://x.com/elonmusk/status/1520650036865949696"/>
    <x v="1"/>
    <x v="0"/>
    <x v="1"/>
    <x v="5"/>
    <x v="1"/>
    <x v="0"/>
    <n v="9.5706710244591875E-4"/>
    <n v="3.2025813002048098E-2"/>
    <x v="80"/>
    <n v="1.6193371135044932E-2"/>
    <n v="5.4197387251606971E-2"/>
    <n v="4.8649614356480769E-2"/>
    <n v="1.1155051323743365E-2"/>
    <n v="2.7855606446333673E-2"/>
    <n v="3.4904500049634829E-2"/>
    <n v="1"/>
    <n v="1"/>
  </r>
  <r>
    <d v="2022-05-01T00:00:00"/>
    <s v="Haha he says “Bitcoin” so many times"/>
    <n v="26000"/>
    <n v="1000"/>
    <n v="1000"/>
    <x v="0"/>
    <n v="28000"/>
    <s v="https://x.com/elonmusk/status/1520657179908448258"/>
    <x v="0"/>
    <x v="1"/>
    <x v="0"/>
    <x v="3"/>
    <x v="0"/>
    <x v="0"/>
    <n v="9.5706710244591875E-4"/>
    <n v="3.2025813002048098E-2"/>
    <x v="80"/>
    <n v="1.6193371135044932E-2"/>
    <n v="5.4197387251606971E-2"/>
    <n v="4.8649614356480769E-2"/>
    <n v="1.1155051323743365E-2"/>
    <n v="2.7855606446333673E-2"/>
    <n v="3.4904500049634829E-2"/>
    <n v="1"/>
    <n v="1"/>
  </r>
  <r>
    <d v="2022-05-03T00:00:00"/>
    <s v="I was going full Looney Tunes haha"/>
    <n v="93000"/>
    <n v="2000"/>
    <n v="3000"/>
    <x v="0"/>
    <n v="98000"/>
    <s v="https://x.com/elonmusk/status/1521536750161567745"/>
    <x v="3"/>
    <x v="1"/>
    <x v="0"/>
    <x v="3"/>
    <x v="4"/>
    <x v="0"/>
    <n v="5.2123359025749272E-2"/>
    <n v="-4.5033999079647113E-2"/>
    <x v="81"/>
    <n v="2.5824979053976488E-2"/>
    <n v="5.3473629441099409E-2"/>
    <n v="5.2762233855967088E-2"/>
    <n v="3.1303201918144542E-2"/>
    <n v="2.0729856702650529E-2"/>
    <n v="2.4092717802261566E-2"/>
    <n v="1"/>
    <n v="1"/>
  </r>
  <r>
    <d v="2022-05-27T00:00:00"/>
    <s v="Tesla merch can be bought with Doge, soon SpaceX merch too"/>
    <n v="179000"/>
    <n v="18000"/>
    <n v="11000"/>
    <x v="3"/>
    <n v="208000"/>
    <s v="https://x.com/elonmusk/status/1530209049261658112"/>
    <x v="3"/>
    <x v="0"/>
    <x v="2"/>
    <x v="4"/>
    <x v="1"/>
    <x v="0"/>
    <n v="1.540161114826244E-2"/>
    <n v="0.10884092097275389"/>
    <x v="82"/>
    <n v="1.4475264689547379E-2"/>
    <n v="3.3433257736794279E-2"/>
    <n v="4.0317792545517879E-2"/>
    <n v="6.9776616248252276E-3"/>
    <n v="1.1664727053162597E-2"/>
    <n v="2.4989862595958097E-2"/>
    <n v="1"/>
    <n v="1"/>
  </r>
  <r>
    <d v="2022-05-27T00:00:00"/>
    <s v="Dogecoin Trillionaire, the Movie 🍿"/>
    <n v="15000"/>
    <n v="2000"/>
    <n v="1000"/>
    <x v="1"/>
    <n v="18000"/>
    <s v="https://x.com/elonmusk/status/1529963471248449556"/>
    <x v="3"/>
    <x v="1"/>
    <x v="1"/>
    <x v="3"/>
    <x v="6"/>
    <x v="0"/>
    <n v="1.540161114826244E-2"/>
    <n v="0.10884092097275389"/>
    <x v="82"/>
    <n v="1.4475264689547379E-2"/>
    <n v="3.3433257736794279E-2"/>
    <n v="4.0317792545517879E-2"/>
    <n v="6.9776616248252276E-3"/>
    <n v="1.1664727053162597E-2"/>
    <n v="2.4989862595958097E-2"/>
    <n v="1"/>
    <n v="1"/>
  </r>
  <r>
    <d v="2022-05-31T00:00:00"/>
    <s v="You’re humble bro. Billy’s sense of humor &amp; irreverence is a big part of why people love Dogecoin."/>
    <n v="10000"/>
    <n v="1000"/>
    <n v="793"/>
    <x v="1"/>
    <n v="11793"/>
    <s v="https://x.com/elonmusk/status/1531699416490557440"/>
    <x v="3"/>
    <x v="1"/>
    <x v="1"/>
    <x v="3"/>
    <x v="6"/>
    <x v="0"/>
    <n v="-6.4779580516953539E-2"/>
    <n v="-6.7035677613067723E-2"/>
    <x v="83"/>
    <n v="2.1741652460359542E-2"/>
    <n v="3.7770850943134975E-2"/>
    <n v="3.4597226263085437E-2"/>
    <n v="1.6948348956443201E-2"/>
    <n v="3.9709713166529416E-2"/>
    <n v="3.2484852988718387E-2"/>
    <n v="1"/>
    <n v="1"/>
  </r>
  <r>
    <d v="2022-05-31T00:00:00"/>
    <s v="And Palmer always forgets to mention that he never wrote a single line of Dogecoin code …"/>
    <n v="3000"/>
    <n v="292"/>
    <n v="182"/>
    <x v="1"/>
    <n v="3474"/>
    <s v="https://x.com/elonmusk/status/1531696049064116225"/>
    <x v="3"/>
    <x v="1"/>
    <x v="1"/>
    <x v="3"/>
    <x v="6"/>
    <x v="0"/>
    <n v="-6.4779580516953539E-2"/>
    <n v="-6.7035677613067723E-2"/>
    <x v="83"/>
    <n v="2.1741652460359542E-2"/>
    <n v="3.7770850943134975E-2"/>
    <n v="3.4597226263085437E-2"/>
    <n v="1.6948348956443201E-2"/>
    <n v="3.9709713166529416E-2"/>
    <n v="3.2484852988718387E-2"/>
    <n v="1"/>
    <n v="1"/>
  </r>
  <r>
    <d v="2022-06-19T00:00:00"/>
    <s v="I will keep supporting Dogecoin"/>
    <n v="349000"/>
    <n v="37000"/>
    <n v="32000"/>
    <x v="2"/>
    <n v="418000"/>
    <s v="https://x.com/elonmusk/status/1538406040374595585"/>
    <x v="3"/>
    <x v="0"/>
    <x v="2"/>
    <x v="4"/>
    <x v="4"/>
    <x v="0"/>
    <n v="5.7357800093114086E-3"/>
    <n v="-2.8161121319770555E-2"/>
    <x v="84"/>
    <n v="1.7652603512580162E-2"/>
    <n v="3.7606790218576241E-2"/>
    <n v="2.7492322057289072E-2"/>
    <n v="8.3199647027187903E-3"/>
    <n v="7.6389074630214257E-2"/>
    <n v="7.9050271493515886E-2"/>
    <n v="1"/>
    <n v="1"/>
  </r>
  <r>
    <d v="2022-07-21T00:00:00"/>
    <s v="Upgrades!"/>
    <n v="21000"/>
    <n v="1000"/>
    <n v="1000"/>
    <x v="1"/>
    <n v="23000"/>
    <s v="https://x.com/elonmusk/status/1549963955719704577"/>
    <x v="3"/>
    <x v="1"/>
    <x v="1"/>
    <x v="3"/>
    <x v="5"/>
    <x v="0"/>
    <n v="-2.0664395680128567E-2"/>
    <n v="-2.4991397721588093E-2"/>
    <x v="85"/>
    <n v="2.9476533892568574E-2"/>
    <n v="2.6080728418266499E-2"/>
    <n v="4.1185008191566654E-2"/>
    <n v="3.2679618373863295E-2"/>
    <n v="2.777446754136385E-2"/>
    <n v="3.4302799116499062E-2"/>
    <n v="1"/>
    <n v="1"/>
  </r>
  <r>
    <d v="2022-10-09T00:00:00"/>
    <s v="Coming soon from The @BoringCompany"/>
    <n v="57000"/>
    <n v="3000"/>
    <n v="6000"/>
    <x v="0"/>
    <n v="66000"/>
    <s v="https://x.com/elonmusk/status/1579114131155623936"/>
    <x v="2"/>
    <x v="0"/>
    <x v="2"/>
    <x v="4"/>
    <x v="1"/>
    <x v="1"/>
    <n v="-1.5484456134409852E-2"/>
    <n v="-1.4321514324971196E-2"/>
    <x v="86"/>
    <n v="8.5664127468390722E-3"/>
    <n v="1.197280083647325E-2"/>
    <n v="1.1513375652940805E-2"/>
    <n v="1.6213126472366854E-3"/>
    <n v="1.1427009710578419E-2"/>
    <n v="2.1973719568004094E-2"/>
    <n v="1"/>
    <n v="1"/>
  </r>
  <r>
    <d v="2022-10-20T00:00:00"/>
    <s v="Congrats to @SpaceX team on 48th launch this year! Falcon 9 now holds record for most launches of a single vehicle type in a year."/>
    <n v="69000"/>
    <n v="4000"/>
    <n v="4000"/>
    <x v="0"/>
    <n v="77000"/>
    <s v="https://x.com/elonmusk/status/1583133885696987136"/>
    <x v="2"/>
    <x v="0"/>
    <x v="2"/>
    <x v="2"/>
    <x v="4"/>
    <x v="0"/>
    <n v="6.4799741514580678E-3"/>
    <n v="2.6560722330825737E-2"/>
    <x v="87"/>
    <n v="4.1800557733884941E-3"/>
    <n v="1.1960814591498593E-2"/>
    <n v="2.0944281946774529E-2"/>
    <n v="3.2095198871519731E-3"/>
    <n v="3.9892309461722741E-3"/>
    <n v="1.1003447126264877E-2"/>
    <n v="1"/>
    <n v="1"/>
  </r>
  <r>
    <d v="2022-10-25T00:00:00"/>
    <s v="Had to do a double-take. This is the first non-fake Vitalik tweet I’ve seen in a while."/>
    <n v="10000"/>
    <n v="503"/>
    <n v="797"/>
    <x v="1"/>
    <n v="11300"/>
    <s v="https://x.com/elonmusk/status/1584898685736869888"/>
    <x v="1"/>
    <x v="1"/>
    <x v="1"/>
    <x v="1"/>
    <x v="1"/>
    <x v="0"/>
    <n v="3.198012982584153E-2"/>
    <n v="2.4732008166197028E-2"/>
    <x v="88"/>
    <n v="2.2014661469338177E-2"/>
    <n v="2.2943026342803485E-2"/>
    <n v="1.798631247848852E-2"/>
    <n v="1.0023051415664673E-2"/>
    <n v="2.5585881727160104E-2"/>
    <n v="1.838644589871E-2"/>
    <n v="1"/>
    <n v="1"/>
  </r>
  <r>
    <d v="2022-10-26T00:00:00"/>
    <s v="Entering Twitter HQ – let that sink in!"/>
    <n v="1000000"/>
    <n v="202000"/>
    <n v="59000"/>
    <x v="2"/>
    <n v="1261000"/>
    <s v="https://x.com/elonmusk/status/1585341984679469056"/>
    <x v="2"/>
    <x v="0"/>
    <x v="0"/>
    <x v="4"/>
    <x v="0"/>
    <x v="1"/>
    <n v="-2.2648341549468931E-2"/>
    <n v="2.7929230923722237E-3"/>
    <x v="89"/>
    <n v="1.5183646313391356E-3"/>
    <n v="1.7711239536737727E-2"/>
    <n v="1.2909381966696604E-2"/>
    <n v="2.2014661469338177E-2"/>
    <n v="2.741304819619712E-2"/>
    <n v="1.8920942442999633E-2"/>
    <n v="1"/>
    <n v="1"/>
  </r>
  <r>
    <d v="2022-11-01T00:00:00"/>
    <s v="😉 (perro con camiseta de Twitter y calabaza con logo)"/>
    <n v="906000"/>
    <n v="69000"/>
    <n v="30000"/>
    <x v="2"/>
    <n v="1005000"/>
    <s v="https://x.com/elonmusk/status/1587297730631696384"/>
    <x v="1"/>
    <x v="0"/>
    <x v="0"/>
    <x v="4"/>
    <x v="0"/>
    <x v="1"/>
    <n v="-1.6113611739235201E-2"/>
    <n v="3.2933197859895014E-2"/>
    <x v="90"/>
    <n v="1.4903091351336169E-2"/>
    <n v="2.6522302851621393E-2"/>
    <n v="6.2861514882695174E-2"/>
    <n v="8.1102342532767338E-3"/>
    <n v="4.0248495451683571E-3"/>
    <n v="1.8042326502951019E-2"/>
    <n v="1"/>
    <n v="1"/>
  </r>
  <r>
    <d v="2022-11-11T00:00:00"/>
    <s v="Needs some tweaks, but overall proceeding well"/>
    <n v="20000"/>
    <n v="1000"/>
    <n v="1000"/>
    <x v="1"/>
    <n v="22000"/>
    <s v="https://x.com/elonmusk/status/1591091017213939714"/>
    <x v="0"/>
    <x v="1"/>
    <x v="0"/>
    <x v="0"/>
    <x v="0"/>
    <x v="0"/>
    <n v="-1.7656723392544538E-2"/>
    <n v="-2.7686824282762701E-2"/>
    <x v="91"/>
    <n v="1.87042710740229E-2"/>
    <n v="2.2730990966694158E-2"/>
    <n v="1.5568634671547343E-2"/>
    <n v="4.6786624659507997E-3"/>
    <n v="0.13109952560609489"/>
    <n v="8.2838721456241923E-2"/>
    <n v="1"/>
    <n v="1"/>
  </r>
  <r>
    <d v="2022-11-14T00:00:00"/>
    <s v="BTC will make it, but might be a long winter"/>
    <n v="25000"/>
    <n v="1500"/>
    <n v="2000"/>
    <x v="0"/>
    <n v="28500"/>
    <s v="https://x.com/elonmusk/status/1592043719645356034"/>
    <x v="0"/>
    <x v="1"/>
    <x v="0"/>
    <x v="6"/>
    <x v="0"/>
    <x v="0"/>
    <n v="1.5891696043764281E-2"/>
    <n v="3.6229557084446196E-3"/>
    <x v="92"/>
    <n v="1.3828462518183252E-3"/>
    <n v="1.18393069666296E-2"/>
    <n v="1.9259181828139134E-2"/>
    <n v="1.1811224889815038E-2"/>
    <n v="2.3241560134692897E-2"/>
    <n v="8.3564034596258663E-2"/>
    <n v="1"/>
    <n v="1"/>
  </r>
  <r>
    <d v="2022-11-30T00:00:00"/>
    <s v="Update from @Neuralink at 6pm PT"/>
    <n v="98000"/>
    <n v="8000"/>
    <n v="6000"/>
    <x v="3"/>
    <n v="112000"/>
    <s v="https://x.com/elonmusk/status/1597982424629383168"/>
    <x v="2"/>
    <x v="0"/>
    <x v="2"/>
    <x v="2"/>
    <x v="1"/>
    <x v="0"/>
    <n v="-1.3523202042501237E-2"/>
    <n v="-1.657554887865953E-2"/>
    <x v="93"/>
    <n v="5.210381659653149E-3"/>
    <n v="1.3385515650229942E-2"/>
    <n v="1.4745373553959116E-2"/>
    <n v="2.946674517161826E-2"/>
    <n v="2.9614982634790395E-2"/>
    <n v="1.9703329467487637E-2"/>
    <n v="1"/>
    <n v="1"/>
  </r>
  <r>
    <d v="2022-12-25T00:00:00"/>
    <s v="Merry Christmas &amp; Good Cheer to All!"/>
    <n v="450000"/>
    <n v="25000"/>
    <n v="32000"/>
    <x v="2"/>
    <n v="507000"/>
    <s v="https://x.com/elonmusk/status/1607096125567414272"/>
    <x v="1"/>
    <x v="0"/>
    <x v="0"/>
    <x v="3"/>
    <x v="4"/>
    <x v="1"/>
    <n v="4.6958056754224931E-3"/>
    <n v="-1.663318450946627E-2"/>
    <x v="94"/>
    <n v="4.5314067973081302E-4"/>
    <n v="9.1799512026002911E-3"/>
    <n v="6.8622095273269549E-3"/>
    <n v="2.7620434732081875E-3"/>
    <n v="2.8486009793809025E-3"/>
    <n v="1.4549714234263865E-2"/>
    <n v="1"/>
    <n v="1"/>
  </r>
  <r>
    <d v="2022-12-30T00:00:00"/>
    <s v="New Twitter will strive to optimize unregretted user-minutes"/>
    <n v="190000"/>
    <n v="13000"/>
    <n v="13000"/>
    <x v="3"/>
    <n v="216000"/>
    <s v="https://x.com/elonmusk/status/1608663342956302337"/>
    <x v="2"/>
    <x v="0"/>
    <x v="1"/>
    <x v="4"/>
    <x v="1"/>
    <x v="0"/>
    <n v="-3.9391128489227878E-3"/>
    <n v="4.4386347789033831E-3"/>
    <x v="95"/>
    <n v="2.037902739629167E-4"/>
    <n v="3.9156015943450431E-3"/>
    <n v="5.0044471538877632E-3"/>
    <n v="3.5138793119070017E-4"/>
    <n v="7.4489699745004714E-3"/>
    <n v="6.873668560496691E-3"/>
    <n v="1"/>
    <n v="1"/>
  </r>
  <r>
    <d v="2023-01-12T00:00:00"/>
    <s v="CYBERTRUCK OMFG DECAL $55"/>
    <n v="182000"/>
    <n v="10000"/>
    <n v="9000"/>
    <x v="3"/>
    <n v="201000"/>
    <s v="https://x.com/elonmusk/status/1730483553677332944"/>
    <x v="2"/>
    <x v="0"/>
    <x v="0"/>
    <x v="4"/>
    <x v="2"/>
    <x v="1"/>
    <n v="5.5945895263941336E-2"/>
    <n v="0.10591385093927763"/>
    <x v="96"/>
    <n v="6.3432882564664912E-3"/>
    <n v="3.0339115418641951E-2"/>
    <n v="3.4378993386621669E-2"/>
    <n v="7.7346034271683264E-3"/>
    <n v="1.87405352219146E-2"/>
    <n v="1.7828041118578171E-2"/>
    <n v="1"/>
    <n v="1"/>
  </r>
  <r>
    <d v="2023-02-13T00:00:00"/>
    <s v="Dogecoin"/>
    <n v="170000"/>
    <n v="7000"/>
    <n v="7000"/>
    <x v="3"/>
    <n v="184000"/>
    <s v="https://x.com/elonmusk/status/1624986889391407106"/>
    <x v="3"/>
    <x v="1"/>
    <x v="1"/>
    <x v="3"/>
    <x v="6"/>
    <x v="0"/>
    <n v="1.7836884313511492E-2"/>
    <n v="7.8893249491356343E-2"/>
    <x v="97"/>
    <n v="5.319782568127452E-2"/>
    <n v="5.3421994452811497E-2"/>
    <n v="4.0383224198442765E-2"/>
    <n v="1.876135678744267E-2"/>
    <n v="7.5854935869772147E-3"/>
    <n v="2.2916985936011474E-2"/>
    <n v="1"/>
    <n v="1"/>
  </r>
  <r>
    <d v="2023-03-03T00:00:00"/>
    <s v="“I used to be in crypto, but now I got interested in AI”"/>
    <n v="246000"/>
    <n v="29000"/>
    <n v="29000"/>
    <x v="2"/>
    <n v="304000"/>
    <s v="https://x.com/elonmusk/status/1631720134636367872"/>
    <x v="1"/>
    <x v="0"/>
    <x v="1"/>
    <x v="6"/>
    <x v="0"/>
    <x v="0"/>
    <n v="2.3602412216239266E-4"/>
    <n v="3.3907356134503797E-3"/>
    <x v="98"/>
    <n v="3.8895186436994023E-2"/>
    <n v="5.8271001970110854E-3"/>
    <n v="2.3885278431141028E-2"/>
    <n v="2.4093250175473216E-2"/>
    <n v="3.5455829198344238E-2"/>
    <n v="2.3103867114777275E-2"/>
    <n v="1"/>
    <n v="1"/>
  </r>
  <r>
    <d v="2023-04-10T00:00:00"/>
    <s v="What does a dyslexic, agnostic amnesiac who believes in crypto do? Lies up all night thinking about Doge."/>
    <n v="16000"/>
    <n v="1000"/>
    <n v="1000"/>
    <x v="1"/>
    <n v="18000"/>
    <s v="https://x.com/elonmusk/status/1645271510561562625"/>
    <x v="3"/>
    <x v="0"/>
    <x v="0"/>
    <x v="4"/>
    <x v="0"/>
    <x v="0"/>
    <n v="2.0947260876392093E-2"/>
    <n v="2.5321078861774149E-2"/>
    <x v="99"/>
    <n v="1.7141741614319382E-2"/>
    <n v="1.4555000287398605E-2"/>
    <n v="1.9676726882285257E-2"/>
    <n v="1.4300739416496608E-2"/>
    <n v="2.2826481354353823E-2"/>
    <n v="1.7752092012674355E-2"/>
    <n v="1"/>
    <n v="1"/>
  </r>
  <r>
    <d v="2023-04-13T00:00:00"/>
    <s v="I will pay a million Dogecoin for proof of this mine’s existence!"/>
    <n v="47000"/>
    <n v="4000"/>
    <n v="3000"/>
    <x v="0"/>
    <n v="54000"/>
    <s v="https://x.com/elonmusk/status/1646272562488569857"/>
    <x v="3"/>
    <x v="0"/>
    <x v="1"/>
    <x v="4"/>
    <x v="0"/>
    <x v="0"/>
    <n v="3.9101725158183775E-3"/>
    <n v="-1.8019556609406573E-3"/>
    <x v="100"/>
    <n v="2.0507646750389113E-2"/>
    <n v="1.4962953091893796E-2"/>
    <n v="2.6289000561195552E-2"/>
    <n v="8.7818008680597155E-3"/>
    <n v="1.7605797093631415E-2"/>
    <n v="1.8977481525975014E-2"/>
    <n v="1"/>
    <n v="1"/>
  </r>
  <r>
    <d v="2023-05-27T00:00:00"/>
    <s v="Hold on to your horse as the carousel of destiny spins ever faster"/>
    <n v="101000"/>
    <n v="13000"/>
    <n v="9000"/>
    <x v="3"/>
    <n v="123000"/>
    <s v="https://x.com/elonmusk/status/1662293507925590016"/>
    <x v="1"/>
    <x v="0"/>
    <x v="1"/>
    <x v="5"/>
    <x v="1"/>
    <x v="0"/>
    <n v="4.653568852164125E-2"/>
    <n v="3.0986425352848013E-2"/>
    <x v="101"/>
    <n v="2.7537471917323073E-2"/>
    <n v="2.914154215802079E-2"/>
    <n v="2.1117172462725226E-2"/>
    <n v="3.5446171734111326E-2"/>
    <n v="1.9031968166947602E-3"/>
    <n v="1.6133579253996798E-2"/>
    <n v="1"/>
    <n v="1"/>
  </r>
  <r>
    <d v="2023-06-18T00:00:00"/>
    <s v="This sure looks like a scam crypto account. If so, it will be suspended."/>
    <n v="3000"/>
    <n v="708"/>
    <n v="1000"/>
    <x v="1"/>
    <n v="4708"/>
    <s v="https://x.com/elonmusk/status/1670234733949624320"/>
    <x v="1"/>
    <x v="0"/>
    <x v="1"/>
    <x v="1"/>
    <x v="3"/>
    <x v="0"/>
    <n v="1.6795731722364593E-2"/>
    <n v="0.14124375508505693"/>
    <x v="102"/>
    <n v="2.8366058089486463E-2"/>
    <n v="3.223841929552889E-2"/>
    <n v="2.7810902606867721E-2"/>
    <n v="1.1345577120266816E-2"/>
    <n v="1.8398820820716689E-2"/>
    <n v="1.915415398239545E-2"/>
    <n v="1"/>
    <n v="1"/>
  </r>
  <r>
    <d v="2023-07-15T00:00:00"/>
    <s v="Congrats Tesla Team!"/>
    <n v="345000"/>
    <n v="22000"/>
    <n v="9000"/>
    <x v="2"/>
    <n v="376000"/>
    <s v="https://x.com/elonmusk/status/1680140839107051520"/>
    <x v="2"/>
    <x v="1"/>
    <x v="1"/>
    <x v="2"/>
    <x v="4"/>
    <x v="1"/>
    <n v="-1.8037579998203546E-3"/>
    <n v="-1.4209755156614157E-2"/>
    <x v="103"/>
    <n v="3.7770054824053803E-3"/>
    <n v="5.5195993701261563E-3"/>
    <n v="6.4479587526571677E-3"/>
    <n v="2.7374503765714583E-2"/>
    <n v="3.5620797776967847E-2"/>
    <n v="2.1312289631812573E-2"/>
    <n v="1"/>
    <n v="1"/>
  </r>
  <r>
    <d v="2023-07-16T00:00:00"/>
    <s v="23 cents/day via web signup at T.co/blue"/>
    <n v="103000"/>
    <n v="10000"/>
    <n v="14000"/>
    <x v="3"/>
    <n v="127000"/>
    <s v="https://x.com/elonmusk/status/1680391106037534721"/>
    <x v="2"/>
    <x v="1"/>
    <x v="2"/>
    <x v="4"/>
    <x v="6"/>
    <x v="1"/>
    <n v="-2.0866236701745366E-3"/>
    <n v="-9.5466507307649939E-3"/>
    <x v="104"/>
    <n v="5.6195641677462257E-5"/>
    <n v="5.5185447569209992E-3"/>
    <n v="1.1914512323855155E-2"/>
    <n v="3.7770054824053803E-3"/>
    <n v="2.0140139464481586E-2"/>
    <n v="2.1273904518291923E-2"/>
    <n v="1"/>
    <n v="1"/>
  </r>
  <r>
    <d v="2023-07-23T00:00:00"/>
    <s v="X.com now points to x.com._x000a__x000a_Interim X logo goes live later today."/>
    <n v="132000"/>
    <n v="36000"/>
    <n v="22000"/>
    <x v="3"/>
    <n v="190000"/>
    <s v="https://x.com/elonmusk/status/1683171310388535296"/>
    <x v="2"/>
    <x v="0"/>
    <x v="2"/>
    <x v="2"/>
    <x v="1"/>
    <x v="0"/>
    <n v="-2.9096745756509668E-2"/>
    <n v="-2.3659755661452175E-2"/>
    <x v="105"/>
    <n v="1.3004465821753913E-2"/>
    <n v="1.5129745505042216E-2"/>
    <n v="1.0801611377446691E-2"/>
    <n v="1.2122595945539107E-2"/>
    <n v="7.9583464750346122E-3"/>
    <n v="6.9527087686923911E-3"/>
    <n v="1"/>
    <n v="1"/>
  </r>
  <r>
    <d v="2023-07-23T00:00:00"/>
    <s v="Video presentación del logo de X"/>
    <n v="318000"/>
    <n v="79000"/>
    <n v="45000"/>
    <x v="2"/>
    <n v="442000"/>
    <s v="https://x.com/elonmusk/status/1682978324375543808"/>
    <x v="2"/>
    <x v="0"/>
    <x v="2"/>
    <x v="4"/>
    <x v="4"/>
    <x v="1"/>
    <n v="-2.9096745756509668E-2"/>
    <n v="-2.3659755661452175E-2"/>
    <x v="105"/>
    <n v="1.3004465821753913E-2"/>
    <n v="1.5129745505042216E-2"/>
    <n v="1.0801611377446691E-2"/>
    <n v="1.2122595945539107E-2"/>
    <n v="7.9583464750346122E-3"/>
    <n v="6.9527087686923911E-3"/>
    <n v="1"/>
    <n v="1"/>
  </r>
  <r>
    <d v="2023-07-23T00:00:00"/>
    <s v="Not sure what subtle clues gave it way, but I like the letter X"/>
    <n v="419000"/>
    <n v="38000"/>
    <n v="30000"/>
    <x v="2"/>
    <n v="487000"/>
    <s v="https://x.com/elonmusk/status/1683053326097588224"/>
    <x v="2"/>
    <x v="0"/>
    <x v="0"/>
    <x v="4"/>
    <x v="0"/>
    <x v="1"/>
    <n v="-2.9096745756509668E-2"/>
    <n v="-2.3659755661452175E-2"/>
    <x v="105"/>
    <n v="1.3004465821753913E-2"/>
    <n v="1.5129745505042216E-2"/>
    <n v="1.0801611377446691E-2"/>
    <n v="1.2122595945539107E-2"/>
    <n v="7.9583464750346122E-3"/>
    <n v="6.9527087686923911E-3"/>
    <n v="1"/>
    <n v="1"/>
  </r>
  <r>
    <d v="2023-07-25T00:00:00"/>
    <s v="We rebranded to a Shiba Inu dog for a while. No impact."/>
    <n v="4000"/>
    <n v="880"/>
    <n v="710"/>
    <x v="1"/>
    <n v="5590"/>
    <s v="https://x.com/elonmusk/status/1683662738269016064"/>
    <x v="1"/>
    <x v="1"/>
    <x v="1"/>
    <x v="2"/>
    <x v="6"/>
    <x v="0"/>
    <n v="3.6758733918267339E-3"/>
    <n v="2.6191752077404651E-3"/>
    <x v="106"/>
    <n v="1.0511326300265716E-2"/>
    <n v="3.9974065890866E-3"/>
    <n v="8.5483889351946601E-3"/>
    <n v="2.5803618517231928E-2"/>
    <n v="2.0835752939058812E-2"/>
    <n v="1.2752913197700493E-2"/>
    <n v="1"/>
    <n v="1"/>
  </r>
  <r>
    <d v="2023-11-04T00:00:00"/>
    <s v="To be super clear, none of my companies will ever create a crypto token"/>
    <n v="4000"/>
    <n v="806"/>
    <n v="562"/>
    <x v="1"/>
    <n v="5368"/>
    <s v="https://x.com/elonmusk/status/1720646104956481739"/>
    <x v="1"/>
    <x v="0"/>
    <x v="2"/>
    <x v="2"/>
    <x v="1"/>
    <x v="0"/>
    <n v="7.8812827530194696E-5"/>
    <n v="1.1523806042773588E-2"/>
    <x v="107"/>
    <n v="2.7534222379849969E-3"/>
    <n v="5.699688597641521E-3"/>
    <n v="1.1888467020239855E-2"/>
    <n v="3.594589389216227E-3"/>
    <n v="1.1451566099551818E-2"/>
    <n v="1.2242108531046108E-2"/>
    <n v="1"/>
    <n v="1"/>
  </r>
  <r>
    <d v="2023-11-06T00:00:00"/>
    <s v="Hurricane Boulder Poison Tornado with Cronestaff, but credit to my Barbarian friend for doing most of the damage"/>
    <n v="20000"/>
    <n v="3000"/>
    <n v="2000"/>
    <x v="0"/>
    <n v="25000"/>
    <s v="https://x.com/elonmusk/status/1721626244058394681"/>
    <x v="0"/>
    <x v="1"/>
    <x v="1"/>
    <x v="3"/>
    <x v="0"/>
    <x v="0"/>
    <n v="1.1531027204040756E-2"/>
    <n v="5.0137880599427254E-2"/>
    <x v="108"/>
    <n v="1.0648072523924332E-2"/>
    <n v="1.0221759301035405E-2"/>
    <n v="1.8048486841581227E-2"/>
    <n v="1.2254894970487798E-2"/>
    <n v="4.8178901903634819E-3"/>
    <n v="1.152831692886523E-2"/>
    <n v="1"/>
    <n v="1"/>
  </r>
  <r>
    <d v="2023-11-13T00:00:00"/>
    <s v="I think the flat inflation of Dogecoin, which means decreasing percentage inflation, is a feature, not a bug"/>
    <n v="6000"/>
    <n v="1000"/>
    <n v="668"/>
    <x v="1"/>
    <n v="7668"/>
    <s v="https://x.com/elonmusk/status/1856735349952688323"/>
    <x v="3"/>
    <x v="1"/>
    <x v="4"/>
    <x v="3"/>
    <x v="1"/>
    <x v="0"/>
    <n v="-2.7144659101360769E-2"/>
    <n v="-8.4348707751737972E-3"/>
    <x v="109"/>
    <n v="3.3204927146942807E-2"/>
    <n v="4.813135343799111E-2"/>
    <n v="3.6073153066824501E-2"/>
    <n v="1.3949744366965174E-2"/>
    <n v="6.1885119887376177E-3"/>
    <n v="1.4777423288311969E-2"/>
    <n v="1"/>
    <n v="1"/>
  </r>
  <r>
    <d v="2023-11-19T00:00:00"/>
    <s v="X Corp investors will own 25% of xAI"/>
    <n v="95000"/>
    <n v="7000"/>
    <n v="7000"/>
    <x v="0"/>
    <n v="109000"/>
    <s v="https://x.com/elonmusk/status/1726177644671091192"/>
    <x v="1"/>
    <x v="0"/>
    <x v="2"/>
    <x v="2"/>
    <x v="1"/>
    <x v="0"/>
    <n v="2.0696197842597908E-3"/>
    <n v="1.6117250995022481E-3"/>
    <x v="110"/>
    <n v="6.558303281643218E-3"/>
    <n v="3.3823537250012352E-2"/>
    <n v="2.2860285803274392E-2"/>
    <n v="8.4955705250959451E-3"/>
    <n v="1.0956379995893616E-2"/>
    <n v="3.5654487068423737E-2"/>
    <n v="1"/>
    <n v="1"/>
  </r>
  <r>
    <d v="2023-12-02T00:00:00"/>
    <s v="Congrats to the @SpaceX team on the 250th landing of a Falcon rocket"/>
    <n v="100000"/>
    <n v="11000"/>
    <n v="5000"/>
    <x v="3"/>
    <n v="116000"/>
    <s v="https://x.com/elonmusk/status/1730784086392803656"/>
    <x v="2"/>
    <x v="0"/>
    <x v="2"/>
    <x v="5"/>
    <x v="4"/>
    <x v="1"/>
    <n v="1.2191332995438398E-2"/>
    <n v="0.11722453117080578"/>
    <x v="111"/>
    <n v="3.2027933221824484E-2"/>
    <n v="2.9366778361853033E-2"/>
    <n v="2.5773593462242339E-2"/>
    <n v="4.4598726372130915E-3"/>
    <n v="1.4780825788143145E-2"/>
    <n v="1.3346889763060933E-2"/>
    <n v="1"/>
    <n v="1"/>
  </r>
  <r>
    <d v="2023-12-02T00:00:00"/>
    <s v="Tesla has by far the best real-world AI"/>
    <n v="27000"/>
    <n v="3000"/>
    <n v="2000"/>
    <x v="0"/>
    <n v="32000"/>
    <s v="https://x.com/elonmusk/status/1730765244899774921"/>
    <x v="2"/>
    <x v="1"/>
    <x v="1"/>
    <x v="4"/>
    <x v="4"/>
    <x v="0"/>
    <n v="1.2191332995438398E-2"/>
    <n v="0.11722453117080578"/>
    <x v="111"/>
    <n v="3.2027933221824484E-2"/>
    <n v="2.9366778361853033E-2"/>
    <n v="2.5773593462242339E-2"/>
    <n v="4.4598726372130915E-3"/>
    <n v="1.4780825788143145E-2"/>
    <n v="1.3346889763060933E-2"/>
    <n v="1"/>
    <n v="1"/>
  </r>
  <r>
    <d v="2023-12-29T00:00:00"/>
    <s v="Next week, I will do a company talk for SpaceX, followed later by a company talk for Tesla after the 10K. I will recap the talented team’s amazing accomplishments of 2023 and describe exciting plans for 2024 and beyond! These will be posted publicly to @SpaceX and @Tesla."/>
    <n v="56000"/>
    <n v="5000"/>
    <n v="3000"/>
    <x v="0"/>
    <n v="64000"/>
    <s v="https://x.com/elonmusk/status/1740775393580245232"/>
    <x v="2"/>
    <x v="0"/>
    <x v="2"/>
    <x v="2"/>
    <x v="1"/>
    <x v="0"/>
    <n v="3.3630221166731644E-3"/>
    <n v="4.9090516986186161E-2"/>
    <x v="112"/>
    <n v="1.1676012937755307E-2"/>
    <n v="2.0329776598681699E-2"/>
    <n v="2.7839312738039978E-2"/>
    <n v="3.6378313991701633E-3"/>
    <n v="2.0829073082297547E-2"/>
    <n v="1.7079699143827988E-2"/>
    <n v="1"/>
    <n v="1"/>
  </r>
  <r>
    <d v="2023-12-29T00:00:00"/>
    <s v="Congrats to the SpaceX team on achieving 96 launches in 2023!"/>
    <n v="65000"/>
    <n v="7000"/>
    <n v="5000"/>
    <x v="0"/>
    <n v="77000"/>
    <s v="https://x.com/elonmusk/status/1740628828135756267"/>
    <x v="2"/>
    <x v="1"/>
    <x v="2"/>
    <x v="5"/>
    <x v="4"/>
    <x v="0"/>
    <n v="3.3630221166731644E-3"/>
    <n v="4.9090516986186161E-2"/>
    <x v="112"/>
    <n v="1.1676012937755307E-2"/>
    <n v="2.0329776598681699E-2"/>
    <n v="2.7839312738039978E-2"/>
    <n v="3.6378313991701633E-3"/>
    <n v="2.0829073082297547E-2"/>
    <n v="1.7079699143827988E-2"/>
    <n v="1"/>
    <n v="1"/>
  </r>
  <r>
    <d v="2024-01-09T00:00:00"/>
    <s v="It was a great year for @SpaceX!"/>
    <n v="43000"/>
    <n v="4000"/>
    <n v="2000"/>
    <x v="0"/>
    <n v="49000"/>
    <s v="https://x.com/elonmusk/status/1744812135937396788"/>
    <x v="2"/>
    <x v="0"/>
    <x v="1"/>
    <x v="2"/>
    <x v="4"/>
    <x v="0"/>
    <n v="1.0462418363059944E-2"/>
    <n v="-6.9138155222160047E-2"/>
    <x v="113"/>
    <n v="2.1307292206844134E-2"/>
    <n v="3.8649855450131818E-2"/>
    <n v="3.0238339446234833E-2"/>
    <n v="1.2762047055384144E-2"/>
    <n v="4.642559044080901E-2"/>
    <n v="3.7266382103187799E-2"/>
    <n v="1"/>
    <n v="1"/>
  </r>
  <r>
    <d v="2024-01-29T00:00:00"/>
    <s v="The first human received an implant from @Neuralink yesterday and is recovering well. Initial results show promising neuron spike detection."/>
    <n v="224000"/>
    <n v="44000"/>
    <n v="23000"/>
    <x v="2"/>
    <n v="291000"/>
    <s v="https://x.com/elonmusk/status/1752098683024220632"/>
    <x v="2"/>
    <x v="0"/>
    <x v="2"/>
    <x v="2"/>
    <x v="1"/>
    <x v="0"/>
    <n v="-8.1778327922660266E-3"/>
    <n v="-4.6212786354148383E-3"/>
    <x v="114"/>
    <n v="9.0880271249756117E-3"/>
    <n v="8.9398763185058999E-3"/>
    <n v="7.7908372340961202E-3"/>
    <n v="8.7294759476101605E-4"/>
    <n v="1.6632571929400604E-2"/>
    <n v="1.9220956567086819E-2"/>
    <n v="1"/>
    <n v="1"/>
  </r>
  <r>
    <d v="2024-01-30T00:00:00"/>
    <s v="Congrats to the @SpaceX team for the first time completing 10 rocket launches &amp; landings in a single month!"/>
    <n v="83000"/>
    <n v="10000"/>
    <n v="4000"/>
    <x v="0"/>
    <n v="97000"/>
    <s v="https://x.com/elonmusk/status/1752398611453796794"/>
    <x v="2"/>
    <x v="1"/>
    <x v="2"/>
    <x v="5"/>
    <x v="4"/>
    <x v="0"/>
    <n v="-7.0911343111915714E-3"/>
    <n v="6.3750770116945965E-3"/>
    <x v="115"/>
    <n v="7.3214296222360109E-3"/>
    <n v="8.1394781769723226E-3"/>
    <n v="1.2122547633466407E-2"/>
    <n v="9.0880271249756117E-3"/>
    <n v="2.0407935089348593E-2"/>
    <n v="2.0872343565604363E-2"/>
    <n v="1"/>
    <n v="1"/>
  </r>
  <r>
    <d v="2024-02-09T00:00:00"/>
    <s v="This year, the @SpaceX Dragon spaceship will take astronauts the furthest they’ve been from Earth in over half a century"/>
    <n v="83000"/>
    <n v="7000"/>
    <n v="5000"/>
    <x v="0"/>
    <n v="95000"/>
    <s v="https://x.com/elonmusk/status/1756009604822020521"/>
    <x v="2"/>
    <x v="0"/>
    <x v="2"/>
    <x v="2"/>
    <x v="1"/>
    <x v="0"/>
    <n v="1.4148320176294638E-2"/>
    <n v="6.2076577597155236E-2"/>
    <x v="116"/>
    <n v="6.6236574186313906E-3"/>
    <n v="1.7172434785959236E-2"/>
    <n v="1.8435834111797247E-2"/>
    <n v="3.9153870646236918E-2"/>
    <n v="8.5852078337536625E-3"/>
    <n v="1.7886888867126031E-2"/>
    <n v="1"/>
    <n v="1"/>
  </r>
  <r>
    <d v="2024-02-16T00:00:00"/>
    <s v="Congrats @SpaceX team!"/>
    <n v="43000"/>
    <n v="4000"/>
    <n v="2000"/>
    <x v="0"/>
    <n v="49000"/>
    <s v="https://x.com/elonmusk/status/1758345416016367909"/>
    <x v="2"/>
    <x v="1"/>
    <x v="2"/>
    <x v="2"/>
    <x v="4"/>
    <x v="0"/>
    <n v="-8.5946499325811887E-3"/>
    <n v="-7.3402842103404975E-3"/>
    <x v="117"/>
    <n v="6.8647139093700885E-3"/>
    <n v="1.0117423414206992E-2"/>
    <n v="1.039977765686439E-2"/>
    <n v="2.359917680729757E-4"/>
    <n v="2.2490718016091048E-2"/>
    <n v="1.7809679730397671E-2"/>
    <n v="1"/>
    <n v="1"/>
  </r>
  <r>
    <d v="2024-03-14T00:00:00"/>
    <s v="Stopping crypto/porn spam bots is not easy, but we’re working on it"/>
    <n v="1000"/>
    <n v="282"/>
    <n v="318"/>
    <x v="1"/>
    <n v="1600"/>
    <s v="https://x.com/elonmusk/status/1768361843842482601"/>
    <x v="1"/>
    <x v="0"/>
    <x v="2"/>
    <x v="2"/>
    <x v="1"/>
    <x v="0"/>
    <n v="-2.6601517882854031E-2"/>
    <n v="-3.8950257719222336E-2"/>
    <x v="118"/>
    <n v="1.0506521361684902E-2"/>
    <n v="4.7105845006514727E-2"/>
    <n v="5.8732050458899149E-2"/>
    <n v="1.2907166498620892E-2"/>
    <n v="2.3152604732818778E-2"/>
    <n v="2.2245366204824802E-2"/>
    <n v="1"/>
    <n v="1"/>
  </r>
  <r>
    <d v="2024-03-14T00:00:00"/>
    <s v="Starship reached orbital velocity! Congratulations @SpaceX team!!"/>
    <n v="195000"/>
    <n v="14000"/>
    <n v="6000"/>
    <x v="3"/>
    <n v="215000"/>
    <s v="https://x.com/elonmusk/status/1768271078999167379"/>
    <x v="2"/>
    <x v="0"/>
    <x v="2"/>
    <x v="2"/>
    <x v="4"/>
    <x v="0"/>
    <n v="-2.6601517882854031E-2"/>
    <n v="-3.8950257719222336E-2"/>
    <x v="118"/>
    <n v="1.0506521361684902E-2"/>
    <n v="4.7105845006514727E-2"/>
    <n v="5.8732050458899149E-2"/>
    <n v="1.2907166498620892E-2"/>
    <n v="2.3152604732818778E-2"/>
    <n v="2.2245366204824802E-2"/>
    <n v="1"/>
    <n v="1"/>
  </r>
  <r>
    <d v="2024-05-30T00:00:00"/>
    <s v="Pretty sure I’ve never discussed crypto with Trump, although I am generally in favor of things that shift power from government to the people, which crypto can do"/>
    <n v="8000"/>
    <n v="1000"/>
    <n v="798"/>
    <x v="1"/>
    <n v="9798"/>
    <s v="https://x.com/elonmusk/status/1796211398088810731"/>
    <x v="1"/>
    <x v="0"/>
    <x v="1"/>
    <x v="6"/>
    <x v="1"/>
    <x v="0"/>
    <n v="-1.1696651367921751E-2"/>
    <n v="-8.6947199879254811E-3"/>
    <x v="119"/>
    <n v="4.6791131690515258E-3"/>
    <n v="1.0994623866043707E-2"/>
    <n v="1.4625341082334499E-2"/>
    <n v="1.1581206535975552E-2"/>
    <n v="1.3688549322094547E-2"/>
    <n v="1.235389593328665E-2"/>
    <n v="1"/>
    <n v="1"/>
  </r>
  <r>
    <d v="2024-07-16T00:00:00"/>
    <s v="Both @Tesla and @xAI are looking to hire networking engineers &amp; technicians"/>
    <n v="162000"/>
    <n v="14000"/>
    <n v="7000"/>
    <x v="3"/>
    <n v="183000"/>
    <s v="https://x.com/elonmusk/status/1813006521497776496"/>
    <x v="2"/>
    <x v="0"/>
    <x v="2"/>
    <x v="2"/>
    <x v="1"/>
    <x v="1"/>
    <n v="-1.5335439218293834E-2"/>
    <n v="2.347897928564735E-2"/>
    <x v="120"/>
    <n v="1.8209250591249337E-2"/>
    <n v="2.4521228846049702E-2"/>
    <n v="2.0548598530206467E-2"/>
    <n v="3.3507514358335775E-3"/>
    <n v="2.9561935558158111E-2"/>
    <n v="2.4400769374444607E-2"/>
    <n v="1"/>
    <n v="1"/>
  </r>
  <r>
    <d v="2024-07-24T00:00:00"/>
    <s v="Should Tesla invest $5B into @xAI, assuming the valuation is set by several credible outside investors? (Board approval &amp; shareholder vote are needed, so this is just to test the waters)"/>
    <n v="44000"/>
    <n v="10000"/>
    <n v="18000"/>
    <x v="0"/>
    <n v="72000"/>
    <s v="https://x.com/elonmusk/status/1815907844434112999"/>
    <x v="1"/>
    <x v="0"/>
    <x v="1"/>
    <x v="4"/>
    <x v="1"/>
    <x v="0"/>
    <n v="5.1670923528899237E-3"/>
    <n v="4.0267057909684212E-2"/>
    <x v="121"/>
    <n v="3.3777203012532946E-2"/>
    <n v="1.4871403473159782E-2"/>
    <n v="1.8239997631382093E-2"/>
    <n v="3.9864583661219722E-3"/>
    <n v="1.0044572716365767E-2"/>
    <n v="2.1056426307027275E-2"/>
    <n v="1"/>
    <n v="1"/>
  </r>
  <r>
    <d v="2024-09-22T00:00:00"/>
    <s v="The preservation of life and consciousness by being on multiple planets and the expansion of consciousness to the stars are the goals of @SpaceX"/>
    <n v="115000"/>
    <n v="11000"/>
    <n v="4000"/>
    <x v="3"/>
    <n v="130000"/>
    <s v="https://x.com/elonmusk/status/1837899994973540495"/>
    <x v="2"/>
    <x v="0"/>
    <x v="1"/>
    <x v="4"/>
    <x v="5"/>
    <x v="1"/>
    <n v="-3.8266030388525163E-3"/>
    <n v="-6.4546400157166062E-3"/>
    <x v="122"/>
    <n v="9.2337961804626906E-3"/>
    <n v="2.1737525096754876E-2"/>
    <n v="2.0693323558537254E-2"/>
    <n v="4.7199026378508865E-3"/>
    <n v="1.145638816235904E-3"/>
    <n v="1.7222510073615326E-2"/>
    <n v="1"/>
    <n v="1"/>
  </r>
  <r>
    <d v="2024-10-16T00:00:00"/>
    <s v="Great energy from @SpaceX fans in Mexico"/>
    <n v="717000"/>
    <n v="66000"/>
    <n v="16000"/>
    <x v="2"/>
    <n v="799000"/>
    <s v="https://x.com/elonmusk/status/1846421607394271441"/>
    <x v="2"/>
    <x v="0"/>
    <x v="1"/>
    <x v="4"/>
    <x v="4"/>
    <x v="1"/>
    <n v="-4.3418734645994661E-3"/>
    <n v="1.0887348218813431E-2"/>
    <x v="123"/>
    <n v="1.4455628360862924E-2"/>
    <n v="9.4194270583657942E-3"/>
    <n v="1.4371696471169667E-2"/>
    <n v="8.9949627792903063E-3"/>
    <n v="2.3390109765689868E-2"/>
    <n v="2.1436502980260778E-2"/>
    <n v="1"/>
    <n v="1"/>
  </r>
  <r>
    <d v="2024-11-05T00:00:00"/>
    <s v="Congrats @SpaceX on the 400th launch!"/>
    <n v="156000"/>
    <n v="13000"/>
    <n v="4000"/>
    <x v="3"/>
    <n v="173000"/>
    <s v="https://x.com/elonmusk/status/1853729528717132114"/>
    <x v="2"/>
    <x v="1"/>
    <x v="2"/>
    <x v="5"/>
    <x v="4"/>
    <x v="1"/>
    <n v="8.9677879303587504E-2"/>
    <n v="0.10376916370553735"/>
    <x v="124"/>
    <n v="5.0766559696411313E-2"/>
    <n v="4.2639538988699467E-2"/>
    <n v="4.1823580623374074E-2"/>
    <n v="4.5735217408427814E-2"/>
    <n v="2.0049473302936438E-2"/>
    <n v="1.5474492017267692E-2"/>
    <n v="1"/>
    <n v="1"/>
  </r>
  <r>
    <d v="2024-11-14T00:00:00"/>
    <s v="Looks like a lot of opportunity for @DOGE"/>
    <n v="83000"/>
    <n v="14000"/>
    <n v="3000"/>
    <x v="0"/>
    <n v="100000"/>
    <s v="https://x.com/elonmusk/status/1857050774288670736"/>
    <x v="3"/>
    <x v="1"/>
    <x v="0"/>
    <x v="4"/>
    <x v="4"/>
    <x v="0"/>
    <n v="4.1243218891908073E-2"/>
    <n v="2.7661253991959622E-2"/>
    <x v="125"/>
    <n v="8.4820713516414628E-4"/>
    <n v="2.2591607883108843E-2"/>
    <n v="1.9789136741149366E-2"/>
    <n v="1.2985572165083706E-2"/>
    <n v="2.8463803410886036E-2"/>
    <n v="4.3882901904580725E-2"/>
    <n v="1"/>
    <n v="1"/>
  </r>
  <r>
    <d v="2024-11-15T00:00:00"/>
    <s v="Last night with @realDonaldTrump &amp; @JMilei"/>
    <n v="917000"/>
    <n v="75000"/>
    <n v="18000"/>
    <x v="2"/>
    <n v="1010000"/>
    <s v="https://x.com/elonmusk/status/1857456159759687980"/>
    <x v="2"/>
    <x v="0"/>
    <x v="1"/>
    <x v="4"/>
    <x v="4"/>
    <x v="1"/>
    <n v="-4.4669628149287544E-3"/>
    <n v="-4.4046208276773413E-3"/>
    <x v="126"/>
    <n v="2.1752959301643091E-3"/>
    <n v="1.1960495755882103E-2"/>
    <n v="1.898685265836406E-2"/>
    <n v="8.4820713516414628E-4"/>
    <n v="3.8722274695177868E-2"/>
    <n v="4.4052680553060983E-2"/>
    <n v="1"/>
    <n v="1"/>
  </r>
  <r>
    <d v="2024-11-16T00:00:00"/>
    <s v="Starting to feel like The @DOGE has real potential"/>
    <n v="345000"/>
    <n v="28000"/>
    <n v="16000"/>
    <x v="2"/>
    <n v="389000"/>
    <s v="https://x.com/elonmusk/status/1857667225852826080"/>
    <x v="3"/>
    <x v="0"/>
    <x v="1"/>
    <x v="5"/>
    <x v="5"/>
    <x v="0"/>
    <n v="-8.6155111671528672E-3"/>
    <n v="1.74037566623928E-2"/>
    <x v="127"/>
    <n v="1.0601623469935472E-2"/>
    <n v="1.3583160548877289E-2"/>
    <n v="1.8432575276946125E-2"/>
    <n v="2.1752959301643091E-3"/>
    <n v="3.7313045362087786E-2"/>
    <n v="4.4603110176698907E-2"/>
    <n v="1"/>
    <n v="1"/>
  </r>
  <r>
    <d v="2024-11-22T00:00:00"/>
    <s v="Over 10,000% … @DOGE is rorely needed!"/>
    <n v="105000"/>
    <n v="21000"/>
    <n v="4000"/>
    <x v="3"/>
    <n v="130000"/>
    <s v="https://x.com/elonmusk/status/1860005811998847032"/>
    <x v="3"/>
    <x v="1"/>
    <x v="1"/>
    <x v="0"/>
    <x v="4"/>
    <x v="0"/>
    <n v="-1.2376849352498387E-2"/>
    <n v="-5.8388801220902287E-2"/>
    <x v="128"/>
    <n v="1.8587660716242358E-3"/>
    <n v="2.1950983102296345E-2"/>
    <n v="2.6371552312162632E-2"/>
    <n v="9.503892581678228E-3"/>
    <n v="2.045694723668167E-2"/>
    <n v="1.8251682759191774E-2"/>
    <n v="1"/>
    <n v="1"/>
  </r>
  <r>
    <d v="2024-11-25T00:00:00"/>
    <s v="I still can’t believe @DOGE is real"/>
    <n v="287000"/>
    <n v="19000"/>
    <n v="13000"/>
    <x v="2"/>
    <n v="319000"/>
    <s v="https://x.com/elonmusk/status/1860937593967583405"/>
    <x v="3"/>
    <x v="0"/>
    <x v="1"/>
    <x v="3"/>
    <x v="5"/>
    <x v="0"/>
    <n v="-1.167225882945222E-2"/>
    <n v="2.7421240320254725E-2"/>
    <x v="129"/>
    <n v="4.451623344640649E-2"/>
    <n v="2.4128902521520994E-2"/>
    <n v="1.9041842149392047E-2"/>
    <n v="2.9096367560234156E-2"/>
    <n v="2.644068724917318E-2"/>
    <n v="2.9654958593478047E-2"/>
    <n v="1"/>
    <n v="1"/>
  </r>
  <r>
    <d v="2024-11-26T00:00:00"/>
    <s v="What did you get done this week?"/>
    <n v="81000"/>
    <n v="14000"/>
    <n v="4000"/>
    <x v="0"/>
    <n v="99000"/>
    <s v="https://x.com/elonmusk/status/1861492962154467831"/>
    <x v="3"/>
    <x v="0"/>
    <x v="1"/>
    <x v="0"/>
    <x v="5"/>
    <x v="1"/>
    <n v="4.246660786523182E-2"/>
    <n v="5.8596492219752605E-2"/>
    <x v="130"/>
    <n v="2.1796520669729775E-2"/>
    <n v="2.3517259897907507E-2"/>
    <n v="1.964778208348391E-2"/>
    <n v="4.451623344640649E-2"/>
    <n v="2.6540072721579343E-2"/>
    <n v="2.9559938368688678E-2"/>
    <n v="1"/>
    <n v="1"/>
  </r>
  <r>
    <d v="2024-12-02T00:00:00"/>
    <s v="The final step of @DOGE is to delete itself"/>
    <n v="323000"/>
    <n v="31000"/>
    <n v="10000"/>
    <x v="2"/>
    <n v="364000"/>
    <s v="https://x.com/elonmusk/status/1863666221301764462"/>
    <x v="3"/>
    <x v="1"/>
    <x v="1"/>
    <x v="0"/>
    <x v="5"/>
    <x v="0"/>
    <n v="1.7047708115012217E-3"/>
    <n v="1.2591067931980282E-2"/>
    <x v="131"/>
    <n v="3.3185109154169015E-2"/>
    <n v="2.2509365253177323E-2"/>
    <n v="2.2820123201236647E-2"/>
    <n v="1.5125934005341776E-2"/>
    <n v="1.2099063753617238E-2"/>
    <n v="2.0543404676625524E-2"/>
    <n v="1"/>
    <n v="1"/>
  </r>
  <r>
    <d v="2024-12-10T00:00:00"/>
    <s v="The current administration is doing everything possible to prevent government efficiency, but @DOGE is inevitable"/>
    <n v="109000"/>
    <n v="20000"/>
    <n v="4000"/>
    <x v="3"/>
    <n v="133000"/>
    <s v="https://x.com/elonmusk/status/1866272797841867162"/>
    <x v="3"/>
    <x v="1"/>
    <x v="1"/>
    <x v="0"/>
    <x v="5"/>
    <x v="0"/>
    <n v="4.6011399800120145E-2"/>
    <n v="4.9085042732433415E-2"/>
    <x v="132"/>
    <n v="2.1973705056008035E-2"/>
    <n v="2.4478518817032238E-2"/>
    <n v="2.9921935933463453E-2"/>
    <n v="4.6529461373098761E-2"/>
    <n v="2.6389319716402713E-2"/>
    <n v="2.4647901152368645E-2"/>
    <n v="1"/>
    <n v="1"/>
  </r>
  <r>
    <d v="2024-12-17T00:00:00"/>
    <s v="DOGE"/>
    <n v="96000"/>
    <n v="13000"/>
    <n v="4000"/>
    <x v="3"/>
    <n v="113000"/>
    <s v="https://x.com/elonmusk/status/1868854088307540142"/>
    <x v="3"/>
    <x v="0"/>
    <x v="4"/>
    <x v="4"/>
    <x v="1"/>
    <x v="1"/>
    <n v="-5.3596348960887163E-2"/>
    <n v="-7.8835288349111798E-2"/>
    <x v="133"/>
    <n v="1.3330944363972731E-2"/>
    <n v="2.3914125248503268E-2"/>
    <n v="2.7791502660444254E-2"/>
    <n v="1.4816836345780194E-2"/>
    <n v="1.5961234659391706E-2"/>
    <n v="1.9675230921004882E-2"/>
    <n v="1"/>
    <n v="1"/>
  </r>
  <r>
    <d v="2024-12-18T00:00:00"/>
    <s v="Unless @DOGE ends the careers of deceitful, pork-barrel politicians, the waste and corruption will never stop. "/>
    <n v="351000"/>
    <n v="61000"/>
    <n v="26000"/>
    <x v="2"/>
    <n v="438000"/>
    <s v="https://x.com/elonmusk/status/1869481504575012962"/>
    <x v="3"/>
    <x v="0"/>
    <x v="1"/>
    <x v="0"/>
    <x v="1"/>
    <x v="0"/>
    <n v="-2.4841981508050393E-2"/>
    <n v="-3.1035489399011684E-2"/>
    <x v="134"/>
    <n v="5.7383994806684633E-3"/>
    <n v="1.1733356785247489E-2"/>
    <n v="2.4135113987946575E-2"/>
    <n v="1.3330944363972731E-2"/>
    <n v="3.5480213784376866E-2"/>
    <n v="2.6954802657224015E-2"/>
    <n v="1"/>
    <n v="1"/>
  </r>
  <r>
    <d v="2024-12-25T00:00:00"/>
    <s v="🎶Who let the DOGE out? 🎶"/>
    <n v="448000"/>
    <n v="33000"/>
    <n v="16000"/>
    <x v="2"/>
    <n v="497000"/>
    <s v="https://x.com/elonmusk/status/1871980130303918426"/>
    <x v="3"/>
    <x v="0"/>
    <x v="0"/>
    <x v="3"/>
    <x v="5"/>
    <x v="1"/>
    <n v="-3.6260308137897712E-2"/>
    <n v="-4.2559334647411351E-2"/>
    <x v="135"/>
    <n v="2.2971092525019624E-2"/>
    <n v="1.807926154208879E-2"/>
    <n v="1.9480909075281393E-2"/>
    <n v="2.4732303882308085E-3"/>
    <n v="2.4628005091023634E-2"/>
    <n v="2.2349743632754181E-2"/>
    <n v="1"/>
    <n v="1"/>
  </r>
  <r>
    <d v="2025-01-07T00:00:00"/>
    <s v="If dollar inflation is solved, the price in dollars to buy cryptocurrency will actually drop, other things being equal. What matters is the ratio of dollars to crypto."/>
    <n v="1000"/>
    <n v="199"/>
    <n v="175"/>
    <x v="1"/>
    <n v="1374"/>
    <s v="https://x.com/elonmusk/status/1876567714594169283"/>
    <x v="1"/>
    <x v="0"/>
    <x v="1"/>
    <x v="1"/>
    <x v="1"/>
    <x v="0"/>
    <n v="-1.9157494523128205E-2"/>
    <n v="-2.2355913287955498E-2"/>
    <x v="136"/>
    <n v="2.1707896676830197E-2"/>
    <n v="2.3496701768531997E-2"/>
    <n v="2.2619094594835527E-2"/>
    <n v="3.574967275238379E-2"/>
    <n v="4.5626746176136226E-2"/>
    <n v="2.852100861312867E-2"/>
    <n v="1"/>
    <n v="1"/>
  </r>
  <r>
    <d v="2025-01-17T00:00:00"/>
    <s v="Maybe she clicked on the “send me 1 btc, I send you 2btc” email 😂"/>
    <n v="24000"/>
    <n v="3000"/>
    <n v="1500"/>
    <x v="0"/>
    <n v="28500"/>
    <s v="https://x.com/elonmusk/status/1880063488489668867"/>
    <x v="0"/>
    <x v="1"/>
    <x v="0"/>
    <x v="6"/>
    <x v="0"/>
    <x v="0"/>
    <n v="2.8429009114570025E-3"/>
    <n v="-2.1062438171707387E-2"/>
    <x v="137"/>
    <n v="1.5204451481846041E-2"/>
    <n v="2.9034038155705613E-2"/>
    <n v="2.1515360448544043E-2"/>
    <n v="4.2435135286455608E-2"/>
    <n v="2.4028581854667878E-2"/>
    <n v="1.9555410499008108E-2"/>
    <n v="1"/>
    <n v="1"/>
  </r>
  <r>
    <d v="2025-01-28T00:00:00"/>
    <s v="The @POTUS has asked @SpaceX to bring home the 2 astronauts stranded on the @Space_Station as soon as possible. We will do so. Terrible that the Biden administration left them there so long."/>
    <n v="421000"/>
    <n v="55000"/>
    <n v="18000"/>
    <x v="2"/>
    <n v="494000"/>
    <s v="https://x.com/elonmusk/status/1884365928038563880"/>
    <x v="2"/>
    <x v="0"/>
    <x v="3"/>
    <x v="0"/>
    <x v="1"/>
    <x v="0"/>
    <n v="2.3296889801073473E-2"/>
    <n v="1.0331149352699631E-2"/>
    <x v="138"/>
    <n v="3.1118413592592501E-3"/>
    <n v="2.2046971517656829E-2"/>
    <n v="2.6574945200730712E-2"/>
    <n v="5.1753982153239656E-3"/>
    <n v="8.4705896761334068E-3"/>
    <n v="1.1688845232371965E-2"/>
    <n v="1"/>
    <n v="1"/>
  </r>
  <r>
    <d v="2025-02-07T00:00:00"/>
    <s v="I love @realDonaldTrump as much as a straight man can love another man"/>
    <n v="756000"/>
    <n v="89000"/>
    <n v="54000"/>
    <x v="2"/>
    <n v="899000"/>
    <s v="https://x.com/elonmusk/status/1887889037354008729"/>
    <x v="2"/>
    <x v="0"/>
    <x v="1"/>
    <x v="0"/>
    <x v="0"/>
    <x v="0"/>
    <n v="4.252676549028056E-4"/>
    <n v="8.9956958229577832E-3"/>
    <x v="139"/>
    <n v="2.5587879171034552E-2"/>
    <n v="1.0516963589486832E-2"/>
    <n v="1.2123516844906226E-2"/>
    <n v="2.8972777288814859E-2"/>
    <n v="8.1823467080803288E-3"/>
    <n v="2.4345938844806948E-2"/>
    <n v="1"/>
    <n v="1"/>
  </r>
  <r>
    <d v="2025-02-19T00:00:00"/>
    <s v="Congratulations @SpaceX team!"/>
    <n v="221000"/>
    <n v="19000"/>
    <n v="6000"/>
    <x v="3"/>
    <n v="246000"/>
    <s v="https://x.com/elonmusk/status/1892003547262111822"/>
    <x v="2"/>
    <x v="0"/>
    <x v="2"/>
    <x v="5"/>
    <x v="4"/>
    <x v="1"/>
    <n v="1.8928161243919606E-2"/>
    <n v="-8.5543287907108301E-5"/>
    <x v="140"/>
    <n v="8.2160240541647514E-3"/>
    <n v="1.726685948200752E-2"/>
    <n v="2.7386618640580528E-2"/>
    <n v="1.222860167696117E-2"/>
    <n v="7.9914274458015976E-3"/>
    <n v="9.8512024086388882E-3"/>
    <n v="1"/>
    <n v="1"/>
  </r>
  <r>
    <d v="2025-03-02T00:00:00"/>
    <s v="This is a real video of a past @SpaceX Starship water landing. Trying again tomorrow. We need to perfect ship reentry at extreme temperatures before attempting to catch the ship with the tower arms, like the booster."/>
    <n v="223000"/>
    <n v="23000"/>
    <n v="10000"/>
    <x v="3"/>
    <n v="256000"/>
    <s v="https://x.com/elonmusk/status/1896239972195438598"/>
    <x v="2"/>
    <x v="0"/>
    <x v="4"/>
    <x v="2"/>
    <x v="1"/>
    <x v="1"/>
    <n v="-8.4341066120535713E-2"/>
    <n v="-3.8408613638777789E-2"/>
    <x v="141"/>
    <n v="3.2084389144773122E-2"/>
    <n v="5.2602738793998016E-2"/>
    <n v="3.9458131359559043E-2"/>
    <n v="7.3898723468910188E-2"/>
    <n v="5.227223625662783E-2"/>
    <n v="5.1306979475202956E-2"/>
    <n v="1"/>
    <n v="1"/>
  </r>
  <r>
    <d v="2025-03-09T00:00:00"/>
    <s v="Heartfelt thanks to everyone supporting @Tesla, despite many attacks against our stores and offices ❤️❤️❤️"/>
    <n v="283000"/>
    <n v="29000"/>
    <n v="18000"/>
    <x v="2"/>
    <n v="330000"/>
    <s v="https://x.com/elonmusk/status/1898783119039213930"/>
    <x v="2"/>
    <x v="1"/>
    <x v="1"/>
    <x v="4"/>
    <x v="4"/>
    <x v="1"/>
    <n v="-2.447627683366238E-2"/>
    <n v="3.8572925560047766E-2"/>
    <x v="142"/>
    <n v="1.8753026202603978E-2"/>
    <n v="3.8518579709991084E-2"/>
    <n v="2.9834350096939858E-2"/>
    <n v="1.8543581740592178E-2"/>
    <n v="2.7395548537455745E-2"/>
    <n v="4.2598752654564268E-2"/>
    <n v="1"/>
    <n v="1"/>
  </r>
  <r>
    <d v="2025-03-11T00:00:00"/>
    <s v="In support of the policies of President @realDonaldTrump and to demonstrate our confidence in the future of the United States, @Tesla commits to doubling vehicle production in the US within 2 years! 🇺🇸🇺🇸🇺🇸"/>
    <n v="205000"/>
    <n v="25000"/>
    <n v="20000"/>
    <x v="3"/>
    <n v="250000"/>
    <s v="https://x.com/elonmusk/status/1899583456050598202"/>
    <x v="2"/>
    <x v="0"/>
    <x v="2"/>
    <x v="4"/>
    <x v="1"/>
    <x v="0"/>
    <n v="1.26392680658578E-2"/>
    <n v="1.3488251603327006E-2"/>
    <x v="143"/>
    <n v="4.7764149382231126E-3"/>
    <n v="2.8028567175138189E-2"/>
    <n v="2.7974217006877671E-2"/>
    <n v="8.9490877626364328E-3"/>
    <n v="5.7974050534862438E-2"/>
    <n v="4.0046724853708464E-2"/>
    <n v="1"/>
    <n v="1"/>
  </r>
  <r>
    <d v="2025-03-15T00:00:00"/>
    <s v="Congratulations @SpaceX team on 400 landings of Falcon 9!!"/>
    <n v="139000"/>
    <n v="14000"/>
    <n v="4000"/>
    <x v="3"/>
    <n v="157000"/>
    <s v="https://x.com/elonmusk/status/1900851975824019595"/>
    <x v="2"/>
    <x v="1"/>
    <x v="2"/>
    <x v="2"/>
    <x v="4"/>
    <x v="1"/>
    <n v="-2.1233078372034142E-2"/>
    <n v="-1.8600930491003975E-2"/>
    <x v="144"/>
    <n v="1.3664917904248298E-3"/>
    <n v="3.2183788665100729E-2"/>
    <n v="2.5834224423705081E-2"/>
    <n v="4.6722666781859254E-3"/>
    <n v="3.3737475088362119E-2"/>
    <n v="3.9917947546204063E-2"/>
    <n v="1"/>
    <n v="1"/>
  </r>
  <r>
    <d v="2025-03-20T00:00:00"/>
    <s v="&quot;Imagen de DOGE&quot;"/>
    <n v="701000"/>
    <n v="56000"/>
    <n v="26000"/>
    <x v="2"/>
    <n v="783000"/>
    <s v="https://x.com/elonmusk/status/1902642215928656206"/>
    <x v="3"/>
    <x v="0"/>
    <x v="1"/>
    <x v="3"/>
    <x v="6"/>
    <x v="1"/>
    <n v="-3.0205861277462498E-3"/>
    <n v="1.7142434187934485E-2"/>
    <x v="145"/>
    <n v="1.9023756596028656E-2"/>
    <n v="1.4019861933218527E-2"/>
    <n v="1.6903529074134113E-2"/>
    <n v="2.542303651827018E-2"/>
    <n v="4.1054323311931276E-2"/>
    <n v="2.9270046501691942E-2"/>
    <n v="1"/>
    <n v="1"/>
  </r>
  <r>
    <d v="2025-03-21T00:00:00"/>
    <s v="Reservoir "/>
    <n v="245000"/>
    <n v="23000"/>
    <n v="17000"/>
    <x v="3"/>
    <n v="285000"/>
    <s v="https://x.com/elonmusk/status/1902598145357308372"/>
    <x v="3"/>
    <x v="0"/>
    <x v="0"/>
    <x v="5"/>
    <x v="5"/>
    <x v="1"/>
    <n v="-2.998803809819206E-3"/>
    <n v="3.9450242700253657E-2"/>
    <x v="146"/>
    <n v="1.2852856021968749E-2"/>
    <n v="1.2894921218893449E-2"/>
    <n v="1.851953539442951E-2"/>
    <n v="1.9023756596028656E-2"/>
    <n v="3.916468305629129E-2"/>
    <n v="2.6413118582750687E-2"/>
    <n v="1"/>
    <n v="1"/>
  </r>
  <r>
    <d v="2025-04-12T00:00:00"/>
    <s v="Some progress"/>
    <n v="76000"/>
    <n v="12000"/>
    <n v="4000"/>
    <x v="0"/>
    <n v="92000"/>
    <s v="https://x.com/elonmusk/status/1910838330083664126"/>
    <x v="3"/>
    <x v="1"/>
    <x v="4"/>
    <x v="3"/>
    <x v="4"/>
    <x v="1"/>
    <n v="-1.8705461442263149E-2"/>
    <n v="-1.8886611389161145E-2"/>
    <x v="147"/>
    <n v="1.4813481840889904E-4"/>
    <n v="1.2961720021227736E-2"/>
    <n v="1.0393823811512385E-2"/>
    <n v="1.4204914739693361E-2"/>
    <n v="4.3625430844965098E-2"/>
    <n v="5.1954155986094597E-2"/>
    <n v="1"/>
    <n v="1"/>
  </r>
  <r>
    <d v="2025-04-15T00:00:00"/>
    <s v="Not bad, @Tesla!"/>
    <n v="179000"/>
    <n v="23000"/>
    <n v="7000"/>
    <x v="3"/>
    <n v="209000"/>
    <s v="https://x.com/elonmusk/status/1912046162347012155"/>
    <x v="2"/>
    <x v="1"/>
    <x v="1"/>
    <x v="4"/>
    <x v="0"/>
    <x v="1"/>
    <n v="4.4732374773910344E-3"/>
    <n v="9.40502033697177E-3"/>
    <x v="148"/>
    <n v="9.6200701698550359E-3"/>
    <n v="6.9878862468726027E-3"/>
    <n v="2.3523483831606313E-2"/>
    <n v="1.4261944944178177E-2"/>
    <n v="1.4448590883444079E-2"/>
    <n v="4.0948298002810177E-2"/>
    <n v="1"/>
    <n v="1"/>
  </r>
  <r>
    <d v="2025-04-29T00:00:00"/>
    <s v="Knock, knock … it’s @DOGE"/>
    <n v="501000"/>
    <n v="54000"/>
    <n v="30000"/>
    <x v="2"/>
    <n v="585000"/>
    <s v="https://x.com/elonmusk/status/1917048786633036129"/>
    <x v="3"/>
    <x v="0"/>
    <x v="0"/>
    <x v="3"/>
    <x v="4"/>
    <x v="1"/>
    <n v="-8.1839291683416526E-4"/>
    <n v="2.6938563582034947E-2"/>
    <x v="149"/>
    <n v="1.8533432059195915E-2"/>
    <n v="1.413352401890499E-2"/>
    <n v="1.3879468884119138E-2"/>
    <n v="1.4117351235340624E-3"/>
    <n v="1.2825789482358964E-2"/>
    <n v="8.3878328808068888E-3"/>
    <n v="1"/>
    <n v="1"/>
  </r>
  <r>
    <d v="2025-04-29T00:00:00"/>
    <s v="No high, no lows, only @DOGE"/>
    <n v="76000"/>
    <n v="13000"/>
    <n v="2000"/>
    <x v="0"/>
    <n v="91000"/>
    <s v="https://x.com/elonmusk/status/1917005499209551977"/>
    <x v="3"/>
    <x v="0"/>
    <x v="4"/>
    <x v="2"/>
    <x v="5"/>
    <x v="1"/>
    <n v="-8.1839291683416526E-4"/>
    <n v="2.6938563582034947E-2"/>
    <x v="149"/>
    <n v="1.8533432059195915E-2"/>
    <n v="1.413352401890499E-2"/>
    <n v="1.3879468884119138E-2"/>
    <n v="1.4117351235340624E-3"/>
    <n v="1.2825789482358964E-2"/>
    <n v="8.3878328808068888E-3"/>
    <n v="1"/>
    <n v="1"/>
  </r>
  <r>
    <d v="2025-05-02T00:00:00"/>
    <s v=",,,@DOGE"/>
    <n v="90000"/>
    <n v="16000"/>
    <n v="2000"/>
    <x v="0"/>
    <n v="108000"/>
    <s v="https://x.com/elonmusk/status/1918334607742910612"/>
    <x v="3"/>
    <x v="0"/>
    <x v="1"/>
    <x v="3"/>
    <x v="4"/>
    <x v="0"/>
    <n v="-9.6909455616746021E-3"/>
    <n v="-2.1709981709039927E-2"/>
    <x v="150"/>
    <n v="1.7682887350473017E-3"/>
    <n v="1.7052378179476586E-2"/>
    <n v="2.45997769522028E-2"/>
    <n v="8.7327705121759535E-3"/>
    <n v="1.3009513140246537E-2"/>
    <n v="1.1833222255864053E-2"/>
    <n v="1"/>
    <n v="1"/>
  </r>
  <r>
    <d v="2025-05-05T00:00:00"/>
    <s v="Any battery or generator will work. If you have solar and a Tesla Powerwall..."/>
    <n v="5000"/>
    <n v="500"/>
    <n v="300"/>
    <x v="1"/>
    <n v="5800"/>
    <s v="https://x.com/elonmusk/status/1919365055386108364"/>
    <x v="0"/>
    <x v="1"/>
    <x v="1"/>
    <x v="3"/>
    <x v="1"/>
    <x v="0"/>
    <n v="2.2082826115320087E-2"/>
    <n v="8.8106671801127412E-2"/>
    <x v="151"/>
    <n v="7.5505744940720463E-3"/>
    <n v="2.9137518358268406E-2"/>
    <n v="2.3343901046090444E-2"/>
    <n v="2.0656760133507163E-2"/>
    <n v="1.0652863897883166E-2"/>
    <n v="1.3071762380553457E-2"/>
    <n v="1"/>
    <n v="1"/>
  </r>
  <r>
    <d v="2025-05-05T00:00:00"/>
    <s v="🎯"/>
    <n v="4000"/>
    <n v="300"/>
    <n v="200"/>
    <x v="1"/>
    <n v="4500"/>
    <s v="https://x.com/elonmusk/status/1919365133593096605"/>
    <x v="0"/>
    <x v="1"/>
    <x v="0"/>
    <x v="0"/>
    <x v="0"/>
    <x v="0"/>
    <n v="2.2082826115320087E-2"/>
    <n v="8.8106671801127412E-2"/>
    <x v="151"/>
    <n v="7.5505744940720463E-3"/>
    <n v="2.9137518358268406E-2"/>
    <n v="2.3343901046090444E-2"/>
    <n v="2.0656760133507163E-2"/>
    <n v="1.0652863897883166E-2"/>
    <n v="1.3071762380553457E-2"/>
    <n v="1"/>
    <n v="1"/>
  </r>
  <r>
    <d v="2025-05-24T00:00:00"/>
    <s v="Much appreciated on behalf of the @DOGE team"/>
    <n v="113000"/>
    <n v="19000"/>
    <n v="5000"/>
    <x v="3"/>
    <n v="137000"/>
    <s v="https://x.com/elonmusk/status/1926063893723369833"/>
    <x v="3"/>
    <x v="1"/>
    <x v="1"/>
    <x v="3"/>
    <x v="4"/>
    <x v="0"/>
    <n v="1.002959705328399E-2"/>
    <n v="1.091101400061234E-2"/>
    <x v="152"/>
    <n v="8.6955899765662325E-3"/>
    <n v="9.3272331314827994E-3"/>
    <n v="1.1709959938663281E-2"/>
    <n v="1.3217576816028391E-2"/>
    <n v="3.0813294147246793E-2"/>
    <n v="2.4437013663529305E-2"/>
    <n v="1"/>
    <n v="1"/>
  </r>
  <r>
    <d v="2025-06-01T00:00:00"/>
    <s v="All new XChat is rolling out with encryption, vanishing messages and the ability to send any kind of file. Also, audio/video calling._x000a__x000a_This is built on Rust with (Bitcoin style) encryption, whole new architecture."/>
    <n v="30000"/>
    <n v="5000"/>
    <n v="4000"/>
    <x v="0"/>
    <n v="39000"/>
    <s v="https://x.com/elonmusk/status/1929238157872312773"/>
    <x v="0"/>
    <x v="0"/>
    <x v="2"/>
    <x v="6"/>
    <x v="4"/>
    <x v="0"/>
    <n v="2.0069865853773461E-3"/>
    <n v="-8.5202260699983601E-3"/>
    <x v="153"/>
    <n v="4.7063986136298228E-3"/>
    <n v="1.4028626216524421E-2"/>
    <n v="2.2115378292071407E-2"/>
    <n v="5.5262221081511529E-3"/>
    <n v="1.3658959966181208E-2"/>
    <n v="1.1414345286247027E-2"/>
    <n v="1"/>
    <n v="1"/>
  </r>
  <r>
    <d v="2025-06-11T00:00:00"/>
    <s v="I regret some of my posts about President @realDonaldTrump last week. They went too far."/>
    <n v="1000000"/>
    <n v="137000"/>
    <n v="152000"/>
    <x v="2"/>
    <n v="1289000"/>
    <s v="https://x.com/elonmusk/status/1932695486684950962"/>
    <x v="2"/>
    <x v="0"/>
    <x v="1"/>
    <x v="0"/>
    <x v="1"/>
    <x v="0"/>
    <n v="-2.5892052041736391E-2"/>
    <n v="-2.992215822307287E-2"/>
    <x v="154"/>
    <n v="7.3562799224829063E-3"/>
    <n v="1.2729958206998229E-2"/>
    <n v="1.2983614117562107E-2"/>
    <n v="1.0216090385585769E-2"/>
    <n v="2.9604734640095633E-2"/>
    <n v="2.4440654445487039E-2"/>
    <n v="1"/>
    <n v="1"/>
  </r>
  <r>
    <d v="2024-12-15T00:00:00"/>
    <s v="Thanks!"/>
    <n v="7000"/>
    <n v="276"/>
    <n v="346"/>
    <x v="1"/>
    <n v="7622"/>
    <s v="https://x.com/elonmusk/status/1868098924726386771"/>
    <x v="2"/>
    <x v="1"/>
    <x v="2"/>
    <x v="3"/>
    <x v="4"/>
    <x v="0"/>
    <n v="1.3276493247053711E-2"/>
    <n v="-4.0651494441842462E-2"/>
    <x v="155"/>
    <n v="1.609672142926772E-2"/>
    <n v="2.9537928215162587E-2"/>
    <n v="2.0717432050989606E-2"/>
    <n v="3.113546306668115E-3"/>
    <n v="1.617773681464597E-2"/>
    <n v="2.8050407548109259E-2"/>
    <n v="1"/>
    <n v="1"/>
  </r>
  <r>
    <d v="2023-02-26T00:00:00"/>
    <s v="Not bad, SaylorGPT!"/>
    <n v="6000"/>
    <n v="225"/>
    <n v="273"/>
    <x v="1"/>
    <n v="6498"/>
    <s v="https://x.com/elonmusk/status/1629962353872715778"/>
    <x v="2"/>
    <x v="1"/>
    <x v="4"/>
    <x v="5"/>
    <x v="6"/>
    <x v="0"/>
    <n v="-9.7483329500691607E-4"/>
    <n v="5.4479321004730075E-3"/>
    <x v="156"/>
    <n v="1.5378550532420439E-2"/>
    <n v="1.6524008660014695E-2"/>
    <n v="2.0307654542998162E-2"/>
    <n v="7.3473068522341492E-3"/>
    <n v="2.3796783993695583E-2"/>
    <n v="1.7606383473510304E-2"/>
    <n v="1"/>
    <n v="1"/>
  </r>
  <r>
    <d v="2023-01-21T00:00:00"/>
    <s v="More than triple that when you add social security, Medicare &amp; govt pension obligations"/>
    <n v="33000"/>
    <n v="2000"/>
    <n v="3000"/>
    <x v="0"/>
    <n v="38000"/>
    <s v="https://x.com/elonmusk/status/1616593003191181314"/>
    <x v="1"/>
    <x v="1"/>
    <x v="4"/>
    <x v="5"/>
    <x v="1"/>
    <x v="0"/>
    <n v="-1.2154833508598584E-3"/>
    <n v="-6.0193091789462194E-3"/>
    <x v="157"/>
    <n v="1.0330875029331259E-2"/>
    <n v="1.5748870586865485E-2"/>
    <n v="1.5628366125576512E-2"/>
    <n v="2.6870261365427237E-2"/>
    <n v="3.7548519871358842E-2"/>
    <n v="3.1017202677207131E-2"/>
    <n v="1"/>
    <n v="1"/>
  </r>
  <r>
    <d v="2024-11-16T00:00:00"/>
    <s v="Interesting"/>
    <n v="2000"/>
    <n v="107"/>
    <n v="131"/>
    <x v="1"/>
    <n v="2238"/>
    <s v="https://x.com/elonmusk/status/1857853681745445018"/>
    <x v="1"/>
    <x v="1"/>
    <x v="3"/>
    <x v="3"/>
    <x v="6"/>
    <x v="0"/>
    <n v="-8.6155111671528672E-3"/>
    <n v="1.74037566623928E-2"/>
    <x v="127"/>
    <n v="1.0601623469935472E-2"/>
    <n v="1.3583160548877289E-2"/>
    <n v="1.8432575276946125E-2"/>
    <n v="2.1752959301643091E-3"/>
    <n v="3.7313045362087786E-2"/>
    <n v="4.4603110176698907E-2"/>
    <n v="1"/>
    <n v="1"/>
  </r>
  <r>
    <d v="2024-05-13T00:00:00"/>
    <s v="Hmm"/>
    <n v="957"/>
    <n v="87"/>
    <n v="136"/>
    <x v="1"/>
    <n v="1180"/>
    <s v="https://x.com/elonmusk/status/1789803913069134097"/>
    <x v="0"/>
    <x v="1"/>
    <x v="3"/>
    <x v="3"/>
    <x v="6"/>
    <x v="0"/>
    <n v="-2.0899855969387038E-2"/>
    <n v="3.7077154443349247E-2"/>
    <x v="158"/>
    <n v="4.0547997624655704E-2"/>
    <n v="4.4620076063114196E-2"/>
    <n v="4.085983865233548E-2"/>
    <n v="2.1087902117266112E-2"/>
    <n v="1.2034463077697349E-2"/>
    <n v="2.3663390175971057E-2"/>
    <n v="1"/>
    <n v="1"/>
  </r>
  <r>
    <d v="2023-10-02T00:00:00"/>
    <s v="Fiat currency"/>
    <n v="15000"/>
    <n v="3000"/>
    <n v="1000"/>
    <x v="1"/>
    <n v="19000"/>
    <s v="https://x.com/elonmusk/status/1708627980476399698"/>
    <x v="0"/>
    <x v="1"/>
    <x v="3"/>
    <x v="0"/>
    <x v="1"/>
    <x v="0"/>
    <n v="-6.8781595073803548E-3"/>
    <n v="-6.7560984355538034E-3"/>
    <x v="159"/>
    <n v="2.4241809776427942E-2"/>
    <n v="1.5205257348284519E-2"/>
    <n v="1.1522149919078462E-2"/>
    <n v="3.2499166155396178E-2"/>
    <n v="2.5995204815829984E-2"/>
    <n v="1.7837582528248842E-2"/>
    <n v="1"/>
    <n v="1"/>
  </r>
  <r>
    <d v="2023-02-16T00:00:00"/>
    <s v="Tesla vision AI could really crush these Google “not a bot” tests lol"/>
    <n v="14000"/>
    <n v="615"/>
    <n v="700"/>
    <x v="1"/>
    <n v="15315"/>
    <s v="https://x.com/elonmusk/status/1626084108094050307"/>
    <x v="2"/>
    <x v="1"/>
    <x v="3"/>
    <x v="0"/>
    <x v="0"/>
    <x v="0"/>
    <n v="4.3625567799297826E-2"/>
    <n v="3.4020069344326664E-2"/>
    <x v="160"/>
    <n v="1.2743306712564842E-3"/>
    <n v="2.3965137679823785E-2"/>
    <n v="2.3367355840913297E-2"/>
    <n v="3.099335604214086E-2"/>
    <n v="6.4629477589605466E-2"/>
    <n v="4.0350963039160088E-2"/>
    <n v="1"/>
    <n v="1"/>
  </r>
  <r>
    <d v="2024-07-02T00:00:00"/>
    <s v="Yeah"/>
    <n v="1000"/>
    <n v="88"/>
    <n v="149"/>
    <x v="1"/>
    <n v="1237"/>
    <s v="https://x.com/elonmusk/status/1808169246783840507"/>
    <x v="0"/>
    <x v="1"/>
    <x v="4"/>
    <x v="6"/>
    <x v="6"/>
    <x v="0"/>
    <n v="-2.9506848366958827E-2"/>
    <n v="-8.7506669703410478E-2"/>
    <x v="161"/>
    <n v="9.9618656342877719E-3"/>
    <n v="3.3814586895810406E-2"/>
    <n v="2.9745845578892923E-2"/>
    <n v="4.0436487144856498E-3"/>
    <n v="2.2107418257026938E-2"/>
    <n v="1.8511801115471408E-2"/>
    <n v="1"/>
    <n v="1"/>
  </r>
  <r>
    <d v="2023-03-27T00:00:00"/>
    <s v="True"/>
    <n v="15000"/>
    <n v="808"/>
    <n v="812"/>
    <x v="1"/>
    <n v="16620"/>
    <s v="https://x.com/elonmusk/status/1640318465696313344"/>
    <x v="0"/>
    <x v="1"/>
    <x v="4"/>
    <x v="6"/>
    <x v="1"/>
    <x v="0"/>
    <n v="3.7429931921633131E-3"/>
    <n v="3.2183479458397501E-2"/>
    <x v="162"/>
    <n v="4.3763706275813871E-2"/>
    <n v="2.2231083765512832E-2"/>
    <n v="1.8546691432617023E-2"/>
    <n v="1.1316960953674666E-2"/>
    <n v="2.4550398316793929E-2"/>
    <n v="2.8342366134791144E-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02A2EE-95C2-4862-A34D-D48C582607A7}"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location ref="A1:D6" firstHeaderRow="0" firstDataRow="1" firstDataCol="1"/>
  <pivotFields count="25">
    <pivotField numFmtId="14" showAll="0"/>
    <pivotField showAll="0"/>
    <pivotField numFmtId="3" showAll="0"/>
    <pivotField numFmtId="3" showAll="0"/>
    <pivotField numFmtId="3" showAll="0"/>
    <pivotField axis="axisRow" showAll="0">
      <items count="6">
        <item x="3"/>
        <item x="1"/>
        <item x="0"/>
        <item x="2"/>
        <item h="1" x="4"/>
        <item t="default"/>
      </items>
    </pivotField>
    <pivotField numFmtId="3" showAll="0"/>
    <pivotField showAll="0"/>
    <pivotField showAll="0"/>
    <pivotField showAll="0"/>
    <pivotField showAll="0"/>
    <pivotField showAll="0"/>
    <pivotField showAll="0"/>
    <pivotField showAll="0"/>
    <pivotField dataField="1" numFmtId="2" showAll="0"/>
    <pivotField dataField="1" numFmtId="2" showAll="0"/>
    <pivotField dataField="1" numFmtId="2" showAll="0"/>
    <pivotField numFmtId="2" showAll="0"/>
    <pivotField numFmtId="2" showAll="0"/>
    <pivotField numFmtId="2" showAll="0"/>
    <pivotField numFmtId="2" showAll="0"/>
    <pivotField numFmtId="2" showAll="0"/>
    <pivotField numFmtId="2" showAll="0"/>
    <pivotField showAll="0"/>
    <pivotField showAll="0"/>
  </pivotFields>
  <rowFields count="1">
    <field x="5"/>
  </rowFields>
  <rowItems count="5">
    <i>
      <x/>
    </i>
    <i>
      <x v="1"/>
    </i>
    <i>
      <x v="2"/>
    </i>
    <i>
      <x v="3"/>
    </i>
    <i t="grand">
      <x/>
    </i>
  </rowItems>
  <colFields count="1">
    <field x="-2"/>
  </colFields>
  <colItems count="3">
    <i>
      <x/>
    </i>
    <i i="1">
      <x v="1"/>
    </i>
    <i i="2">
      <x v="2"/>
    </i>
  </colItems>
  <dataFields count="3">
    <dataField name="Promedio de Reacción 1D" fld="14" subtotal="average" baseField="7" baseItem="0" numFmtId="2"/>
    <dataField name="Promedio de Reacción 3D" fld="15" subtotal="average" baseField="7" baseItem="1" numFmtId="2"/>
    <dataField name="Promedio de Reacción 7D" fld="16" subtotal="average" baseField="7" baseItem="3" numFmtId="2"/>
  </dataFields>
  <formats count="14">
    <format dxfId="302">
      <pivotArea outline="0" collapsedLevelsAreSubtotals="1" fieldPosition="0"/>
    </format>
    <format dxfId="301">
      <pivotArea type="all" dataOnly="0" outline="0" fieldPosition="0"/>
    </format>
    <format dxfId="300">
      <pivotArea outline="0" collapsedLevelsAreSubtotals="1" fieldPosition="0"/>
    </format>
    <format dxfId="299">
      <pivotArea field="5" type="button" dataOnly="0" labelOnly="1" outline="0" axis="axisRow" fieldPosition="0"/>
    </format>
    <format dxfId="298">
      <pivotArea dataOnly="0" labelOnly="1" fieldPosition="0">
        <references count="1">
          <reference field="5" count="0"/>
        </references>
      </pivotArea>
    </format>
    <format dxfId="297">
      <pivotArea dataOnly="0" labelOnly="1" grandRow="1" outline="0" fieldPosition="0"/>
    </format>
    <format dxfId="296">
      <pivotArea dataOnly="0" labelOnly="1" outline="0" fieldPosition="0">
        <references count="1">
          <reference field="4294967294" count="3">
            <x v="0"/>
            <x v="1"/>
            <x v="2"/>
          </reference>
        </references>
      </pivotArea>
    </format>
    <format dxfId="295">
      <pivotArea type="all" dataOnly="0" outline="0" fieldPosition="0"/>
    </format>
    <format dxfId="294">
      <pivotArea outline="0" collapsedLevelsAreSubtotals="1" fieldPosition="0"/>
    </format>
    <format dxfId="293">
      <pivotArea field="5" type="button" dataOnly="0" labelOnly="1" outline="0" axis="axisRow" fieldPosition="0"/>
    </format>
    <format dxfId="292">
      <pivotArea dataOnly="0" labelOnly="1" fieldPosition="0">
        <references count="1">
          <reference field="5" count="0"/>
        </references>
      </pivotArea>
    </format>
    <format dxfId="291">
      <pivotArea dataOnly="0" labelOnly="1" grandRow="1" outline="0" fieldPosition="0"/>
    </format>
    <format dxfId="290">
      <pivotArea dataOnly="0" labelOnly="1" outline="0" fieldPosition="0">
        <references count="1">
          <reference field="4294967294" count="3">
            <x v="0"/>
            <x v="1"/>
            <x v="2"/>
          </reference>
        </references>
      </pivotArea>
    </format>
    <format dxfId="289">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9" series="1">
      <pivotArea type="data" outline="0" fieldPosition="0">
        <references count="1">
          <reference field="4294967294" count="1" selected="0">
            <x v="0"/>
          </reference>
        </references>
      </pivotArea>
    </chartFormat>
    <chartFormat chart="1" format="10" series="1">
      <pivotArea type="data" outline="0" fieldPosition="0">
        <references count="1">
          <reference field="4294967294" count="1" selected="0">
            <x v="1"/>
          </reference>
        </references>
      </pivotArea>
    </chartFormat>
    <chartFormat chart="1" format="11"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B434AF-9262-43DD-8028-63D53593E30E}" name="TablaDinámica2"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location ref="A8:D13" firstHeaderRow="0" firstDataRow="1" firstDataCol="1"/>
  <pivotFields count="25">
    <pivotField numFmtId="14" showAll="0"/>
    <pivotField showAll="0"/>
    <pivotField numFmtId="3" showAll="0"/>
    <pivotField numFmtId="3" showAll="0"/>
    <pivotField numFmtId="3" showAll="0"/>
    <pivotField axis="axisRow" showAll="0">
      <items count="5">
        <item x="3"/>
        <item x="1"/>
        <item x="0"/>
        <item x="2"/>
        <item t="default"/>
      </items>
    </pivotField>
    <pivotField numFmtId="3" showAll="0"/>
    <pivotField showAll="0"/>
    <pivotField showAll="0"/>
    <pivotField showAll="0"/>
    <pivotField showAll="0"/>
    <pivotField showAll="0"/>
    <pivotField showAll="0"/>
    <pivotField showAll="0"/>
    <pivotField numFmtId="2" showAll="0"/>
    <pivotField numFmtId="2" showAll="0"/>
    <pivotField numFmtId="2" showAll="0"/>
    <pivotField dataField="1" numFmtId="2" showAll="0"/>
    <pivotField dataField="1" numFmtId="2" showAll="0"/>
    <pivotField dataField="1" numFmtId="2" showAll="0"/>
    <pivotField numFmtId="2" showAll="0"/>
    <pivotField numFmtId="2" showAll="0"/>
    <pivotField numFmtId="2" showAll="0"/>
    <pivotField showAll="0"/>
    <pivotField showAll="0"/>
  </pivotFields>
  <rowFields count="1">
    <field x="5"/>
  </rowFields>
  <rowItems count="5">
    <i>
      <x/>
    </i>
    <i>
      <x v="1"/>
    </i>
    <i>
      <x v="2"/>
    </i>
    <i>
      <x v="3"/>
    </i>
    <i t="grand">
      <x/>
    </i>
  </rowItems>
  <colFields count="1">
    <field x="-2"/>
  </colFields>
  <colItems count="3">
    <i>
      <x/>
    </i>
    <i i="1">
      <x v="1"/>
    </i>
    <i i="2">
      <x v="2"/>
    </i>
  </colItems>
  <dataFields count="3">
    <dataField name="Promedio de Volatilidad 1D" fld="17" subtotal="average" baseField="7" baseItem="0" numFmtId="2"/>
    <dataField name="Promedio de Volatilidad 3D" fld="18" subtotal="average" baseField="7" baseItem="1" numFmtId="2"/>
    <dataField name="Promedio de Volatilidad 7D" fld="19" subtotal="average" baseField="7" baseItem="2" numFmtId="2"/>
  </dataFields>
  <formats count="13">
    <format dxfId="315">
      <pivotArea outline="0" collapsedLevelsAreSubtotals="1" fieldPosition="0"/>
    </format>
    <format dxfId="314">
      <pivotArea type="all" dataOnly="0" outline="0" fieldPosition="0"/>
    </format>
    <format dxfId="313">
      <pivotArea outline="0" collapsedLevelsAreSubtotals="1" fieldPosition="0"/>
    </format>
    <format dxfId="312">
      <pivotArea field="5" type="button" dataOnly="0" labelOnly="1" outline="0" axis="axisRow" fieldPosition="0"/>
    </format>
    <format dxfId="311">
      <pivotArea dataOnly="0" labelOnly="1" fieldPosition="0">
        <references count="1">
          <reference field="5" count="0"/>
        </references>
      </pivotArea>
    </format>
    <format dxfId="310">
      <pivotArea dataOnly="0" labelOnly="1" grandRow="1" outline="0" fieldPosition="0"/>
    </format>
    <format dxfId="309">
      <pivotArea dataOnly="0" labelOnly="1" outline="0" fieldPosition="0">
        <references count="1">
          <reference field="4294967294" count="3">
            <x v="0"/>
            <x v="1"/>
            <x v="2"/>
          </reference>
        </references>
      </pivotArea>
    </format>
    <format dxfId="308">
      <pivotArea type="all" dataOnly="0" outline="0" fieldPosition="0"/>
    </format>
    <format dxfId="307">
      <pivotArea outline="0" collapsedLevelsAreSubtotals="1" fieldPosition="0"/>
    </format>
    <format dxfId="306">
      <pivotArea field="5" type="button" dataOnly="0" labelOnly="1" outline="0" axis="axisRow" fieldPosition="0"/>
    </format>
    <format dxfId="305">
      <pivotArea dataOnly="0" labelOnly="1" fieldPosition="0">
        <references count="1">
          <reference field="5" count="0"/>
        </references>
      </pivotArea>
    </format>
    <format dxfId="304">
      <pivotArea dataOnly="0" labelOnly="1" grandRow="1" outline="0" fieldPosition="0"/>
    </format>
    <format dxfId="303">
      <pivotArea dataOnly="0" labelOnly="1" outline="0" fieldPosition="0">
        <references count="1">
          <reference field="4294967294" count="3">
            <x v="0"/>
            <x v="1"/>
            <x v="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5716A3-6FB4-4BE5-A5AA-E4F426F2E44C}" name="TablaDinámica9"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location ref="A15:D20" firstHeaderRow="0" firstDataRow="1" firstDataCol="1"/>
  <pivotFields count="25">
    <pivotField numFmtId="14" showAll="0"/>
    <pivotField showAll="0"/>
    <pivotField numFmtId="3" showAll="0"/>
    <pivotField numFmtId="3" showAll="0"/>
    <pivotField numFmtId="3" showAll="0"/>
    <pivotField axis="axisRow" showAll="0">
      <items count="5">
        <item x="3"/>
        <item x="1"/>
        <item x="0"/>
        <item x="2"/>
        <item t="default"/>
      </items>
    </pivotField>
    <pivotField numFmtId="3" showAll="0"/>
    <pivotField showAll="0"/>
    <pivotField showAll="0">
      <items count="5">
        <item x="0"/>
        <item x="3"/>
        <item x="2"/>
        <item x="1"/>
        <item t="default"/>
      </items>
    </pivotField>
    <pivotField showAll="0">
      <items count="3">
        <item x="0"/>
        <item x="1"/>
        <item t="default"/>
      </items>
    </pivotField>
    <pivotField showAll="0">
      <items count="6">
        <item x="2"/>
        <item x="0"/>
        <item x="3"/>
        <item x="4"/>
        <item x="1"/>
        <item t="default"/>
      </items>
    </pivotField>
    <pivotField showAll="0">
      <items count="8">
        <item x="2"/>
        <item x="1"/>
        <item x="3"/>
        <item x="6"/>
        <item x="4"/>
        <item x="0"/>
        <item x="5"/>
        <item t="default"/>
      </items>
    </pivotField>
    <pivotField showAll="0"/>
    <pivotField showAll="0"/>
    <pivotField numFmtId="2" showAll="0"/>
    <pivotField numFmtId="2" showAll="0"/>
    <pivotField numFmtId="2" showAll="0"/>
    <pivotField numFmtId="2" showAll="0"/>
    <pivotField numFmtId="2" showAll="0"/>
    <pivotField numFmtId="2" showAll="0"/>
    <pivotField dataField="1" numFmtId="2" showAll="0"/>
    <pivotField dataField="1" numFmtId="2" showAll="0"/>
    <pivotField dataField="1" numFmtId="2" showAll="0"/>
    <pivotField showAll="0"/>
    <pivotField showAll="0"/>
  </pivotFields>
  <rowFields count="1">
    <field x="5"/>
  </rowFields>
  <rowItems count="5">
    <i>
      <x/>
    </i>
    <i>
      <x v="1"/>
    </i>
    <i>
      <x v="2"/>
    </i>
    <i>
      <x v="3"/>
    </i>
    <i t="grand">
      <x/>
    </i>
  </rowItems>
  <colFields count="1">
    <field x="-2"/>
  </colFields>
  <colItems count="3">
    <i>
      <x/>
    </i>
    <i i="1">
      <x v="1"/>
    </i>
    <i i="2">
      <x v="2"/>
    </i>
  </colItems>
  <dataFields count="3">
    <dataField name="Promedio de Volatilidad previa 1D" fld="20" subtotal="average" baseField="11" baseItem="2" numFmtId="2"/>
    <dataField name="Promedio de Volatilidad previa 3D" fld="21" subtotal="average" baseField="11" baseItem="2" numFmtId="2"/>
    <dataField name="Promedio de Volatilidad previa 7D" fld="22" subtotal="average" baseField="11" baseItem="3" numFmtId="2"/>
  </dataFields>
  <formats count="13">
    <format dxfId="328">
      <pivotArea outline="0" collapsedLevelsAreSubtotals="1" fieldPosition="0"/>
    </format>
    <format dxfId="327">
      <pivotArea type="all" dataOnly="0" outline="0" fieldPosition="0"/>
    </format>
    <format dxfId="326">
      <pivotArea outline="0" collapsedLevelsAreSubtotals="1" fieldPosition="0"/>
    </format>
    <format dxfId="325">
      <pivotArea field="5" type="button" dataOnly="0" labelOnly="1" outline="0" axis="axisRow" fieldPosition="0"/>
    </format>
    <format dxfId="324">
      <pivotArea dataOnly="0" labelOnly="1" fieldPosition="0">
        <references count="1">
          <reference field="5" count="0"/>
        </references>
      </pivotArea>
    </format>
    <format dxfId="323">
      <pivotArea dataOnly="0" labelOnly="1" grandRow="1" outline="0" fieldPosition="0"/>
    </format>
    <format dxfId="322">
      <pivotArea dataOnly="0" labelOnly="1" outline="0" fieldPosition="0">
        <references count="1">
          <reference field="4294967294" count="3">
            <x v="0"/>
            <x v="1"/>
            <x v="2"/>
          </reference>
        </references>
      </pivotArea>
    </format>
    <format dxfId="321">
      <pivotArea type="all" dataOnly="0" outline="0" fieldPosition="0"/>
    </format>
    <format dxfId="320">
      <pivotArea outline="0" collapsedLevelsAreSubtotals="1" fieldPosition="0"/>
    </format>
    <format dxfId="319">
      <pivotArea field="5" type="button" dataOnly="0" labelOnly="1" outline="0" axis="axisRow" fieldPosition="0"/>
    </format>
    <format dxfId="318">
      <pivotArea dataOnly="0" labelOnly="1" fieldPosition="0">
        <references count="1">
          <reference field="5" count="0"/>
        </references>
      </pivotArea>
    </format>
    <format dxfId="317">
      <pivotArea dataOnly="0" labelOnly="1" grandRow="1" outline="0" fieldPosition="0"/>
    </format>
    <format dxfId="316">
      <pivotArea dataOnly="0" labelOnly="1" outline="0" fieldPosition="0">
        <references count="1">
          <reference field="4294967294" count="3">
            <x v="0"/>
            <x v="1"/>
            <x v="2"/>
          </reference>
        </references>
      </pivotArea>
    </format>
  </formats>
  <chartFormats count="3">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8D47E7-A3D3-4E01-A0A2-07C2268537E3}" name="TablaDinámica8"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location ref="A15:D20"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axis="axisRow" showAll="0">
      <items count="5">
        <item x="0"/>
        <item x="3"/>
        <item x="2"/>
        <item x="1"/>
        <item t="default"/>
      </items>
    </pivotField>
    <pivotField showAll="0">
      <items count="3">
        <item x="0"/>
        <item x="1"/>
        <item t="default"/>
      </items>
    </pivotField>
    <pivotField showAll="0">
      <items count="6">
        <item x="2"/>
        <item x="0"/>
        <item x="3"/>
        <item x="4"/>
        <item x="1"/>
        <item t="default"/>
      </items>
    </pivotField>
    <pivotField showAll="0">
      <items count="8">
        <item x="2"/>
        <item x="1"/>
        <item x="3"/>
        <item x="6"/>
        <item x="4"/>
        <item x="0"/>
        <item x="5"/>
        <item t="default"/>
      </items>
    </pivotField>
    <pivotField showAll="0"/>
    <pivotField showAll="0"/>
    <pivotField numFmtId="2" showAll="0"/>
    <pivotField numFmtId="2" showAll="0"/>
    <pivotField numFmtId="2" showAll="0"/>
    <pivotField numFmtId="2" showAll="0"/>
    <pivotField numFmtId="2" showAll="0"/>
    <pivotField numFmtId="2" showAll="0"/>
    <pivotField dataField="1" numFmtId="2" showAll="0"/>
    <pivotField dataField="1" numFmtId="2" showAll="0"/>
    <pivotField dataField="1" numFmtId="2" showAll="0"/>
    <pivotField showAll="0"/>
    <pivotField showAll="0"/>
  </pivotFields>
  <rowFields count="1">
    <field x="8"/>
  </rowFields>
  <rowItems count="5">
    <i>
      <x/>
    </i>
    <i>
      <x v="1"/>
    </i>
    <i>
      <x v="2"/>
    </i>
    <i>
      <x v="3"/>
    </i>
    <i t="grand">
      <x/>
    </i>
  </rowItems>
  <colFields count="1">
    <field x="-2"/>
  </colFields>
  <colItems count="3">
    <i>
      <x/>
    </i>
    <i i="1">
      <x v="1"/>
    </i>
    <i i="2">
      <x v="2"/>
    </i>
  </colItems>
  <dataFields count="3">
    <dataField name="Promedio de Volatilidad previa 1D" fld="20" subtotal="average" baseField="11" baseItem="2" numFmtId="2"/>
    <dataField name="Promedio de Volatilidad previa 3D" fld="21" subtotal="average" baseField="11" baseItem="2" numFmtId="2"/>
    <dataField name="Promedio de Volatilidad previa 7D" fld="22" subtotal="average" baseField="11" baseItem="3" numFmtId="2"/>
  </dataFields>
  <formats count="13">
    <format dxfId="249">
      <pivotArea outline="0" collapsedLevelsAreSubtotals="1" fieldPosition="0"/>
    </format>
    <format dxfId="248">
      <pivotArea type="all" dataOnly="0" outline="0" fieldPosition="0"/>
    </format>
    <format dxfId="247">
      <pivotArea outline="0" collapsedLevelsAreSubtotals="1" fieldPosition="0"/>
    </format>
    <format dxfId="246">
      <pivotArea field="8" type="button" dataOnly="0" labelOnly="1" outline="0" axis="axisRow" fieldPosition="0"/>
    </format>
    <format dxfId="245">
      <pivotArea dataOnly="0" labelOnly="1" fieldPosition="0">
        <references count="1">
          <reference field="8" count="0"/>
        </references>
      </pivotArea>
    </format>
    <format dxfId="244">
      <pivotArea dataOnly="0" labelOnly="1" grandRow="1" outline="0" fieldPosition="0"/>
    </format>
    <format dxfId="243">
      <pivotArea dataOnly="0" labelOnly="1" outline="0" fieldPosition="0">
        <references count="1">
          <reference field="4294967294" count="3">
            <x v="0"/>
            <x v="1"/>
            <x v="2"/>
          </reference>
        </references>
      </pivotArea>
    </format>
    <format dxfId="242">
      <pivotArea type="all" dataOnly="0" outline="0" fieldPosition="0"/>
    </format>
    <format dxfId="241">
      <pivotArea outline="0" collapsedLevelsAreSubtotals="1" fieldPosition="0"/>
    </format>
    <format dxfId="240">
      <pivotArea field="8" type="button" dataOnly="0" labelOnly="1" outline="0" axis="axisRow" fieldPosition="0"/>
    </format>
    <format dxfId="239">
      <pivotArea dataOnly="0" labelOnly="1" fieldPosition="0">
        <references count="1">
          <reference field="8" count="0"/>
        </references>
      </pivotArea>
    </format>
    <format dxfId="238">
      <pivotArea dataOnly="0" labelOnly="1" grandRow="1" outline="0" fieldPosition="0"/>
    </format>
    <format dxfId="237">
      <pivotArea dataOnly="0" labelOnly="1" outline="0" fieldPosition="0">
        <references count="1">
          <reference field="4294967294" count="3">
            <x v="0"/>
            <x v="1"/>
            <x v="2"/>
          </reference>
        </references>
      </pivotArea>
    </format>
  </formats>
  <chartFormats count="3">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1C6B1C4-B7FF-4BE1-8E6C-D57D90F4C8C9}" name="TablaDinámica2"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8:D13"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axis="axisRow" showAll="0">
      <items count="5">
        <item x="0"/>
        <item x="3"/>
        <item x="2"/>
        <item x="1"/>
        <item t="default"/>
      </items>
    </pivotField>
    <pivotField showAll="0"/>
    <pivotField showAll="0"/>
    <pivotField showAll="0"/>
    <pivotField showAll="0"/>
    <pivotField showAll="0"/>
    <pivotField numFmtId="2" showAll="0"/>
    <pivotField numFmtId="2" showAll="0"/>
    <pivotField numFmtId="2" showAll="0"/>
    <pivotField dataField="1" numFmtId="2" showAll="0"/>
    <pivotField dataField="1" numFmtId="2" showAll="0"/>
    <pivotField dataField="1" numFmtId="2" showAll="0"/>
    <pivotField numFmtId="2" showAll="0"/>
    <pivotField numFmtId="2" showAll="0"/>
    <pivotField numFmtId="2" showAll="0"/>
    <pivotField showAll="0"/>
    <pivotField showAll="0"/>
  </pivotFields>
  <rowFields count="1">
    <field x="8"/>
  </rowFields>
  <rowItems count="5">
    <i>
      <x/>
    </i>
    <i>
      <x v="1"/>
    </i>
    <i>
      <x v="2"/>
    </i>
    <i>
      <x v="3"/>
    </i>
    <i t="grand">
      <x/>
    </i>
  </rowItems>
  <colFields count="1">
    <field x="-2"/>
  </colFields>
  <colItems count="3">
    <i>
      <x/>
    </i>
    <i i="1">
      <x v="1"/>
    </i>
    <i i="2">
      <x v="2"/>
    </i>
  </colItems>
  <dataFields count="3">
    <dataField name="Promedio de Volatilidad 1D" fld="17" subtotal="average" baseField="7" baseItem="0" numFmtId="2"/>
    <dataField name="Promedio de Volatilidad 3D" fld="18" subtotal="average" baseField="7" baseItem="1" numFmtId="2"/>
    <dataField name="Promedio de Volatilidad 7D" fld="19" subtotal="average" baseField="7" baseItem="2" numFmtId="2"/>
  </dataFields>
  <formats count="13">
    <format dxfId="262">
      <pivotArea outline="0" collapsedLevelsAreSubtotals="1" fieldPosition="0"/>
    </format>
    <format dxfId="261">
      <pivotArea type="all" dataOnly="0" outline="0" fieldPosition="0"/>
    </format>
    <format dxfId="260">
      <pivotArea outline="0" collapsedLevelsAreSubtotals="1" fieldPosition="0"/>
    </format>
    <format dxfId="259">
      <pivotArea field="8" type="button" dataOnly="0" labelOnly="1" outline="0" axis="axisRow" fieldPosition="0"/>
    </format>
    <format dxfId="258">
      <pivotArea dataOnly="0" labelOnly="1" fieldPosition="0">
        <references count="1">
          <reference field="8" count="0"/>
        </references>
      </pivotArea>
    </format>
    <format dxfId="257">
      <pivotArea dataOnly="0" labelOnly="1" grandRow="1" outline="0" fieldPosition="0"/>
    </format>
    <format dxfId="256">
      <pivotArea dataOnly="0" labelOnly="1" outline="0" fieldPosition="0">
        <references count="1">
          <reference field="4294967294" count="3">
            <x v="0"/>
            <x v="1"/>
            <x v="2"/>
          </reference>
        </references>
      </pivotArea>
    </format>
    <format dxfId="255">
      <pivotArea type="all" dataOnly="0" outline="0" fieldPosition="0"/>
    </format>
    <format dxfId="254">
      <pivotArea outline="0" collapsedLevelsAreSubtotals="1" fieldPosition="0"/>
    </format>
    <format dxfId="253">
      <pivotArea field="8" type="button" dataOnly="0" labelOnly="1" outline="0" axis="axisRow" fieldPosition="0"/>
    </format>
    <format dxfId="252">
      <pivotArea dataOnly="0" labelOnly="1" fieldPosition="0">
        <references count="1">
          <reference field="8" count="0"/>
        </references>
      </pivotArea>
    </format>
    <format dxfId="251">
      <pivotArea dataOnly="0" labelOnly="1" grandRow="1" outline="0" fieldPosition="0"/>
    </format>
    <format dxfId="250">
      <pivotArea dataOnly="0" labelOnly="1" outline="0" fieldPosition="0">
        <references count="1">
          <reference field="4294967294" count="3">
            <x v="0"/>
            <x v="1"/>
            <x v="2"/>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7B2D31A-400F-466F-83A0-D168441BA2DE}"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location ref="A1:D6"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axis="axisRow" showAll="0">
      <items count="6">
        <item x="0"/>
        <item x="3"/>
        <item x="2"/>
        <item x="1"/>
        <item h="1" x="4"/>
        <item t="default"/>
      </items>
    </pivotField>
    <pivotField showAll="0"/>
    <pivotField showAll="0"/>
    <pivotField showAll="0"/>
    <pivotField showAll="0"/>
    <pivotField showAll="0"/>
    <pivotField dataField="1" numFmtId="2" showAll="0"/>
    <pivotField dataField="1" numFmtId="2" showAll="0"/>
    <pivotField dataField="1" numFmtId="2" showAll="0"/>
    <pivotField numFmtId="2" showAll="0"/>
    <pivotField numFmtId="2" showAll="0"/>
    <pivotField numFmtId="2" showAll="0"/>
    <pivotField numFmtId="2" showAll="0"/>
    <pivotField numFmtId="2" showAll="0"/>
    <pivotField numFmtId="2" showAll="0"/>
    <pivotField showAll="0"/>
    <pivotField showAll="0"/>
  </pivotFields>
  <rowFields count="1">
    <field x="8"/>
  </rowFields>
  <rowItems count="5">
    <i>
      <x/>
    </i>
    <i>
      <x v="1"/>
    </i>
    <i>
      <x v="2"/>
    </i>
    <i>
      <x v="3"/>
    </i>
    <i t="grand">
      <x/>
    </i>
  </rowItems>
  <colFields count="1">
    <field x="-2"/>
  </colFields>
  <colItems count="3">
    <i>
      <x/>
    </i>
    <i i="1">
      <x v="1"/>
    </i>
    <i i="2">
      <x v="2"/>
    </i>
  </colItems>
  <dataFields count="3">
    <dataField name="Promedio de Reacción 1D" fld="14" subtotal="average" baseField="7" baseItem="0" numFmtId="2"/>
    <dataField name="Promedio de Reacción 3D" fld="15" subtotal="average" baseField="7" baseItem="1" numFmtId="2"/>
    <dataField name="Promedio de Reacción 7D" fld="16" subtotal="average" baseField="7" baseItem="3" numFmtId="2"/>
  </dataFields>
  <formats count="14">
    <format dxfId="276">
      <pivotArea outline="0" collapsedLevelsAreSubtotals="1" fieldPosition="0"/>
    </format>
    <format dxfId="275">
      <pivotArea type="all" dataOnly="0" outline="0" fieldPosition="0"/>
    </format>
    <format dxfId="274">
      <pivotArea outline="0" collapsedLevelsAreSubtotals="1" fieldPosition="0"/>
    </format>
    <format dxfId="273">
      <pivotArea field="8" type="button" dataOnly="0" labelOnly="1" outline="0" axis="axisRow" fieldPosition="0"/>
    </format>
    <format dxfId="272">
      <pivotArea dataOnly="0" labelOnly="1" fieldPosition="0">
        <references count="1">
          <reference field="8" count="0"/>
        </references>
      </pivotArea>
    </format>
    <format dxfId="271">
      <pivotArea dataOnly="0" labelOnly="1" grandRow="1" outline="0" fieldPosition="0"/>
    </format>
    <format dxfId="270">
      <pivotArea dataOnly="0" labelOnly="1" outline="0" fieldPosition="0">
        <references count="1">
          <reference field="4294967294" count="3">
            <x v="0"/>
            <x v="1"/>
            <x v="2"/>
          </reference>
        </references>
      </pivotArea>
    </format>
    <format dxfId="269">
      <pivotArea type="all" dataOnly="0" outline="0" fieldPosition="0"/>
    </format>
    <format dxfId="268">
      <pivotArea outline="0" collapsedLevelsAreSubtotals="1" fieldPosition="0"/>
    </format>
    <format dxfId="267">
      <pivotArea field="8" type="button" dataOnly="0" labelOnly="1" outline="0" axis="axisRow" fieldPosition="0"/>
    </format>
    <format dxfId="266">
      <pivotArea dataOnly="0" labelOnly="1" fieldPosition="0">
        <references count="1">
          <reference field="8" count="0"/>
        </references>
      </pivotArea>
    </format>
    <format dxfId="265">
      <pivotArea dataOnly="0" labelOnly="1" grandRow="1" outline="0" fieldPosition="0"/>
    </format>
    <format dxfId="264">
      <pivotArea dataOnly="0" labelOnly="1" outline="0" fieldPosition="0">
        <references count="1">
          <reference field="4294967294" count="3">
            <x v="0"/>
            <x v="1"/>
            <x v="2"/>
          </reference>
        </references>
      </pivotArea>
    </format>
    <format dxfId="263">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37789CE-3B80-48A8-84E6-EA7E24AA282E}" name="TablaDinámica7"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location ref="A11:D14"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showAll="0">
      <items count="5">
        <item x="0"/>
        <item x="3"/>
        <item x="2"/>
        <item x="1"/>
        <item t="default"/>
      </items>
    </pivotField>
    <pivotField axis="axisRow" showAll="0">
      <items count="3">
        <item x="0"/>
        <item x="1"/>
        <item t="default"/>
      </items>
    </pivotField>
    <pivotField showAll="0">
      <items count="6">
        <item x="2"/>
        <item x="0"/>
        <item x="3"/>
        <item x="4"/>
        <item x="1"/>
        <item t="default"/>
      </items>
    </pivotField>
    <pivotField showAll="0">
      <items count="8">
        <item x="2"/>
        <item x="1"/>
        <item x="3"/>
        <item x="6"/>
        <item x="4"/>
        <item x="0"/>
        <item x="5"/>
        <item t="default"/>
      </items>
    </pivotField>
    <pivotField showAll="0"/>
    <pivotField showAll="0"/>
    <pivotField numFmtId="2" showAll="0"/>
    <pivotField numFmtId="2" showAll="0"/>
    <pivotField numFmtId="2" showAll="0"/>
    <pivotField numFmtId="2" showAll="0"/>
    <pivotField numFmtId="2" showAll="0"/>
    <pivotField numFmtId="2" showAll="0"/>
    <pivotField dataField="1" numFmtId="2" showAll="0"/>
    <pivotField dataField="1" numFmtId="2" showAll="0"/>
    <pivotField dataField="1" numFmtId="2" showAll="0"/>
    <pivotField showAll="0"/>
    <pivotField showAll="0"/>
  </pivotFields>
  <rowFields count="1">
    <field x="9"/>
  </rowFields>
  <rowItems count="3">
    <i>
      <x/>
    </i>
    <i>
      <x v="1"/>
    </i>
    <i t="grand">
      <x/>
    </i>
  </rowItems>
  <colFields count="1">
    <field x="-2"/>
  </colFields>
  <colItems count="3">
    <i>
      <x/>
    </i>
    <i i="1">
      <x v="1"/>
    </i>
    <i i="2">
      <x v="2"/>
    </i>
  </colItems>
  <dataFields count="3">
    <dataField name="Promedio de Volatilidad previa 1D" fld="20" subtotal="average" baseField="11" baseItem="2" numFmtId="2"/>
    <dataField name="Promedio de Volatilidad previa 3D" fld="21" subtotal="average" baseField="11" baseItem="2" numFmtId="2"/>
    <dataField name="Promedio de Volatilidad previa 7D" fld="22" subtotal="average" baseField="11" baseItem="3" numFmtId="2"/>
  </dataFields>
  <formats count="13">
    <format dxfId="201">
      <pivotArea outline="0" collapsedLevelsAreSubtotals="1" fieldPosition="0"/>
    </format>
    <format dxfId="200">
      <pivotArea type="all" dataOnly="0" outline="0" fieldPosition="0"/>
    </format>
    <format dxfId="199">
      <pivotArea outline="0" collapsedLevelsAreSubtotals="1" fieldPosition="0"/>
    </format>
    <format dxfId="198">
      <pivotArea field="9" type="button" dataOnly="0" labelOnly="1" outline="0" axis="axisRow" fieldPosition="0"/>
    </format>
    <format dxfId="197">
      <pivotArea dataOnly="0" labelOnly="1" fieldPosition="0">
        <references count="1">
          <reference field="9" count="0"/>
        </references>
      </pivotArea>
    </format>
    <format dxfId="196">
      <pivotArea dataOnly="0" labelOnly="1" grandRow="1" outline="0" fieldPosition="0"/>
    </format>
    <format dxfId="195">
      <pivotArea dataOnly="0" labelOnly="1" outline="0" fieldPosition="0">
        <references count="1">
          <reference field="4294967294" count="3">
            <x v="0"/>
            <x v="1"/>
            <x v="2"/>
          </reference>
        </references>
      </pivotArea>
    </format>
    <format dxfId="194">
      <pivotArea type="all" dataOnly="0" outline="0" fieldPosition="0"/>
    </format>
    <format dxfId="193">
      <pivotArea outline="0" collapsedLevelsAreSubtotals="1" fieldPosition="0"/>
    </format>
    <format dxfId="192">
      <pivotArea field="9" type="button" dataOnly="0" labelOnly="1" outline="0" axis="axisRow" fieldPosition="0"/>
    </format>
    <format dxfId="191">
      <pivotArea dataOnly="0" labelOnly="1" fieldPosition="0">
        <references count="1">
          <reference field="9" count="0"/>
        </references>
      </pivotArea>
    </format>
    <format dxfId="190">
      <pivotArea dataOnly="0" labelOnly="1" grandRow="1" outline="0" fieldPosition="0"/>
    </format>
    <format dxfId="189">
      <pivotArea dataOnly="0" labelOnly="1" outline="0" fieldPosition="0">
        <references count="1">
          <reference field="4294967294" count="3">
            <x v="0"/>
            <x v="1"/>
            <x v="2"/>
          </reference>
        </references>
      </pivotArea>
    </format>
  </formats>
  <chartFormats count="3">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A9E660A-2135-4732-992F-CB103C03664A}" name="TablaDinámica2"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location ref="A6:D9"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showAll="0">
      <items count="5">
        <item x="0"/>
        <item x="3"/>
        <item x="2"/>
        <item x="1"/>
        <item t="default"/>
      </items>
    </pivotField>
    <pivotField axis="axisRow" showAll="0">
      <items count="3">
        <item x="0"/>
        <item x="1"/>
        <item t="default"/>
      </items>
    </pivotField>
    <pivotField showAll="0"/>
    <pivotField showAll="0"/>
    <pivotField showAll="0"/>
    <pivotField showAll="0"/>
    <pivotField numFmtId="2" showAll="0"/>
    <pivotField numFmtId="2" showAll="0"/>
    <pivotField numFmtId="2" showAll="0"/>
    <pivotField dataField="1" numFmtId="2" showAll="0"/>
    <pivotField dataField="1" numFmtId="2" showAll="0"/>
    <pivotField dataField="1" numFmtId="2" showAll="0"/>
    <pivotField numFmtId="2" showAll="0"/>
    <pivotField numFmtId="2" showAll="0"/>
    <pivotField numFmtId="2" showAll="0"/>
    <pivotField showAll="0"/>
    <pivotField showAll="0"/>
  </pivotFields>
  <rowFields count="1">
    <field x="9"/>
  </rowFields>
  <rowItems count="3">
    <i>
      <x/>
    </i>
    <i>
      <x v="1"/>
    </i>
    <i t="grand">
      <x/>
    </i>
  </rowItems>
  <colFields count="1">
    <field x="-2"/>
  </colFields>
  <colItems count="3">
    <i>
      <x/>
    </i>
    <i i="1">
      <x v="1"/>
    </i>
    <i i="2">
      <x v="2"/>
    </i>
  </colItems>
  <dataFields count="3">
    <dataField name="Promedio de Volatilidad 1D" fld="17" subtotal="average" baseField="7" baseItem="0" numFmtId="2"/>
    <dataField name="Promedio de Volatilidad 3D" fld="18" subtotal="average" baseField="7" baseItem="1" numFmtId="2"/>
    <dataField name="Promedio de Volatilidad 7D" fld="19" subtotal="average" baseField="7" baseItem="2" numFmtId="2"/>
  </dataFields>
  <formats count="13">
    <format dxfId="214">
      <pivotArea outline="0" collapsedLevelsAreSubtotals="1" fieldPosition="0"/>
    </format>
    <format dxfId="213">
      <pivotArea type="all" dataOnly="0" outline="0" fieldPosition="0"/>
    </format>
    <format dxfId="212">
      <pivotArea outline="0" collapsedLevelsAreSubtotals="1" fieldPosition="0"/>
    </format>
    <format dxfId="211">
      <pivotArea field="9" type="button" dataOnly="0" labelOnly="1" outline="0" axis="axisRow" fieldPosition="0"/>
    </format>
    <format dxfId="210">
      <pivotArea dataOnly="0" labelOnly="1" fieldPosition="0">
        <references count="1">
          <reference field="9" count="0"/>
        </references>
      </pivotArea>
    </format>
    <format dxfId="209">
      <pivotArea dataOnly="0" labelOnly="1" grandRow="1" outline="0" fieldPosition="0"/>
    </format>
    <format dxfId="208">
      <pivotArea dataOnly="0" labelOnly="1" outline="0" fieldPosition="0">
        <references count="1">
          <reference field="4294967294" count="3">
            <x v="0"/>
            <x v="1"/>
            <x v="2"/>
          </reference>
        </references>
      </pivotArea>
    </format>
    <format dxfId="207">
      <pivotArea type="all" dataOnly="0" outline="0" fieldPosition="0"/>
    </format>
    <format dxfId="206">
      <pivotArea outline="0" collapsedLevelsAreSubtotals="1" fieldPosition="0"/>
    </format>
    <format dxfId="205">
      <pivotArea field="9" type="button" dataOnly="0" labelOnly="1" outline="0" axis="axisRow" fieldPosition="0"/>
    </format>
    <format dxfId="204">
      <pivotArea dataOnly="0" labelOnly="1" fieldPosition="0">
        <references count="1">
          <reference field="9" count="0"/>
        </references>
      </pivotArea>
    </format>
    <format dxfId="203">
      <pivotArea dataOnly="0" labelOnly="1" grandRow="1" outline="0" fieldPosition="0"/>
    </format>
    <format dxfId="202">
      <pivotArea dataOnly="0" labelOnly="1" outline="0" fieldPosition="0">
        <references count="1">
          <reference field="4294967294" count="3">
            <x v="0"/>
            <x v="1"/>
            <x v="2"/>
          </reference>
        </references>
      </pivotArea>
    </format>
  </format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F5061DC-F8AE-4029-AA7B-F409576842D2}"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3">
  <location ref="A1:D4"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showAll="0">
      <items count="6">
        <item x="0"/>
        <item x="3"/>
        <item x="2"/>
        <item x="1"/>
        <item h="1" x="4"/>
        <item t="default"/>
      </items>
    </pivotField>
    <pivotField axis="axisRow" showAll="0">
      <items count="4">
        <item x="0"/>
        <item x="1"/>
        <item h="1" x="2"/>
        <item t="default"/>
      </items>
    </pivotField>
    <pivotField showAll="0"/>
    <pivotField showAll="0"/>
    <pivotField showAll="0"/>
    <pivotField showAll="0"/>
    <pivotField dataField="1" numFmtId="2" showAll="0"/>
    <pivotField dataField="1" numFmtId="2" showAll="0"/>
    <pivotField dataField="1" numFmtId="2" showAll="0"/>
    <pivotField numFmtId="2" showAll="0"/>
    <pivotField numFmtId="2" showAll="0"/>
    <pivotField numFmtId="2" showAll="0"/>
    <pivotField numFmtId="2" showAll="0"/>
    <pivotField numFmtId="2" showAll="0"/>
    <pivotField numFmtId="2" showAll="0"/>
    <pivotField showAll="0"/>
    <pivotField showAll="0"/>
  </pivotFields>
  <rowFields count="1">
    <field x="9"/>
  </rowFields>
  <rowItems count="3">
    <i>
      <x/>
    </i>
    <i>
      <x v="1"/>
    </i>
    <i t="grand">
      <x/>
    </i>
  </rowItems>
  <colFields count="1">
    <field x="-2"/>
  </colFields>
  <colItems count="3">
    <i>
      <x/>
    </i>
    <i i="1">
      <x v="1"/>
    </i>
    <i i="2">
      <x v="2"/>
    </i>
  </colItems>
  <dataFields count="3">
    <dataField name="Promedio de Reacción 1D" fld="14" subtotal="average" baseField="7" baseItem="0" numFmtId="2"/>
    <dataField name="Promedio de Reacción 3D" fld="15" subtotal="average" baseField="7" baseItem="1" numFmtId="2"/>
    <dataField name="Promedio de Reacción 7D" fld="16" subtotal="average" baseField="7" baseItem="3" numFmtId="2"/>
  </dataFields>
  <formats count="13">
    <format dxfId="227">
      <pivotArea outline="0" collapsedLevelsAreSubtotals="1" fieldPosition="0"/>
    </format>
    <format dxfId="226">
      <pivotArea type="all" dataOnly="0" outline="0" fieldPosition="0"/>
    </format>
    <format dxfId="225">
      <pivotArea outline="0" collapsedLevelsAreSubtotals="1" fieldPosition="0"/>
    </format>
    <format dxfId="224">
      <pivotArea field="9" type="button" dataOnly="0" labelOnly="1" outline="0" axis="axisRow" fieldPosition="0"/>
    </format>
    <format dxfId="223">
      <pivotArea dataOnly="0" labelOnly="1" fieldPosition="0">
        <references count="1">
          <reference field="9" count="0"/>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9" type="button" dataOnly="0" labelOnly="1" outline="0" axis="axisRow" fieldPosition="0"/>
    </format>
    <format dxfId="217">
      <pivotArea dataOnly="0" labelOnly="1" fieldPosition="0">
        <references count="1">
          <reference field="9" count="0"/>
        </references>
      </pivotArea>
    </format>
    <format dxfId="216">
      <pivotArea dataOnly="0" labelOnly="1" grandRow="1" outline="0" fieldPosition="0"/>
    </format>
    <format dxfId="215">
      <pivotArea dataOnly="0" labelOnly="1" outline="0" fieldPosition="0">
        <references count="1">
          <reference field="4294967294" count="3">
            <x v="0"/>
            <x v="1"/>
            <x v="2"/>
          </reference>
        </references>
      </pivotArea>
    </format>
  </format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9" series="1">
      <pivotArea type="data" outline="0" fieldPosition="0">
        <references count="1">
          <reference field="4294967294" count="1" selected="0">
            <x v="0"/>
          </reference>
        </references>
      </pivotArea>
    </chartFormat>
    <chartFormat chart="1" format="10" series="1">
      <pivotArea type="data" outline="0" fieldPosition="0">
        <references count="1">
          <reference field="4294967294" count="1" selected="0">
            <x v="1"/>
          </reference>
        </references>
      </pivotArea>
    </chartFormat>
    <chartFormat chart="1" format="11" series="1">
      <pivotArea type="data" outline="0" fieldPosition="0">
        <references count="1">
          <reference field="4294967294" count="1" selected="0">
            <x v="2"/>
          </reference>
        </references>
      </pivotArea>
    </chartFormat>
    <chartFormat chart="2" format="12"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1"/>
          </reference>
        </references>
      </pivotArea>
    </chartFormat>
    <chartFormat chart="2"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261C101-AFD8-4BE9-BEA6-57B0724FBC62}"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location ref="A1:D7"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showAll="0">
      <items count="6">
        <item x="0"/>
        <item x="3"/>
        <item x="2"/>
        <item x="1"/>
        <item h="1" x="4"/>
        <item t="default"/>
      </items>
    </pivotField>
    <pivotField showAll="0">
      <items count="4">
        <item x="0"/>
        <item x="1"/>
        <item x="2"/>
        <item t="default"/>
      </items>
    </pivotField>
    <pivotField axis="axisRow" showAll="0">
      <items count="7">
        <item x="2"/>
        <item x="0"/>
        <item x="3"/>
        <item x="4"/>
        <item x="1"/>
        <item h="1" x="5"/>
        <item t="default"/>
      </items>
    </pivotField>
    <pivotField showAll="0"/>
    <pivotField showAll="0"/>
    <pivotField showAll="0"/>
    <pivotField dataField="1" numFmtId="2" showAll="0"/>
    <pivotField dataField="1" numFmtId="2" showAll="0"/>
    <pivotField dataField="1" numFmtId="2" showAll="0"/>
    <pivotField numFmtId="2" showAll="0"/>
    <pivotField numFmtId="2" showAll="0"/>
    <pivotField numFmtId="2" showAll="0"/>
    <pivotField numFmtId="2" showAll="0"/>
    <pivotField numFmtId="2" showAll="0"/>
    <pivotField numFmtId="2" showAll="0"/>
    <pivotField showAll="0"/>
    <pivotField showAll="0"/>
  </pivotFields>
  <rowFields count="1">
    <field x="10"/>
  </rowFields>
  <rowItems count="6">
    <i>
      <x/>
    </i>
    <i>
      <x v="1"/>
    </i>
    <i>
      <x v="2"/>
    </i>
    <i>
      <x v="3"/>
    </i>
    <i>
      <x v="4"/>
    </i>
    <i t="grand">
      <x/>
    </i>
  </rowItems>
  <colFields count="1">
    <field x="-2"/>
  </colFields>
  <colItems count="3">
    <i>
      <x/>
    </i>
    <i i="1">
      <x v="1"/>
    </i>
    <i i="2">
      <x v="2"/>
    </i>
  </colItems>
  <dataFields count="3">
    <dataField name="Promedio de Reacción 1D" fld="14" subtotal="average" baseField="7" baseItem="0" numFmtId="2"/>
    <dataField name="Promedio de Reacción 3D" fld="15" subtotal="average" baseField="7" baseItem="1" numFmtId="2"/>
    <dataField name="Promedio de Reacción 7D" fld="16" subtotal="average" baseField="7" baseItem="3" numFmtId="2"/>
  </dataFields>
  <formats count="13">
    <format dxfId="147">
      <pivotArea outline="0" collapsedLevelsAreSubtotals="1" fieldPosition="0"/>
    </format>
    <format dxfId="146">
      <pivotArea type="all" dataOnly="0" outline="0" fieldPosition="0"/>
    </format>
    <format dxfId="145">
      <pivotArea outline="0" collapsedLevelsAreSubtotals="1" fieldPosition="0"/>
    </format>
    <format dxfId="144">
      <pivotArea field="10" type="button" dataOnly="0" labelOnly="1" outline="0" axis="axisRow" fieldPosition="0"/>
    </format>
    <format dxfId="143">
      <pivotArea dataOnly="0" labelOnly="1" fieldPosition="0">
        <references count="1">
          <reference field="10" count="0"/>
        </references>
      </pivotArea>
    </format>
    <format dxfId="142">
      <pivotArea dataOnly="0" labelOnly="1" grandRow="1" outline="0" fieldPosition="0"/>
    </format>
    <format dxfId="141">
      <pivotArea dataOnly="0" labelOnly="1" outline="0" fieldPosition="0">
        <references count="1">
          <reference field="4294967294" count="3">
            <x v="0"/>
            <x v="1"/>
            <x v="2"/>
          </reference>
        </references>
      </pivotArea>
    </format>
    <format dxfId="140">
      <pivotArea type="all" dataOnly="0" outline="0" fieldPosition="0"/>
    </format>
    <format dxfId="139">
      <pivotArea outline="0" collapsedLevelsAreSubtotals="1" fieldPosition="0"/>
    </format>
    <format dxfId="138">
      <pivotArea field="10" type="button" dataOnly="0" labelOnly="1" outline="0" axis="axisRow" fieldPosition="0"/>
    </format>
    <format dxfId="137">
      <pivotArea dataOnly="0" labelOnly="1" fieldPosition="0">
        <references count="1">
          <reference field="10" count="0"/>
        </references>
      </pivotArea>
    </format>
    <format dxfId="136">
      <pivotArea dataOnly="0" labelOnly="1" grandRow="1" outline="0" fieldPosition="0"/>
    </format>
    <format dxfId="135">
      <pivotArea dataOnly="0" labelOnly="1" outline="0" fieldPosition="0">
        <references count="1">
          <reference field="4294967294" count="3">
            <x v="0"/>
            <x v="1"/>
            <x v="2"/>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9" series="1">
      <pivotArea type="data" outline="0" fieldPosition="0">
        <references count="1">
          <reference field="4294967294" count="1" selected="0">
            <x v="0"/>
          </reference>
        </references>
      </pivotArea>
    </chartFormat>
    <chartFormat chart="1" format="10" series="1">
      <pivotArea type="data" outline="0" fieldPosition="0">
        <references count="1">
          <reference field="4294967294" count="1" selected="0">
            <x v="1"/>
          </reference>
        </references>
      </pivotArea>
    </chartFormat>
    <chartFormat chart="1" format="11" series="1">
      <pivotArea type="data" outline="0" fieldPosition="0">
        <references count="1">
          <reference field="4294967294" count="1" selected="0">
            <x v="2"/>
          </reference>
        </references>
      </pivotArea>
    </chartFormat>
    <chartFormat chart="2" format="12"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1"/>
          </reference>
        </references>
      </pivotArea>
    </chartFormat>
    <chartFormat chart="2" format="14" series="1">
      <pivotArea type="data" outline="0" fieldPosition="0">
        <references count="1">
          <reference field="4294967294" count="1" selected="0">
            <x v="2"/>
          </reference>
        </references>
      </pivotArea>
    </chartFormat>
    <chartFormat chart="3" format="15" series="1">
      <pivotArea type="data" outline="0" fieldPosition="0">
        <references count="1">
          <reference field="4294967294" count="1" selected="0">
            <x v="0"/>
          </reference>
        </references>
      </pivotArea>
    </chartFormat>
    <chartFormat chart="3" format="16" series="1">
      <pivotArea type="data" outline="0" fieldPosition="0">
        <references count="1">
          <reference field="4294967294" count="1" selected="0">
            <x v="1"/>
          </reference>
        </references>
      </pivotArea>
    </chartFormat>
    <chartFormat chart="3" format="17"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5ECC559-18E9-4E13-A02A-3F8A159BBD1B}" name="TablaDinámica2"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location ref="A9:D15"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showAll="0">
      <items count="5">
        <item x="0"/>
        <item x="3"/>
        <item x="2"/>
        <item x="1"/>
        <item t="default"/>
      </items>
    </pivotField>
    <pivotField showAll="0">
      <items count="3">
        <item x="0"/>
        <item x="1"/>
        <item t="default"/>
      </items>
    </pivotField>
    <pivotField axis="axisRow" showAll="0">
      <items count="6">
        <item x="2"/>
        <item x="0"/>
        <item x="3"/>
        <item x="4"/>
        <item x="1"/>
        <item t="default"/>
      </items>
    </pivotField>
    <pivotField showAll="0"/>
    <pivotField showAll="0"/>
    <pivotField showAll="0"/>
    <pivotField numFmtId="2" showAll="0"/>
    <pivotField numFmtId="2" showAll="0"/>
    <pivotField numFmtId="2" showAll="0"/>
    <pivotField dataField="1" numFmtId="2" showAll="0"/>
    <pivotField dataField="1" numFmtId="2" showAll="0"/>
    <pivotField dataField="1" numFmtId="2" showAll="0"/>
    <pivotField numFmtId="2" showAll="0"/>
    <pivotField numFmtId="2" showAll="0"/>
    <pivotField numFmtId="2" showAll="0"/>
    <pivotField showAll="0"/>
    <pivotField showAll="0"/>
  </pivotFields>
  <rowFields count="1">
    <field x="10"/>
  </rowFields>
  <rowItems count="6">
    <i>
      <x/>
    </i>
    <i>
      <x v="1"/>
    </i>
    <i>
      <x v="2"/>
    </i>
    <i>
      <x v="3"/>
    </i>
    <i>
      <x v="4"/>
    </i>
    <i t="grand">
      <x/>
    </i>
  </rowItems>
  <colFields count="1">
    <field x="-2"/>
  </colFields>
  <colItems count="3">
    <i>
      <x/>
    </i>
    <i i="1">
      <x v="1"/>
    </i>
    <i i="2">
      <x v="2"/>
    </i>
  </colItems>
  <dataFields count="3">
    <dataField name="Promedio de Volatilidad 1D" fld="17" subtotal="average" baseField="7" baseItem="0" numFmtId="2"/>
    <dataField name="Promedio de Volatilidad 3D" fld="18" subtotal="average" baseField="7" baseItem="1" numFmtId="2"/>
    <dataField name="Promedio de Volatilidad 7D" fld="19" subtotal="average" baseField="7" baseItem="2" numFmtId="2"/>
  </dataFields>
  <formats count="13">
    <format dxfId="160">
      <pivotArea outline="0" collapsedLevelsAreSubtotals="1" fieldPosition="0"/>
    </format>
    <format dxfId="159">
      <pivotArea type="all" dataOnly="0" outline="0" fieldPosition="0"/>
    </format>
    <format dxfId="158">
      <pivotArea outline="0" collapsedLevelsAreSubtotals="1" fieldPosition="0"/>
    </format>
    <format dxfId="157">
      <pivotArea field="10" type="button" dataOnly="0" labelOnly="1" outline="0" axis="axisRow" fieldPosition="0"/>
    </format>
    <format dxfId="156">
      <pivotArea dataOnly="0" labelOnly="1" fieldPosition="0">
        <references count="1">
          <reference field="10" count="0"/>
        </references>
      </pivotArea>
    </format>
    <format dxfId="155">
      <pivotArea dataOnly="0" labelOnly="1" grandRow="1" outline="0" fieldPosition="0"/>
    </format>
    <format dxfId="154">
      <pivotArea dataOnly="0" labelOnly="1" outline="0" fieldPosition="0">
        <references count="1">
          <reference field="4294967294" count="3">
            <x v="0"/>
            <x v="1"/>
            <x v="2"/>
          </reference>
        </references>
      </pivotArea>
    </format>
    <format dxfId="153">
      <pivotArea type="all" dataOnly="0" outline="0" fieldPosition="0"/>
    </format>
    <format dxfId="152">
      <pivotArea outline="0" collapsedLevelsAreSubtotals="1" fieldPosition="0"/>
    </format>
    <format dxfId="151">
      <pivotArea field="10" type="button" dataOnly="0" labelOnly="1" outline="0" axis="axisRow" fieldPosition="0"/>
    </format>
    <format dxfId="150">
      <pivotArea dataOnly="0" labelOnly="1" fieldPosition="0">
        <references count="1">
          <reference field="10" count="0"/>
        </references>
      </pivotArea>
    </format>
    <format dxfId="149">
      <pivotArea dataOnly="0" labelOnly="1" grandRow="1" outline="0" fieldPosition="0"/>
    </format>
    <format dxfId="148">
      <pivotArea dataOnly="0" labelOnly="1" outline="0" fieldPosition="0">
        <references count="1">
          <reference field="4294967294" count="3">
            <x v="0"/>
            <x v="1"/>
            <x v="2"/>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1"/>
          </reference>
        </references>
      </pivotArea>
    </chartFormat>
    <chartFormat chart="3" format="11"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203BEF3-73E1-4E8A-9A59-33E6C4E795D7}" name="TablaDinámica6"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location ref="A17:D23"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showAll="0">
      <items count="5">
        <item x="0"/>
        <item x="3"/>
        <item x="2"/>
        <item x="1"/>
        <item t="default"/>
      </items>
    </pivotField>
    <pivotField showAll="0">
      <items count="3">
        <item x="0"/>
        <item x="1"/>
        <item t="default"/>
      </items>
    </pivotField>
    <pivotField axis="axisRow" showAll="0">
      <items count="6">
        <item x="2"/>
        <item x="0"/>
        <item x="3"/>
        <item x="4"/>
        <item x="1"/>
        <item t="default"/>
      </items>
    </pivotField>
    <pivotField showAll="0">
      <items count="8">
        <item x="2"/>
        <item x="1"/>
        <item x="3"/>
        <item x="6"/>
        <item x="4"/>
        <item x="0"/>
        <item x="5"/>
        <item t="default"/>
      </items>
    </pivotField>
    <pivotField showAll="0"/>
    <pivotField showAll="0"/>
    <pivotField numFmtId="2" showAll="0"/>
    <pivotField numFmtId="2" showAll="0"/>
    <pivotField numFmtId="2" showAll="0"/>
    <pivotField numFmtId="2" showAll="0"/>
    <pivotField numFmtId="2" showAll="0"/>
    <pivotField numFmtId="2" showAll="0"/>
    <pivotField dataField="1" numFmtId="2" showAll="0"/>
    <pivotField dataField="1" numFmtId="2" showAll="0"/>
    <pivotField dataField="1" numFmtId="2" showAll="0"/>
    <pivotField showAll="0"/>
    <pivotField showAll="0"/>
  </pivotFields>
  <rowFields count="1">
    <field x="10"/>
  </rowFields>
  <rowItems count="6">
    <i>
      <x/>
    </i>
    <i>
      <x v="1"/>
    </i>
    <i>
      <x v="2"/>
    </i>
    <i>
      <x v="3"/>
    </i>
    <i>
      <x v="4"/>
    </i>
    <i t="grand">
      <x/>
    </i>
  </rowItems>
  <colFields count="1">
    <field x="-2"/>
  </colFields>
  <colItems count="3">
    <i>
      <x/>
    </i>
    <i i="1">
      <x v="1"/>
    </i>
    <i i="2">
      <x v="2"/>
    </i>
  </colItems>
  <dataFields count="3">
    <dataField name="Promedio de Volatilidad previa 1D" fld="20" subtotal="average" baseField="11" baseItem="2" numFmtId="2"/>
    <dataField name="Promedio de Volatilidad previa 3D" fld="21" subtotal="average" baseField="11" baseItem="2" numFmtId="2"/>
    <dataField name="Promedio de Volatilidad previa 7D" fld="22" subtotal="average" baseField="11" baseItem="3" numFmtId="2"/>
  </dataFields>
  <formats count="13">
    <format dxfId="173">
      <pivotArea outline="0" collapsedLevelsAreSubtotals="1" fieldPosition="0"/>
    </format>
    <format dxfId="172">
      <pivotArea type="all" dataOnly="0" outline="0" fieldPosition="0"/>
    </format>
    <format dxfId="171">
      <pivotArea outline="0" collapsedLevelsAreSubtotals="1" fieldPosition="0"/>
    </format>
    <format dxfId="170">
      <pivotArea field="10" type="button" dataOnly="0" labelOnly="1" outline="0" axis="axisRow" fieldPosition="0"/>
    </format>
    <format dxfId="169">
      <pivotArea dataOnly="0" labelOnly="1" fieldPosition="0">
        <references count="1">
          <reference field="10" count="0"/>
        </references>
      </pivotArea>
    </format>
    <format dxfId="168">
      <pivotArea dataOnly="0" labelOnly="1" grandRow="1" outline="0" fieldPosition="0"/>
    </format>
    <format dxfId="167">
      <pivotArea dataOnly="0" labelOnly="1" outline="0" fieldPosition="0">
        <references count="1">
          <reference field="4294967294" count="3">
            <x v="0"/>
            <x v="1"/>
            <x v="2"/>
          </reference>
        </references>
      </pivotArea>
    </format>
    <format dxfId="166">
      <pivotArea type="all" dataOnly="0" outline="0" fieldPosition="0"/>
    </format>
    <format dxfId="165">
      <pivotArea outline="0" collapsedLevelsAreSubtotals="1" fieldPosition="0"/>
    </format>
    <format dxfId="164">
      <pivotArea field="10" type="button" dataOnly="0" labelOnly="1" outline="0" axis="axisRow" fieldPosition="0"/>
    </format>
    <format dxfId="163">
      <pivotArea dataOnly="0" labelOnly="1" fieldPosition="0">
        <references count="1">
          <reference field="10" count="0"/>
        </references>
      </pivotArea>
    </format>
    <format dxfId="162">
      <pivotArea dataOnly="0" labelOnly="1" grandRow="1" outline="0" fieldPosition="0"/>
    </format>
    <format dxfId="161">
      <pivotArea dataOnly="0" labelOnly="1" outline="0" fieldPosition="0">
        <references count="1">
          <reference field="4294967294" count="3">
            <x v="0"/>
            <x v="1"/>
            <x v="2"/>
          </reference>
        </references>
      </pivotArea>
    </format>
  </formats>
  <chartFormats count="3">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2732527-B16E-4C02-990A-D5CA48E0C8FB}"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location ref="A1:D9"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showAll="0">
      <items count="6">
        <item x="0"/>
        <item x="3"/>
        <item x="2"/>
        <item x="1"/>
        <item h="1" x="4"/>
        <item t="default"/>
      </items>
    </pivotField>
    <pivotField showAll="0">
      <items count="4">
        <item x="0"/>
        <item x="1"/>
        <item x="2"/>
        <item t="default"/>
      </items>
    </pivotField>
    <pivotField showAll="0">
      <items count="7">
        <item x="2"/>
        <item x="0"/>
        <item x="3"/>
        <item x="4"/>
        <item x="1"/>
        <item h="1" x="5"/>
        <item t="default"/>
      </items>
    </pivotField>
    <pivotField showAll="0">
      <items count="9">
        <item x="2"/>
        <item x="1"/>
        <item x="3"/>
        <item x="6"/>
        <item x="4"/>
        <item x="0"/>
        <item x="5"/>
        <item h="1" x="7"/>
        <item t="default"/>
      </items>
    </pivotField>
    <pivotField axis="axisRow" showAll="0">
      <items count="9">
        <item x="3"/>
        <item x="6"/>
        <item x="4"/>
        <item x="5"/>
        <item x="0"/>
        <item x="2"/>
        <item x="1"/>
        <item h="1" x="7"/>
        <item t="default"/>
      </items>
    </pivotField>
    <pivotField showAll="0"/>
    <pivotField dataField="1" numFmtId="2" showAll="0"/>
    <pivotField dataField="1" numFmtId="2" showAll="0"/>
    <pivotField dataField="1" numFmtId="2" showAll="0"/>
    <pivotField numFmtId="2" showAll="0"/>
    <pivotField numFmtId="2" showAll="0"/>
    <pivotField numFmtId="2" showAll="0"/>
    <pivotField numFmtId="2" showAll="0"/>
    <pivotField numFmtId="2" showAll="0"/>
    <pivotField numFmtId="2" showAll="0"/>
    <pivotField showAll="0"/>
    <pivotField showAll="0"/>
  </pivotFields>
  <rowFields count="1">
    <field x="12"/>
  </rowFields>
  <rowItems count="8">
    <i>
      <x/>
    </i>
    <i>
      <x v="1"/>
    </i>
    <i>
      <x v="2"/>
    </i>
    <i>
      <x v="3"/>
    </i>
    <i>
      <x v="4"/>
    </i>
    <i>
      <x v="5"/>
    </i>
    <i>
      <x v="6"/>
    </i>
    <i t="grand">
      <x/>
    </i>
  </rowItems>
  <colFields count="1">
    <field x="-2"/>
  </colFields>
  <colItems count="3">
    <i>
      <x/>
    </i>
    <i i="1">
      <x v="1"/>
    </i>
    <i i="2">
      <x v="2"/>
    </i>
  </colItems>
  <dataFields count="3">
    <dataField name="Promedio de Reacción 1D" fld="14" subtotal="average" baseField="7" baseItem="0" numFmtId="2"/>
    <dataField name="Promedio de Reacción 3D" fld="15" subtotal="average" baseField="7" baseItem="1" numFmtId="2"/>
    <dataField name="Promedio de Reacción 7D" fld="16" subtotal="average" baseField="7" baseItem="3" numFmtId="2"/>
  </dataFields>
  <formats count="13">
    <format dxfId="93">
      <pivotArea outline="0" collapsedLevelsAreSubtotals="1" fieldPosition="0"/>
    </format>
    <format dxfId="92">
      <pivotArea type="all" dataOnly="0" outline="0" fieldPosition="0"/>
    </format>
    <format dxfId="91">
      <pivotArea outline="0" collapsedLevelsAreSubtotals="1" fieldPosition="0"/>
    </format>
    <format dxfId="90">
      <pivotArea field="12" type="button" dataOnly="0" labelOnly="1" outline="0" axis="axisRow" fieldPosition="0"/>
    </format>
    <format dxfId="89">
      <pivotArea dataOnly="0" labelOnly="1" fieldPosition="0">
        <references count="1">
          <reference field="12" count="0"/>
        </references>
      </pivotArea>
    </format>
    <format dxfId="88">
      <pivotArea dataOnly="0" labelOnly="1" grandRow="1" outline="0" fieldPosition="0"/>
    </format>
    <format dxfId="87">
      <pivotArea dataOnly="0" labelOnly="1" outline="0" fieldPosition="0">
        <references count="1">
          <reference field="4294967294" count="3">
            <x v="0"/>
            <x v="1"/>
            <x v="2"/>
          </reference>
        </references>
      </pivotArea>
    </format>
    <format dxfId="86">
      <pivotArea type="all" dataOnly="0" outline="0" fieldPosition="0"/>
    </format>
    <format dxfId="85">
      <pivotArea outline="0" collapsedLevelsAreSubtotals="1" fieldPosition="0"/>
    </format>
    <format dxfId="84">
      <pivotArea field="12" type="button" dataOnly="0" labelOnly="1" outline="0" axis="axisRow" fieldPosition="0"/>
    </format>
    <format dxfId="83">
      <pivotArea dataOnly="0" labelOnly="1" fieldPosition="0">
        <references count="1">
          <reference field="12" count="0"/>
        </references>
      </pivotArea>
    </format>
    <format dxfId="82">
      <pivotArea dataOnly="0" labelOnly="1" grandRow="1" outline="0" fieldPosition="0"/>
    </format>
    <format dxfId="81">
      <pivotArea dataOnly="0" labelOnly="1" outline="0" fieldPosition="0">
        <references count="1">
          <reference field="4294967294" count="3">
            <x v="0"/>
            <x v="1"/>
            <x v="2"/>
          </reference>
        </references>
      </pivotArea>
    </format>
  </format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9" series="1">
      <pivotArea type="data" outline="0" fieldPosition="0">
        <references count="1">
          <reference field="4294967294" count="1" selected="0">
            <x v="0"/>
          </reference>
        </references>
      </pivotArea>
    </chartFormat>
    <chartFormat chart="1" format="10" series="1">
      <pivotArea type="data" outline="0" fieldPosition="0">
        <references count="1">
          <reference field="4294967294" count="1" selected="0">
            <x v="1"/>
          </reference>
        </references>
      </pivotArea>
    </chartFormat>
    <chartFormat chart="1" format="11" series="1">
      <pivotArea type="data" outline="0" fieldPosition="0">
        <references count="1">
          <reference field="4294967294" count="1" selected="0">
            <x v="2"/>
          </reference>
        </references>
      </pivotArea>
    </chartFormat>
    <chartFormat chart="2" format="12"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1"/>
          </reference>
        </references>
      </pivotArea>
    </chartFormat>
    <chartFormat chart="2" format="14" series="1">
      <pivotArea type="data" outline="0" fieldPosition="0">
        <references count="1">
          <reference field="4294967294" count="1" selected="0">
            <x v="2"/>
          </reference>
        </references>
      </pivotArea>
    </chartFormat>
    <chartFormat chart="3" format="15" series="1">
      <pivotArea type="data" outline="0" fieldPosition="0">
        <references count="1">
          <reference field="4294967294" count="1" selected="0">
            <x v="0"/>
          </reference>
        </references>
      </pivotArea>
    </chartFormat>
    <chartFormat chart="3" format="16" series="1">
      <pivotArea type="data" outline="0" fieldPosition="0">
        <references count="1">
          <reference field="4294967294" count="1" selected="0">
            <x v="1"/>
          </reference>
        </references>
      </pivotArea>
    </chartFormat>
    <chartFormat chart="3" format="17" series="1">
      <pivotArea type="data" outline="0" fieldPosition="0">
        <references count="1">
          <reference field="4294967294" count="1" selected="0">
            <x v="2"/>
          </reference>
        </references>
      </pivotArea>
    </chartFormat>
    <chartFormat chart="4" format="18" series="1">
      <pivotArea type="data" outline="0" fieldPosition="0">
        <references count="1">
          <reference field="4294967294" count="1" selected="0">
            <x v="0"/>
          </reference>
        </references>
      </pivotArea>
    </chartFormat>
    <chartFormat chart="4" format="19" series="1">
      <pivotArea type="data" outline="0" fieldPosition="0">
        <references count="1">
          <reference field="4294967294" count="1" selected="0">
            <x v="1"/>
          </reference>
        </references>
      </pivotArea>
    </chartFormat>
    <chartFormat chart="4" format="20" series="1">
      <pivotArea type="data" outline="0" fieldPosition="0">
        <references count="1">
          <reference field="4294967294" count="1" selected="0">
            <x v="2"/>
          </reference>
        </references>
      </pivotArea>
    </chartFormat>
    <chartFormat chart="5" format="21" series="1">
      <pivotArea type="data" outline="0" fieldPosition="0">
        <references count="1">
          <reference field="4294967294" count="1" selected="0">
            <x v="0"/>
          </reference>
        </references>
      </pivotArea>
    </chartFormat>
    <chartFormat chart="5" format="22" series="1">
      <pivotArea type="data" outline="0" fieldPosition="0">
        <references count="1">
          <reference field="4294967294" count="1" selected="0">
            <x v="1"/>
          </reference>
        </references>
      </pivotArea>
    </chartFormat>
    <chartFormat chart="5" format="23"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0D62F8B-D8C8-4D4B-8B46-C9E9634CC58B}" name="TablaDinámica2"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location ref="A11:D19"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showAll="0">
      <items count="5">
        <item x="0"/>
        <item x="3"/>
        <item x="2"/>
        <item x="1"/>
        <item t="default"/>
      </items>
    </pivotField>
    <pivotField showAll="0">
      <items count="3">
        <item x="0"/>
        <item x="1"/>
        <item t="default"/>
      </items>
    </pivotField>
    <pivotField showAll="0">
      <items count="6">
        <item x="2"/>
        <item x="0"/>
        <item x="3"/>
        <item x="4"/>
        <item x="1"/>
        <item t="default"/>
      </items>
    </pivotField>
    <pivotField showAll="0">
      <items count="8">
        <item x="2"/>
        <item x="1"/>
        <item x="3"/>
        <item x="6"/>
        <item x="4"/>
        <item x="0"/>
        <item x="5"/>
        <item t="default"/>
      </items>
    </pivotField>
    <pivotField axis="axisRow" showAll="0">
      <items count="8">
        <item x="3"/>
        <item x="6"/>
        <item x="4"/>
        <item x="5"/>
        <item x="0"/>
        <item x="2"/>
        <item x="1"/>
        <item t="default"/>
      </items>
    </pivotField>
    <pivotField showAll="0"/>
    <pivotField numFmtId="2" showAll="0"/>
    <pivotField numFmtId="2" showAll="0"/>
    <pivotField numFmtId="2" showAll="0"/>
    <pivotField dataField="1" numFmtId="2" showAll="0"/>
    <pivotField dataField="1" numFmtId="2" showAll="0"/>
    <pivotField dataField="1" numFmtId="2" showAll="0"/>
    <pivotField numFmtId="2" showAll="0"/>
    <pivotField numFmtId="2" showAll="0"/>
    <pivotField numFmtId="2" showAll="0"/>
    <pivotField showAll="0"/>
    <pivotField showAll="0"/>
  </pivotFields>
  <rowFields count="1">
    <field x="12"/>
  </rowFields>
  <rowItems count="8">
    <i>
      <x/>
    </i>
    <i>
      <x v="1"/>
    </i>
    <i>
      <x v="2"/>
    </i>
    <i>
      <x v="3"/>
    </i>
    <i>
      <x v="4"/>
    </i>
    <i>
      <x v="5"/>
    </i>
    <i>
      <x v="6"/>
    </i>
    <i t="grand">
      <x/>
    </i>
  </rowItems>
  <colFields count="1">
    <field x="-2"/>
  </colFields>
  <colItems count="3">
    <i>
      <x/>
    </i>
    <i i="1">
      <x v="1"/>
    </i>
    <i i="2">
      <x v="2"/>
    </i>
  </colItems>
  <dataFields count="3">
    <dataField name="Promedio de Volatilidad 1D" fld="17" subtotal="average" baseField="7" baseItem="0" numFmtId="2"/>
    <dataField name="Promedio de Volatilidad 3D" fld="18" subtotal="average" baseField="7" baseItem="1" numFmtId="2"/>
    <dataField name="Promedio de Volatilidad 7D" fld="19" subtotal="average" baseField="7" baseItem="2" numFmtId="2"/>
  </dataFields>
  <formats count="13">
    <format dxfId="106">
      <pivotArea outline="0" collapsedLevelsAreSubtotals="1" fieldPosition="0"/>
    </format>
    <format dxfId="105">
      <pivotArea type="all" dataOnly="0" outline="0" fieldPosition="0"/>
    </format>
    <format dxfId="104">
      <pivotArea outline="0" collapsedLevelsAreSubtotals="1" fieldPosition="0"/>
    </format>
    <format dxfId="103">
      <pivotArea field="12" type="button" dataOnly="0" labelOnly="1" outline="0" axis="axisRow" fieldPosition="0"/>
    </format>
    <format dxfId="102">
      <pivotArea dataOnly="0" labelOnly="1" fieldPosition="0">
        <references count="1">
          <reference field="12" count="0"/>
        </references>
      </pivotArea>
    </format>
    <format dxfId="101">
      <pivotArea dataOnly="0" labelOnly="1" grandRow="1" outline="0" fieldPosition="0"/>
    </format>
    <format dxfId="100">
      <pivotArea dataOnly="0" labelOnly="1" outline="0" fieldPosition="0">
        <references count="1">
          <reference field="4294967294" count="3">
            <x v="0"/>
            <x v="1"/>
            <x v="2"/>
          </reference>
        </references>
      </pivotArea>
    </format>
    <format dxfId="99">
      <pivotArea type="all" dataOnly="0" outline="0" fieldPosition="0"/>
    </format>
    <format dxfId="98">
      <pivotArea outline="0" collapsedLevelsAreSubtotals="1" fieldPosition="0"/>
    </format>
    <format dxfId="97">
      <pivotArea field="12" type="button" dataOnly="0" labelOnly="1" outline="0" axis="axisRow" fieldPosition="0"/>
    </format>
    <format dxfId="96">
      <pivotArea dataOnly="0" labelOnly="1" fieldPosition="0">
        <references count="1">
          <reference field="12" count="0"/>
        </references>
      </pivotArea>
    </format>
    <format dxfId="95">
      <pivotArea dataOnly="0" labelOnly="1" grandRow="1" outline="0" fieldPosition="0"/>
    </format>
    <format dxfId="94">
      <pivotArea dataOnly="0" labelOnly="1" outline="0" fieldPosition="0">
        <references count="1">
          <reference field="4294967294" count="3">
            <x v="0"/>
            <x v="1"/>
            <x v="2"/>
          </reference>
        </references>
      </pivotArea>
    </format>
  </format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1"/>
          </reference>
        </references>
      </pivotArea>
    </chartFormat>
    <chartFormat chart="3" format="11" series="1">
      <pivotArea type="data" outline="0" fieldPosition="0">
        <references count="1">
          <reference field="4294967294" count="1" selected="0">
            <x v="2"/>
          </reference>
        </references>
      </pivotArea>
    </chartFormat>
    <chartFormat chart="4" format="12"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1"/>
          </reference>
        </references>
      </pivotArea>
    </chartFormat>
    <chartFormat chart="4" format="14" series="1">
      <pivotArea type="data" outline="0" fieldPosition="0">
        <references count="1">
          <reference field="4294967294" count="1" selected="0">
            <x v="2"/>
          </reference>
        </references>
      </pivotArea>
    </chartFormat>
    <chartFormat chart="5" format="15" series="1">
      <pivotArea type="data" outline="0" fieldPosition="0">
        <references count="1">
          <reference field="4294967294" count="1" selected="0">
            <x v="0"/>
          </reference>
        </references>
      </pivotArea>
    </chartFormat>
    <chartFormat chart="5" format="16" series="1">
      <pivotArea type="data" outline="0" fieldPosition="0">
        <references count="1">
          <reference field="4294967294" count="1" selected="0">
            <x v="1"/>
          </reference>
        </references>
      </pivotArea>
    </chartFormat>
    <chartFormat chart="5" format="17"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1F71D51-83BF-45C3-8A06-408097B7893F}" name="TablaDinámica5"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location ref="A21:D29"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showAll="0">
      <items count="5">
        <item x="0"/>
        <item x="3"/>
        <item x="2"/>
        <item x="1"/>
        <item t="default"/>
      </items>
    </pivotField>
    <pivotField showAll="0">
      <items count="3">
        <item x="0"/>
        <item x="1"/>
        <item t="default"/>
      </items>
    </pivotField>
    <pivotField showAll="0">
      <items count="6">
        <item x="2"/>
        <item x="0"/>
        <item x="3"/>
        <item x="4"/>
        <item x="1"/>
        <item t="default"/>
      </items>
    </pivotField>
    <pivotField showAll="0">
      <items count="8">
        <item x="2"/>
        <item x="1"/>
        <item x="3"/>
        <item x="6"/>
        <item x="4"/>
        <item x="0"/>
        <item x="5"/>
        <item t="default"/>
      </items>
    </pivotField>
    <pivotField axis="axisRow" showAll="0">
      <items count="8">
        <item x="3"/>
        <item x="6"/>
        <item x="4"/>
        <item x="5"/>
        <item x="0"/>
        <item x="2"/>
        <item x="1"/>
        <item t="default"/>
      </items>
    </pivotField>
    <pivotField showAll="0"/>
    <pivotField numFmtId="2" showAll="0"/>
    <pivotField numFmtId="2" showAll="0"/>
    <pivotField numFmtId="2" showAll="0"/>
    <pivotField numFmtId="2" showAll="0"/>
    <pivotField numFmtId="2" showAll="0"/>
    <pivotField numFmtId="2" showAll="0"/>
    <pivotField dataField="1" numFmtId="2" showAll="0"/>
    <pivotField dataField="1" numFmtId="2" showAll="0"/>
    <pivotField dataField="1" numFmtId="2" showAll="0"/>
    <pivotField showAll="0"/>
    <pivotField showAll="0"/>
  </pivotFields>
  <rowFields count="1">
    <field x="12"/>
  </rowFields>
  <rowItems count="8">
    <i>
      <x/>
    </i>
    <i>
      <x v="1"/>
    </i>
    <i>
      <x v="2"/>
    </i>
    <i>
      <x v="3"/>
    </i>
    <i>
      <x v="4"/>
    </i>
    <i>
      <x v="5"/>
    </i>
    <i>
      <x v="6"/>
    </i>
    <i t="grand">
      <x/>
    </i>
  </rowItems>
  <colFields count="1">
    <field x="-2"/>
  </colFields>
  <colItems count="3">
    <i>
      <x/>
    </i>
    <i i="1">
      <x v="1"/>
    </i>
    <i i="2">
      <x v="2"/>
    </i>
  </colItems>
  <dataFields count="3">
    <dataField name="Promedio de Volatilidad previa 1D" fld="20" subtotal="average" baseField="11" baseItem="2" numFmtId="2"/>
    <dataField name="Promedio de Volatilidad previa 3D" fld="21" subtotal="average" baseField="11" baseItem="2" numFmtId="2"/>
    <dataField name="Promedio de Volatilidad previa 7D" fld="22" subtotal="average" baseField="11" baseItem="3" numFmtId="2"/>
  </dataFields>
  <formats count="13">
    <format dxfId="119">
      <pivotArea outline="0" collapsedLevelsAreSubtotals="1" fieldPosition="0"/>
    </format>
    <format dxfId="118">
      <pivotArea type="all" dataOnly="0" outline="0" fieldPosition="0"/>
    </format>
    <format dxfId="117">
      <pivotArea outline="0" collapsedLevelsAreSubtotals="1" fieldPosition="0"/>
    </format>
    <format dxfId="116">
      <pivotArea field="12" type="button" dataOnly="0" labelOnly="1" outline="0" axis="axisRow" fieldPosition="0"/>
    </format>
    <format dxfId="115">
      <pivotArea dataOnly="0" labelOnly="1" fieldPosition="0">
        <references count="1">
          <reference field="12" count="0"/>
        </references>
      </pivotArea>
    </format>
    <format dxfId="114">
      <pivotArea dataOnly="0" labelOnly="1" grandRow="1" outline="0" fieldPosition="0"/>
    </format>
    <format dxfId="113">
      <pivotArea dataOnly="0" labelOnly="1" outline="0" fieldPosition="0">
        <references count="1">
          <reference field="4294967294" count="3">
            <x v="0"/>
            <x v="1"/>
            <x v="2"/>
          </reference>
        </references>
      </pivotArea>
    </format>
    <format dxfId="112">
      <pivotArea type="all" dataOnly="0" outline="0" fieldPosition="0"/>
    </format>
    <format dxfId="111">
      <pivotArea outline="0" collapsedLevelsAreSubtotals="1" fieldPosition="0"/>
    </format>
    <format dxfId="110">
      <pivotArea field="12" type="button" dataOnly="0" labelOnly="1" outline="0" axis="axisRow" fieldPosition="0"/>
    </format>
    <format dxfId="109">
      <pivotArea dataOnly="0" labelOnly="1" fieldPosition="0">
        <references count="1">
          <reference field="12" count="0"/>
        </references>
      </pivotArea>
    </format>
    <format dxfId="108">
      <pivotArea dataOnly="0" labelOnly="1" grandRow="1" outline="0" fieldPosition="0"/>
    </format>
    <format dxfId="107">
      <pivotArea dataOnly="0" labelOnly="1" outline="0" fieldPosition="0">
        <references count="1">
          <reference field="4294967294" count="3">
            <x v="0"/>
            <x v="1"/>
            <x v="2"/>
          </reference>
        </references>
      </pivotArea>
    </format>
  </formats>
  <chartFormats count="6">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6"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DD4AF64-E3D5-46D6-A72C-58503C43B96A}" name="TablaDinámica2"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location ref="A11:D19"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showAll="0">
      <items count="5">
        <item x="0"/>
        <item x="3"/>
        <item x="2"/>
        <item x="1"/>
        <item t="default"/>
      </items>
    </pivotField>
    <pivotField showAll="0">
      <items count="3">
        <item x="0"/>
        <item x="1"/>
        <item t="default"/>
      </items>
    </pivotField>
    <pivotField showAll="0">
      <items count="6">
        <item x="2"/>
        <item x="0"/>
        <item x="3"/>
        <item x="4"/>
        <item x="1"/>
        <item t="default"/>
      </items>
    </pivotField>
    <pivotField axis="axisRow" showAll="0">
      <items count="8">
        <item x="2"/>
        <item x="1"/>
        <item x="3"/>
        <item x="6"/>
        <item x="4"/>
        <item x="0"/>
        <item x="5"/>
        <item t="default"/>
      </items>
    </pivotField>
    <pivotField showAll="0"/>
    <pivotField showAll="0"/>
    <pivotField numFmtId="2" showAll="0"/>
    <pivotField numFmtId="2" showAll="0"/>
    <pivotField numFmtId="2" showAll="0"/>
    <pivotField dataField="1" numFmtId="2" showAll="0"/>
    <pivotField dataField="1" numFmtId="2" showAll="0"/>
    <pivotField dataField="1" numFmtId="2" showAll="0"/>
    <pivotField numFmtId="2" showAll="0"/>
    <pivotField numFmtId="2" showAll="0"/>
    <pivotField numFmtId="2" showAll="0"/>
    <pivotField showAll="0"/>
    <pivotField showAll="0"/>
  </pivotFields>
  <rowFields count="1">
    <field x="11"/>
  </rowFields>
  <rowItems count="8">
    <i>
      <x/>
    </i>
    <i>
      <x v="1"/>
    </i>
    <i>
      <x v="2"/>
    </i>
    <i>
      <x v="3"/>
    </i>
    <i>
      <x v="4"/>
    </i>
    <i>
      <x v="5"/>
    </i>
    <i>
      <x v="6"/>
    </i>
    <i t="grand">
      <x/>
    </i>
  </rowItems>
  <colFields count="1">
    <field x="-2"/>
  </colFields>
  <colItems count="3">
    <i>
      <x/>
    </i>
    <i i="1">
      <x v="1"/>
    </i>
    <i i="2">
      <x v="2"/>
    </i>
  </colItems>
  <dataFields count="3">
    <dataField name="Promedio de Volatilidad 1D" fld="17" subtotal="average" baseField="7" baseItem="0" numFmtId="2"/>
    <dataField name="Promedio de Volatilidad 3D" fld="18" subtotal="average" baseField="7" baseItem="1" numFmtId="2"/>
    <dataField name="Promedio de Volatilidad 7D" fld="19" subtotal="average" baseField="7" baseItem="2" numFmtId="2"/>
  </dataFields>
  <formats count="13">
    <format dxfId="39">
      <pivotArea outline="0" collapsedLevelsAreSubtotals="1" fieldPosition="0"/>
    </format>
    <format dxfId="38">
      <pivotArea type="all" dataOnly="0" outline="0" fieldPosition="0"/>
    </format>
    <format dxfId="37">
      <pivotArea outline="0" collapsedLevelsAreSubtotals="1" fieldPosition="0"/>
    </format>
    <format dxfId="36">
      <pivotArea field="11" type="button" dataOnly="0" labelOnly="1" outline="0" axis="axisRow" fieldPosition="0"/>
    </format>
    <format dxfId="35">
      <pivotArea dataOnly="0" labelOnly="1" fieldPosition="0">
        <references count="1">
          <reference field="11" count="0"/>
        </references>
      </pivotArea>
    </format>
    <format dxfId="34">
      <pivotArea dataOnly="0" labelOnly="1" grandRow="1" outline="0" fieldPosition="0"/>
    </format>
    <format dxfId="33">
      <pivotArea dataOnly="0" labelOnly="1" outline="0" fieldPosition="0">
        <references count="1">
          <reference field="4294967294" count="3">
            <x v="0"/>
            <x v="1"/>
            <x v="2"/>
          </reference>
        </references>
      </pivotArea>
    </format>
    <format dxfId="32">
      <pivotArea type="all" dataOnly="0" outline="0" fieldPosition="0"/>
    </format>
    <format dxfId="31">
      <pivotArea outline="0" collapsedLevelsAreSubtotals="1" fieldPosition="0"/>
    </format>
    <format dxfId="30">
      <pivotArea field="11" type="button" dataOnly="0" labelOnly="1" outline="0" axis="axisRow" fieldPosition="0"/>
    </format>
    <format dxfId="29">
      <pivotArea dataOnly="0" labelOnly="1" fieldPosition="0">
        <references count="1">
          <reference field="11" count="0"/>
        </references>
      </pivotArea>
    </format>
    <format dxfId="28">
      <pivotArea dataOnly="0" labelOnly="1" grandRow="1" outline="0" fieldPosition="0"/>
    </format>
    <format dxfId="27">
      <pivotArea dataOnly="0" labelOnly="1" outline="0" fieldPosition="0">
        <references count="1">
          <reference field="4294967294" count="3">
            <x v="0"/>
            <x v="1"/>
            <x v="2"/>
          </reference>
        </references>
      </pivotArea>
    </format>
  </format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1"/>
          </reference>
        </references>
      </pivotArea>
    </chartFormat>
    <chartFormat chart="3" format="11" series="1">
      <pivotArea type="data" outline="0" fieldPosition="0">
        <references count="1">
          <reference field="4294967294" count="1" selected="0">
            <x v="2"/>
          </reference>
        </references>
      </pivotArea>
    </chartFormat>
    <chartFormat chart="4" format="12"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1"/>
          </reference>
        </references>
      </pivotArea>
    </chartFormat>
    <chartFormat chart="4"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B59B7F1-DE73-4BBC-9D10-5A6A899E5BDF}"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location ref="A1:D9"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showAll="0">
      <items count="6">
        <item x="0"/>
        <item x="3"/>
        <item x="2"/>
        <item x="1"/>
        <item h="1" x="4"/>
        <item t="default"/>
      </items>
    </pivotField>
    <pivotField showAll="0">
      <items count="4">
        <item x="0"/>
        <item x="1"/>
        <item x="2"/>
        <item t="default"/>
      </items>
    </pivotField>
    <pivotField showAll="0">
      <items count="7">
        <item x="2"/>
        <item x="0"/>
        <item x="3"/>
        <item x="4"/>
        <item x="1"/>
        <item h="1" x="5"/>
        <item t="default"/>
      </items>
    </pivotField>
    <pivotField axis="axisRow" showAll="0">
      <items count="9">
        <item x="2"/>
        <item x="1"/>
        <item x="3"/>
        <item x="6"/>
        <item x="4"/>
        <item x="0"/>
        <item x="5"/>
        <item h="1" x="7"/>
        <item t="default"/>
      </items>
    </pivotField>
    <pivotField showAll="0"/>
    <pivotField showAll="0"/>
    <pivotField dataField="1" numFmtId="2" showAll="0"/>
    <pivotField dataField="1" numFmtId="2" showAll="0"/>
    <pivotField dataField="1" numFmtId="2" showAll="0"/>
    <pivotField numFmtId="2" showAll="0"/>
    <pivotField numFmtId="2" showAll="0"/>
    <pivotField numFmtId="2" showAll="0"/>
    <pivotField numFmtId="2" showAll="0"/>
    <pivotField numFmtId="2" showAll="0"/>
    <pivotField numFmtId="2" showAll="0"/>
    <pivotField showAll="0"/>
    <pivotField showAll="0"/>
  </pivotFields>
  <rowFields count="1">
    <field x="11"/>
  </rowFields>
  <rowItems count="8">
    <i>
      <x/>
    </i>
    <i>
      <x v="1"/>
    </i>
    <i>
      <x v="2"/>
    </i>
    <i>
      <x v="3"/>
    </i>
    <i>
      <x v="4"/>
    </i>
    <i>
      <x v="5"/>
    </i>
    <i>
      <x v="6"/>
    </i>
    <i t="grand">
      <x/>
    </i>
  </rowItems>
  <colFields count="1">
    <field x="-2"/>
  </colFields>
  <colItems count="3">
    <i>
      <x/>
    </i>
    <i i="1">
      <x v="1"/>
    </i>
    <i i="2">
      <x v="2"/>
    </i>
  </colItems>
  <dataFields count="3">
    <dataField name="Promedio de Reacción 1D" fld="14" subtotal="average" baseField="7" baseItem="0" numFmtId="2"/>
    <dataField name="Promedio de Reacción 3D" fld="15" subtotal="average" baseField="7" baseItem="1" numFmtId="2"/>
    <dataField name="Promedio de Reacción 7D" fld="16" subtotal="average" baseField="7" baseItem="3" numFmtId="2"/>
  </dataFields>
  <formats count="13">
    <format dxfId="52">
      <pivotArea outline="0" collapsedLevelsAreSubtotals="1" fieldPosition="0"/>
    </format>
    <format dxfId="51">
      <pivotArea type="all" dataOnly="0" outline="0" fieldPosition="0"/>
    </format>
    <format dxfId="50">
      <pivotArea outline="0" collapsedLevelsAreSubtotals="1" fieldPosition="0"/>
    </format>
    <format dxfId="49">
      <pivotArea field="11" type="button" dataOnly="0" labelOnly="1" outline="0" axis="axisRow" fieldPosition="0"/>
    </format>
    <format dxfId="48">
      <pivotArea dataOnly="0" labelOnly="1" fieldPosition="0">
        <references count="1">
          <reference field="11" count="0"/>
        </references>
      </pivotArea>
    </format>
    <format dxfId="47">
      <pivotArea dataOnly="0" labelOnly="1" grandRow="1" outline="0" fieldPosition="0"/>
    </format>
    <format dxfId="46">
      <pivotArea dataOnly="0" labelOnly="1" outline="0" fieldPosition="0">
        <references count="1">
          <reference field="4294967294" count="3">
            <x v="0"/>
            <x v="1"/>
            <x v="2"/>
          </reference>
        </references>
      </pivotArea>
    </format>
    <format dxfId="45">
      <pivotArea type="all" dataOnly="0" outline="0" fieldPosition="0"/>
    </format>
    <format dxfId="44">
      <pivotArea outline="0" collapsedLevelsAreSubtotals="1" fieldPosition="0"/>
    </format>
    <format dxfId="43">
      <pivotArea field="11" type="button" dataOnly="0" labelOnly="1" outline="0" axis="axisRow" fieldPosition="0"/>
    </format>
    <format dxfId="42">
      <pivotArea dataOnly="0" labelOnly="1" fieldPosition="0">
        <references count="1">
          <reference field="11" count="0"/>
        </references>
      </pivotArea>
    </format>
    <format dxfId="41">
      <pivotArea dataOnly="0" labelOnly="1" grandRow="1" outline="0" fieldPosition="0"/>
    </format>
    <format dxfId="40">
      <pivotArea dataOnly="0" labelOnly="1" outline="0" fieldPosition="0">
        <references count="1">
          <reference field="4294967294" count="3">
            <x v="0"/>
            <x v="1"/>
            <x v="2"/>
          </reference>
        </references>
      </pivotArea>
    </format>
  </format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9" series="1">
      <pivotArea type="data" outline="0" fieldPosition="0">
        <references count="1">
          <reference field="4294967294" count="1" selected="0">
            <x v="0"/>
          </reference>
        </references>
      </pivotArea>
    </chartFormat>
    <chartFormat chart="1" format="10" series="1">
      <pivotArea type="data" outline="0" fieldPosition="0">
        <references count="1">
          <reference field="4294967294" count="1" selected="0">
            <x v="1"/>
          </reference>
        </references>
      </pivotArea>
    </chartFormat>
    <chartFormat chart="1" format="11" series="1">
      <pivotArea type="data" outline="0" fieldPosition="0">
        <references count="1">
          <reference field="4294967294" count="1" selected="0">
            <x v="2"/>
          </reference>
        </references>
      </pivotArea>
    </chartFormat>
    <chartFormat chart="2" format="12"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1"/>
          </reference>
        </references>
      </pivotArea>
    </chartFormat>
    <chartFormat chart="2" format="14" series="1">
      <pivotArea type="data" outline="0" fieldPosition="0">
        <references count="1">
          <reference field="4294967294" count="1" selected="0">
            <x v="2"/>
          </reference>
        </references>
      </pivotArea>
    </chartFormat>
    <chartFormat chart="3" format="15" series="1">
      <pivotArea type="data" outline="0" fieldPosition="0">
        <references count="1">
          <reference field="4294967294" count="1" selected="0">
            <x v="0"/>
          </reference>
        </references>
      </pivotArea>
    </chartFormat>
    <chartFormat chart="3" format="16" series="1">
      <pivotArea type="data" outline="0" fieldPosition="0">
        <references count="1">
          <reference field="4294967294" count="1" selected="0">
            <x v="1"/>
          </reference>
        </references>
      </pivotArea>
    </chartFormat>
    <chartFormat chart="3" format="17" series="1">
      <pivotArea type="data" outline="0" fieldPosition="0">
        <references count="1">
          <reference field="4294967294" count="1" selected="0">
            <x v="2"/>
          </reference>
        </references>
      </pivotArea>
    </chartFormat>
    <chartFormat chart="4" format="18" series="1">
      <pivotArea type="data" outline="0" fieldPosition="0">
        <references count="1">
          <reference field="4294967294" count="1" selected="0">
            <x v="0"/>
          </reference>
        </references>
      </pivotArea>
    </chartFormat>
    <chartFormat chart="4" format="19" series="1">
      <pivotArea type="data" outline="0" fieldPosition="0">
        <references count="1">
          <reference field="4294967294" count="1" selected="0">
            <x v="1"/>
          </reference>
        </references>
      </pivotArea>
    </chartFormat>
    <chartFormat chart="4" format="20"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748AE11-EEA0-485B-96B8-BDE59223D896}" name="TablaDinámica5"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9">
  <location ref="A21:D29"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showAll="0">
      <items count="5">
        <item x="0"/>
        <item x="3"/>
        <item x="2"/>
        <item x="1"/>
        <item t="default"/>
      </items>
    </pivotField>
    <pivotField showAll="0">
      <items count="3">
        <item x="0"/>
        <item x="1"/>
        <item t="default"/>
      </items>
    </pivotField>
    <pivotField showAll="0">
      <items count="6">
        <item x="2"/>
        <item x="0"/>
        <item x="3"/>
        <item x="4"/>
        <item x="1"/>
        <item t="default"/>
      </items>
    </pivotField>
    <pivotField axis="axisRow" showAll="0">
      <items count="8">
        <item x="2"/>
        <item x="1"/>
        <item x="3"/>
        <item x="6"/>
        <item x="4"/>
        <item x="0"/>
        <item x="5"/>
        <item t="default"/>
      </items>
    </pivotField>
    <pivotField showAll="0"/>
    <pivotField showAll="0"/>
    <pivotField numFmtId="2" showAll="0"/>
    <pivotField numFmtId="2" showAll="0"/>
    <pivotField numFmtId="2" showAll="0"/>
    <pivotField numFmtId="2" showAll="0"/>
    <pivotField numFmtId="2" showAll="0"/>
    <pivotField numFmtId="2" showAll="0"/>
    <pivotField dataField="1" numFmtId="2" showAll="0"/>
    <pivotField dataField="1" numFmtId="2" showAll="0"/>
    <pivotField dataField="1" numFmtId="2" showAll="0"/>
    <pivotField showAll="0"/>
    <pivotField showAll="0"/>
  </pivotFields>
  <rowFields count="1">
    <field x="11"/>
  </rowFields>
  <rowItems count="8">
    <i>
      <x/>
    </i>
    <i>
      <x v="1"/>
    </i>
    <i>
      <x v="2"/>
    </i>
    <i>
      <x v="3"/>
    </i>
    <i>
      <x v="4"/>
    </i>
    <i>
      <x v="5"/>
    </i>
    <i>
      <x v="6"/>
    </i>
    <i t="grand">
      <x/>
    </i>
  </rowItems>
  <colFields count="1">
    <field x="-2"/>
  </colFields>
  <colItems count="3">
    <i>
      <x/>
    </i>
    <i i="1">
      <x v="1"/>
    </i>
    <i i="2">
      <x v="2"/>
    </i>
  </colItems>
  <dataFields count="3">
    <dataField name="Promedio de Volatilidad previa 1D" fld="20" subtotal="average" baseField="11" baseItem="2" numFmtId="2"/>
    <dataField name="Promedio de Volatilidad previa 3D" fld="21" subtotal="average" baseField="11" baseItem="2" numFmtId="2"/>
    <dataField name="Promedio de Volatilidad previa 7D" fld="22" subtotal="average" baseField="11" baseItem="3" numFmtId="2"/>
  </dataFields>
  <formats count="13">
    <format dxfId="65">
      <pivotArea outline="0" collapsedLevelsAreSubtotals="1" fieldPosition="0"/>
    </format>
    <format dxfId="64">
      <pivotArea type="all" dataOnly="0" outline="0" fieldPosition="0"/>
    </format>
    <format dxfId="63">
      <pivotArea outline="0" collapsedLevelsAreSubtotals="1" fieldPosition="0"/>
    </format>
    <format dxfId="62">
      <pivotArea field="11" type="button" dataOnly="0" labelOnly="1" outline="0" axis="axisRow" fieldPosition="0"/>
    </format>
    <format dxfId="61">
      <pivotArea dataOnly="0" labelOnly="1" fieldPosition="0">
        <references count="1">
          <reference field="11" count="0"/>
        </references>
      </pivotArea>
    </format>
    <format dxfId="60">
      <pivotArea dataOnly="0" labelOnly="1" grandRow="1" outline="0" fieldPosition="0"/>
    </format>
    <format dxfId="59">
      <pivotArea dataOnly="0" labelOnly="1" outline="0" fieldPosition="0">
        <references count="1">
          <reference field="4294967294" count="3">
            <x v="0"/>
            <x v="1"/>
            <x v="2"/>
          </reference>
        </references>
      </pivotArea>
    </format>
    <format dxfId="58">
      <pivotArea type="all" dataOnly="0" outline="0" fieldPosition="0"/>
    </format>
    <format dxfId="57">
      <pivotArea outline="0" collapsedLevelsAreSubtotals="1" fieldPosition="0"/>
    </format>
    <format dxfId="56">
      <pivotArea field="11" type="button" dataOnly="0" labelOnly="1" outline="0" axis="axisRow" fieldPosition="0"/>
    </format>
    <format dxfId="55">
      <pivotArea dataOnly="0" labelOnly="1" fieldPosition="0">
        <references count="1">
          <reference field="11" count="0"/>
        </references>
      </pivotArea>
    </format>
    <format dxfId="54">
      <pivotArea dataOnly="0" labelOnly="1" grandRow="1" outline="0" fieldPosition="0"/>
    </format>
    <format dxfId="53">
      <pivotArea dataOnly="0" labelOnly="1" outline="0" fieldPosition="0">
        <references count="1">
          <reference field="4294967294" count="3">
            <x v="0"/>
            <x v="1"/>
            <x v="2"/>
          </reference>
        </references>
      </pivotArea>
    </format>
  </formats>
  <chartFormats count="3">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84115C2-21FB-4495-A8FA-02FF2C21C845}" name="TablaDinámica5"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4">
  <location ref="A11:D14"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showAll="0">
      <items count="5">
        <item x="0"/>
        <item x="3"/>
        <item x="2"/>
        <item x="1"/>
        <item t="default"/>
      </items>
    </pivotField>
    <pivotField showAll="0">
      <items count="3">
        <item x="0"/>
        <item x="1"/>
        <item t="default"/>
      </items>
    </pivotField>
    <pivotField showAll="0">
      <items count="6">
        <item x="2"/>
        <item x="0"/>
        <item x="3"/>
        <item x="4"/>
        <item x="1"/>
        <item t="default"/>
      </items>
    </pivotField>
    <pivotField showAll="0">
      <items count="8">
        <item x="2"/>
        <item x="1"/>
        <item x="3"/>
        <item x="6"/>
        <item x="4"/>
        <item x="0"/>
        <item x="5"/>
        <item t="default"/>
      </items>
    </pivotField>
    <pivotField showAll="0">
      <items count="8">
        <item x="3"/>
        <item x="6"/>
        <item x="4"/>
        <item x="5"/>
        <item x="0"/>
        <item x="2"/>
        <item x="1"/>
        <item t="default"/>
      </items>
    </pivotField>
    <pivotField axis="axisRow" showAll="0">
      <items count="3">
        <item x="0"/>
        <item x="1"/>
        <item t="default"/>
      </items>
    </pivotField>
    <pivotField numFmtId="2" showAll="0"/>
    <pivotField numFmtId="2" showAll="0"/>
    <pivotField numFmtId="2" showAll="0"/>
    <pivotField numFmtId="2" showAll="0"/>
    <pivotField numFmtId="2" showAll="0"/>
    <pivotField numFmtId="2" showAll="0"/>
    <pivotField dataField="1" numFmtId="2" showAll="0"/>
    <pivotField dataField="1" numFmtId="2" showAll="0"/>
    <pivotField dataField="1" numFmtId="2" showAll="0"/>
    <pivotField showAll="0"/>
    <pivotField showAll="0"/>
  </pivotFields>
  <rowFields count="1">
    <field x="13"/>
  </rowFields>
  <rowItems count="3">
    <i>
      <x/>
    </i>
    <i>
      <x v="1"/>
    </i>
    <i t="grand">
      <x/>
    </i>
  </rowItems>
  <colFields count="1">
    <field x="-2"/>
  </colFields>
  <colItems count="3">
    <i>
      <x/>
    </i>
    <i i="1">
      <x v="1"/>
    </i>
    <i i="2">
      <x v="2"/>
    </i>
  </colItems>
  <dataFields count="3">
    <dataField name="Promedio de Volatilidad previa 1D" fld="20" subtotal="average" baseField="11" baseItem="2" numFmtId="2"/>
    <dataField name="Promedio de Volatilidad previa 3D" fld="21" subtotal="average" baseField="11" baseItem="2" numFmtId="2"/>
    <dataField name="Promedio de Volatilidad previa 7D" fld="22" subtotal="average" baseField="11" baseItem="3" numFmtId="2"/>
  </dataFields>
  <formats count="1">
    <format dxfId="12">
      <pivotArea outline="0" collapsedLevelsAreSubtotals="1" fieldPosition="0"/>
    </format>
  </formats>
  <chartFormats count="9">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6"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2"/>
          </reference>
        </references>
      </pivotArea>
    </chartFormat>
    <chartFormat chart="10"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4EA78DFA-CC61-481A-9409-019A410BEA1C}" name="TablaDinámica2"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location ref="A6:D9"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showAll="0">
      <items count="5">
        <item x="0"/>
        <item x="3"/>
        <item x="2"/>
        <item x="1"/>
        <item t="default"/>
      </items>
    </pivotField>
    <pivotField showAll="0">
      <items count="3">
        <item x="0"/>
        <item x="1"/>
        <item t="default"/>
      </items>
    </pivotField>
    <pivotField showAll="0">
      <items count="6">
        <item x="2"/>
        <item x="0"/>
        <item x="3"/>
        <item x="4"/>
        <item x="1"/>
        <item t="default"/>
      </items>
    </pivotField>
    <pivotField showAll="0">
      <items count="8">
        <item x="2"/>
        <item x="1"/>
        <item x="3"/>
        <item x="6"/>
        <item x="4"/>
        <item x="0"/>
        <item x="5"/>
        <item t="default"/>
      </items>
    </pivotField>
    <pivotField showAll="0">
      <items count="8">
        <item x="3"/>
        <item x="6"/>
        <item x="4"/>
        <item x="5"/>
        <item x="0"/>
        <item x="2"/>
        <item x="1"/>
        <item t="default"/>
      </items>
    </pivotField>
    <pivotField axis="axisRow" showAll="0">
      <items count="3">
        <item x="0"/>
        <item x="1"/>
        <item t="default"/>
      </items>
    </pivotField>
    <pivotField numFmtId="2" showAll="0"/>
    <pivotField numFmtId="2" showAll="0"/>
    <pivotField numFmtId="2" showAll="0"/>
    <pivotField dataField="1" numFmtId="2" showAll="0"/>
    <pivotField dataField="1" numFmtId="2" showAll="0"/>
    <pivotField dataField="1" numFmtId="2" showAll="0"/>
    <pivotField numFmtId="2" showAll="0"/>
    <pivotField numFmtId="2" showAll="0"/>
    <pivotField numFmtId="2" showAll="0"/>
    <pivotField showAll="0"/>
    <pivotField showAll="0"/>
  </pivotFields>
  <rowFields count="1">
    <field x="13"/>
  </rowFields>
  <rowItems count="3">
    <i>
      <x/>
    </i>
    <i>
      <x v="1"/>
    </i>
    <i t="grand">
      <x/>
    </i>
  </rowItems>
  <colFields count="1">
    <field x="-2"/>
  </colFields>
  <colItems count="3">
    <i>
      <x/>
    </i>
    <i i="1">
      <x v="1"/>
    </i>
    <i i="2">
      <x v="2"/>
    </i>
  </colItems>
  <dataFields count="3">
    <dataField name="Promedio de Volatilidad 1D" fld="17" subtotal="average" baseField="7" baseItem="0" numFmtId="2"/>
    <dataField name="Promedio de Volatilidad 3D" fld="18" subtotal="average" baseField="7" baseItem="1" numFmtId="2"/>
    <dataField name="Promedio de Volatilidad 7D" fld="19" subtotal="average" baseField="7" baseItem="2" numFmtId="2"/>
  </dataFields>
  <formats count="1">
    <format dxfId="13">
      <pivotArea outline="0" collapsedLevelsAreSubtotals="1" fieldPosition="0"/>
    </format>
  </formats>
  <chartFormats count="2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1"/>
          </reference>
        </references>
      </pivotArea>
    </chartFormat>
    <chartFormat chart="3" format="11" series="1">
      <pivotArea type="data" outline="0" fieldPosition="0">
        <references count="1">
          <reference field="4294967294" count="1" selected="0">
            <x v="2"/>
          </reference>
        </references>
      </pivotArea>
    </chartFormat>
    <chartFormat chart="4" format="12"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1"/>
          </reference>
        </references>
      </pivotArea>
    </chartFormat>
    <chartFormat chart="4" format="14" series="1">
      <pivotArea type="data" outline="0" fieldPosition="0">
        <references count="1">
          <reference field="4294967294" count="1" selected="0">
            <x v="2"/>
          </reference>
        </references>
      </pivotArea>
    </chartFormat>
    <chartFormat chart="5" format="15" series="1">
      <pivotArea type="data" outline="0" fieldPosition="0">
        <references count="1">
          <reference field="4294967294" count="1" selected="0">
            <x v="0"/>
          </reference>
        </references>
      </pivotArea>
    </chartFormat>
    <chartFormat chart="5" format="16" series="1">
      <pivotArea type="data" outline="0" fieldPosition="0">
        <references count="1">
          <reference field="4294967294" count="1" selected="0">
            <x v="1"/>
          </reference>
        </references>
      </pivotArea>
    </chartFormat>
    <chartFormat chart="5" format="17" series="1">
      <pivotArea type="data" outline="0" fieldPosition="0">
        <references count="1">
          <reference field="4294967294" count="1" selected="0">
            <x v="2"/>
          </reference>
        </references>
      </pivotArea>
    </chartFormat>
    <chartFormat chart="6" format="18" series="1">
      <pivotArea type="data" outline="0" fieldPosition="0">
        <references count="1">
          <reference field="4294967294" count="1" selected="0">
            <x v="0"/>
          </reference>
        </references>
      </pivotArea>
    </chartFormat>
    <chartFormat chart="6" format="19" series="1">
      <pivotArea type="data" outline="0" fieldPosition="0">
        <references count="1">
          <reference field="4294967294" count="1" selected="0">
            <x v="1"/>
          </reference>
        </references>
      </pivotArea>
    </chartFormat>
    <chartFormat chart="6" format="20"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ED3E463-7394-4F90-ACEB-1C89220F6F53}"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location ref="A1:D4" firstHeaderRow="0" firstDataRow="1" firstDataCol="1"/>
  <pivotFields count="25">
    <pivotField numFmtId="14" showAll="0"/>
    <pivotField showAll="0"/>
    <pivotField numFmtId="3" showAll="0"/>
    <pivotField numFmtId="3" showAll="0"/>
    <pivotField numFmtId="3" showAll="0"/>
    <pivotField showAll="0"/>
    <pivotField numFmtId="3" showAll="0"/>
    <pivotField showAll="0"/>
    <pivotField showAll="0">
      <items count="6">
        <item x="0"/>
        <item x="3"/>
        <item x="2"/>
        <item x="1"/>
        <item h="1" x="4"/>
        <item t="default"/>
      </items>
    </pivotField>
    <pivotField showAll="0">
      <items count="4">
        <item x="0"/>
        <item x="1"/>
        <item x="2"/>
        <item t="default"/>
      </items>
    </pivotField>
    <pivotField showAll="0">
      <items count="7">
        <item x="2"/>
        <item x="0"/>
        <item x="3"/>
        <item x="4"/>
        <item x="1"/>
        <item h="1" x="5"/>
        <item t="default"/>
      </items>
    </pivotField>
    <pivotField showAll="0">
      <items count="9">
        <item x="2"/>
        <item x="1"/>
        <item x="3"/>
        <item x="6"/>
        <item x="4"/>
        <item x="0"/>
        <item x="5"/>
        <item h="1" x="7"/>
        <item t="default"/>
      </items>
    </pivotField>
    <pivotField showAll="0">
      <items count="9">
        <item x="3"/>
        <item x="6"/>
        <item x="4"/>
        <item x="5"/>
        <item x="0"/>
        <item x="2"/>
        <item x="1"/>
        <item x="7"/>
        <item t="default"/>
      </items>
    </pivotField>
    <pivotField axis="axisRow" showAll="0">
      <items count="4">
        <item x="0"/>
        <item x="1"/>
        <item h="1" x="2"/>
        <item t="default"/>
      </items>
    </pivotField>
    <pivotField dataField="1" numFmtId="2" showAll="0"/>
    <pivotField dataField="1" numFmtId="2" showAll="0"/>
    <pivotField dataField="1" numFmtId="2" showAll="0"/>
    <pivotField numFmtId="2" showAll="0"/>
    <pivotField numFmtId="2" showAll="0"/>
    <pivotField numFmtId="2" showAll="0"/>
    <pivotField numFmtId="2" showAll="0"/>
    <pivotField numFmtId="2" showAll="0"/>
    <pivotField numFmtId="2" showAll="0"/>
    <pivotField showAll="0"/>
    <pivotField showAll="0"/>
  </pivotFields>
  <rowFields count="1">
    <field x="13"/>
  </rowFields>
  <rowItems count="3">
    <i>
      <x/>
    </i>
    <i>
      <x v="1"/>
    </i>
    <i t="grand">
      <x/>
    </i>
  </rowItems>
  <colFields count="1">
    <field x="-2"/>
  </colFields>
  <colItems count="3">
    <i>
      <x/>
    </i>
    <i i="1">
      <x v="1"/>
    </i>
    <i i="2">
      <x v="2"/>
    </i>
  </colItems>
  <dataFields count="3">
    <dataField name="Promedio de Reacción 1D" fld="14" subtotal="average" baseField="7" baseItem="0" numFmtId="2"/>
    <dataField name="Promedio de Reacción 3D" fld="15" subtotal="average" baseField="7" baseItem="1" numFmtId="2"/>
    <dataField name="Promedio de Reacción 7D" fld="16" subtotal="average" baseField="7" baseItem="3" numFmtId="2"/>
  </dataFields>
  <formats count="1">
    <format dxfId="14">
      <pivotArea outline="0" collapsedLevelsAreSubtotals="1" fieldPosition="0"/>
    </format>
  </formats>
  <chartFormats count="2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9" series="1">
      <pivotArea type="data" outline="0" fieldPosition="0">
        <references count="1">
          <reference field="4294967294" count="1" selected="0">
            <x v="0"/>
          </reference>
        </references>
      </pivotArea>
    </chartFormat>
    <chartFormat chart="1" format="10" series="1">
      <pivotArea type="data" outline="0" fieldPosition="0">
        <references count="1">
          <reference field="4294967294" count="1" selected="0">
            <x v="1"/>
          </reference>
        </references>
      </pivotArea>
    </chartFormat>
    <chartFormat chart="1" format="11" series="1">
      <pivotArea type="data" outline="0" fieldPosition="0">
        <references count="1">
          <reference field="4294967294" count="1" selected="0">
            <x v="2"/>
          </reference>
        </references>
      </pivotArea>
    </chartFormat>
    <chartFormat chart="2" format="12"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1"/>
          </reference>
        </references>
      </pivotArea>
    </chartFormat>
    <chartFormat chart="2" format="14" series="1">
      <pivotArea type="data" outline="0" fieldPosition="0">
        <references count="1">
          <reference field="4294967294" count="1" selected="0">
            <x v="2"/>
          </reference>
        </references>
      </pivotArea>
    </chartFormat>
    <chartFormat chart="3" format="15" series="1">
      <pivotArea type="data" outline="0" fieldPosition="0">
        <references count="1">
          <reference field="4294967294" count="1" selected="0">
            <x v="0"/>
          </reference>
        </references>
      </pivotArea>
    </chartFormat>
    <chartFormat chart="3" format="16" series="1">
      <pivotArea type="data" outline="0" fieldPosition="0">
        <references count="1">
          <reference field="4294967294" count="1" selected="0">
            <x v="1"/>
          </reference>
        </references>
      </pivotArea>
    </chartFormat>
    <chartFormat chart="3" format="17" series="1">
      <pivotArea type="data" outline="0" fieldPosition="0">
        <references count="1">
          <reference field="4294967294" count="1" selected="0">
            <x v="2"/>
          </reference>
        </references>
      </pivotArea>
    </chartFormat>
    <chartFormat chart="4" format="18" series="1">
      <pivotArea type="data" outline="0" fieldPosition="0">
        <references count="1">
          <reference field="4294967294" count="1" selected="0">
            <x v="0"/>
          </reference>
        </references>
      </pivotArea>
    </chartFormat>
    <chartFormat chart="4" format="19" series="1">
      <pivotArea type="data" outline="0" fieldPosition="0">
        <references count="1">
          <reference field="4294967294" count="1" selected="0">
            <x v="1"/>
          </reference>
        </references>
      </pivotArea>
    </chartFormat>
    <chartFormat chart="4" format="20" series="1">
      <pivotArea type="data" outline="0" fieldPosition="0">
        <references count="1">
          <reference field="4294967294" count="1" selected="0">
            <x v="2"/>
          </reference>
        </references>
      </pivotArea>
    </chartFormat>
    <chartFormat chart="5" format="21" series="1">
      <pivotArea type="data" outline="0" fieldPosition="0">
        <references count="1">
          <reference field="4294967294" count="1" selected="0">
            <x v="0"/>
          </reference>
        </references>
      </pivotArea>
    </chartFormat>
    <chartFormat chart="5" format="22" series="1">
      <pivotArea type="data" outline="0" fieldPosition="0">
        <references count="1">
          <reference field="4294967294" count="1" selected="0">
            <x v="1"/>
          </reference>
        </references>
      </pivotArea>
    </chartFormat>
    <chartFormat chart="5" format="23" series="1">
      <pivotArea type="data" outline="0" fieldPosition="0">
        <references count="1">
          <reference field="4294967294" count="1" selected="0">
            <x v="2"/>
          </reference>
        </references>
      </pivotArea>
    </chartFormat>
    <chartFormat chart="6" format="24" series="1">
      <pivotArea type="data" outline="0" fieldPosition="0">
        <references count="1">
          <reference field="4294967294" count="1" selected="0">
            <x v="0"/>
          </reference>
        </references>
      </pivotArea>
    </chartFormat>
    <chartFormat chart="6" format="25" series="1">
      <pivotArea type="data" outline="0" fieldPosition="0">
        <references count="1">
          <reference field="4294967294" count="1" selected="0">
            <x v="1"/>
          </reference>
        </references>
      </pivotArea>
    </chartFormat>
    <chartFormat chart="6" format="26"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9DD5049-FC68-41BE-8B2A-BADFA2F83513}" name="Diario" displayName="Diario" ref="A1:L2009" totalsRowShown="0" headerRowDxfId="407" dataDxfId="405" headerRowBorderDxfId="406" tableBorderDxfId="404" dataCellStyle="Porcentaje">
  <autoFilter ref="A1:L2009" xr:uid="{F9DD5049-FC68-41BE-8B2A-BADFA2F83513}"/>
  <tableColumns count="12">
    <tableColumn id="1" xr3:uid="{008624D1-197B-4865-BBA6-C0DFB16983C5}" name="Fecha" dataDxfId="403"/>
    <tableColumn id="5" xr3:uid="{33E42325-372C-457D-A49B-9BC1CA1C18D0}" name="Open" dataDxfId="402"/>
    <tableColumn id="6" xr3:uid="{355CC306-0814-42FD-8037-5DB7C2712666}" name="High" dataDxfId="401"/>
    <tableColumn id="7" xr3:uid="{D211C428-0EBF-4A5B-9009-25FCC3E45E08}" name="Low" dataDxfId="400"/>
    <tableColumn id="8" xr3:uid="{5A7E1F70-F595-4784-A23D-5E1412D6BE9B}" name="Close" dataDxfId="399"/>
    <tableColumn id="9" xr3:uid="{0175AB00-EB71-4FD0-92C8-7B6AB6A0FB64}" name="Volume" dataDxfId="398"/>
    <tableColumn id="10" xr3:uid="{4793CF45-B9BE-4FE5-9E3B-D06A9B129A2D}" name="MarketCap" dataDxfId="397"/>
    <tableColumn id="12" xr3:uid="{6864F083-12CB-4943-A81E-39F4E5E4FEBD}" name="Rentabilidad Diaria" dataDxfId="396" dataCellStyle="Porcentaje">
      <calculatedColumnFormula>IF(C2="","",C2/C1-1)</calculatedColumnFormula>
    </tableColumn>
    <tableColumn id="13" xr3:uid="{F5F29B36-9B4F-4F48-BEB4-B66BEDEC7C38}" name="Volatilidad Diaria" dataDxfId="395" dataCellStyle="Porcentaje"/>
    <tableColumn id="14" xr3:uid="{B4B2F673-E67F-4328-A842-6BBF3E9985BB}" name="Retorno diario" dataDxfId="394" dataCellStyle="Porcentaje">
      <calculatedColumnFormula>E3/E2-1</calculatedColumnFormula>
    </tableColumn>
    <tableColumn id="15" xr3:uid="{2D839CCB-9187-4407-9E8A-60CA60ABA871}" name="Rentabilidad acumulada" dataDxfId="393" dataCellStyle="Porcentaje">
      <calculatedColumnFormula>C2/$C$2-1</calculatedColumnFormula>
    </tableColumn>
    <tableColumn id="16" xr3:uid="{9427D698-B10B-4FAD-A7C7-E08C9756526E}" name="Drawdown" dataDxfId="392" dataCellStyle="Porcentaje">
      <calculatedColumnFormula>C2/D2-1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D144250-3B74-4ED9-B0FA-7244A122FBC8}" name="Semanal" displayName="Semanal" ref="A1:L289" totalsRowShown="0" headerRowDxfId="391" dataDxfId="389" headerRowBorderDxfId="390" tableBorderDxfId="388" dataCellStyle="Porcentaje">
  <autoFilter ref="A1:L289" xr:uid="{FD144250-3B74-4ED9-B0FA-7244A122FBC8}"/>
  <tableColumns count="12">
    <tableColumn id="1" xr3:uid="{0066B764-959E-4B42-A01D-C225ECE3A796}" name="Fecha" dataDxfId="387"/>
    <tableColumn id="5" xr3:uid="{34CC64AE-D05C-4828-A4F5-FBB58AE2FC77}" name="Open" dataDxfId="386"/>
    <tableColumn id="6" xr3:uid="{1A24DCF3-E2A9-48E2-BFCA-B024E4C4948C}" name="High" dataDxfId="385"/>
    <tableColumn id="7" xr3:uid="{39B0737A-181D-4977-87DE-BB27F457A4A9}" name="Low" dataDxfId="384"/>
    <tableColumn id="8" xr3:uid="{AF4BB9C5-4532-408E-9224-459C9C8099AC}" name="Close" dataDxfId="383"/>
    <tableColumn id="9" xr3:uid="{61EE7748-E591-4534-B78F-5910716A05C1}" name="Volume" dataDxfId="382"/>
    <tableColumn id="10" xr3:uid="{EFBFE4C6-F33C-43E8-A9E9-D6F390AC17A6}" name="MarketCap" dataDxfId="381"/>
    <tableColumn id="12" xr3:uid="{5BF06A2C-9031-4C91-A126-8E4C3C1B5737}" name="Rentabilidad Semanal" dataDxfId="380" dataCellStyle="Porcentaje">
      <calculatedColumnFormula>IF(C2="","",C2/C1-1)</calculatedColumnFormula>
    </tableColumn>
    <tableColumn id="13" xr3:uid="{6E9D435D-0C58-40D6-A000-B98ED18179A0}" name="Volatilidad Semanal" dataDxfId="379" dataCellStyle="Porcentaje">
      <calculatedColumnFormula>_xlfn.STDEV.S(H3:$H$288)</calculatedColumnFormula>
    </tableColumn>
    <tableColumn id="14" xr3:uid="{4FEF1273-F56A-4A14-88E6-D7355A14479F}" name="Retorno Semanal" dataDxfId="378" dataCellStyle="Porcentaje">
      <calculatedColumnFormula>E3/E2-1</calculatedColumnFormula>
    </tableColumn>
    <tableColumn id="15" xr3:uid="{BE13D9AA-B427-4C0C-9370-D1C062686C01}" name="Rentabilidad acumulada" dataDxfId="377" dataCellStyle="Porcentaje">
      <calculatedColumnFormula>C2/$C$2-1</calculatedColumnFormula>
    </tableColumn>
    <tableColumn id="16" xr3:uid="{BDBC3F0B-F0FA-495E-9500-E257CFC712C9}" name="Drawdown" dataDxfId="376" dataCellStyle="Porcentaje">
      <calculatedColumnFormula>C2/D2-1</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9CB2189-A28B-4E0B-A9DF-6A0C04B8FF08}" name="Mensual" displayName="Mensual" ref="A1:L66" totalsRowShown="0" headerRowDxfId="375" dataDxfId="373" headerRowBorderDxfId="374" tableBorderDxfId="372" dataCellStyle="Porcentaje">
  <autoFilter ref="A1:L66" xr:uid="{A9CB2189-A28B-4E0B-A9DF-6A0C04B8FF08}"/>
  <tableColumns count="12">
    <tableColumn id="1" xr3:uid="{5B9F65CF-0A47-4EDF-B675-D9792A29348C}" name="Fecha" dataDxfId="371"/>
    <tableColumn id="5" xr3:uid="{B5F6002F-0D96-4A20-9736-6989BF622C7B}" name="open" dataDxfId="370"/>
    <tableColumn id="6" xr3:uid="{2B277AB6-567C-4466-AAA0-10E80C270FF5}" name="high" dataDxfId="369"/>
    <tableColumn id="7" xr3:uid="{FC65681D-F9EE-4106-A5C5-E7F3E6FDCBA3}" name="low" dataDxfId="368"/>
    <tableColumn id="8" xr3:uid="{F91577AE-D239-45F4-A972-DB6F5EBD668F}" name="close" dataDxfId="367"/>
    <tableColumn id="9" xr3:uid="{A55FD98E-9C3E-4F2E-8F8F-DD49F746295D}" name="volume" dataDxfId="366"/>
    <tableColumn id="10" xr3:uid="{D12907EC-7F86-4C78-BF0C-BE98F054BD27}" name="marketCap" dataDxfId="365"/>
    <tableColumn id="12" xr3:uid="{9BB5DDE6-6D84-4C74-8129-7566EC861752}" name="Rentabilidad Mensual" dataDxfId="364" dataCellStyle="Porcentaje">
      <calculatedColumnFormula>IF(C2="","",C2/C1-1)</calculatedColumnFormula>
    </tableColumn>
    <tableColumn id="13" xr3:uid="{D6FC52E8-F461-4A54-9B07-7E7BEE7D6BD0}" name="Volatilidad Mensual" dataDxfId="363" dataCellStyle="Porcentaje"/>
    <tableColumn id="14" xr3:uid="{D8F2DC96-E1E9-4562-ABEC-142F7CF023A5}" name="Retorno Mensual" dataDxfId="362" dataCellStyle="Porcentaje">
      <calculatedColumnFormula>E3/E2-1</calculatedColumnFormula>
    </tableColumn>
    <tableColumn id="15" xr3:uid="{EFDBECA1-D161-4F1E-8857-9C47A05B46E9}" name="Rentabilidad acumulada" dataDxfId="361" dataCellStyle="Porcentaje">
      <calculatedColumnFormula>C2/$C$2-1</calculatedColumnFormula>
    </tableColumn>
    <tableColumn id="16" xr3:uid="{B9DDF4C2-49CF-4F1D-93F4-6F417AE5C3C8}" name="Drawdown" dataDxfId="360" dataCellStyle="Porcentaje">
      <calculatedColumnFormula>C2/D2-1</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F102680-9978-41D7-91FB-FFC401F827F7}" name="Tweets" displayName="Tweets" ref="A1:N201" totalsRowShown="0" headerRowDxfId="359" dataDxfId="357" headerRowBorderDxfId="358" tableBorderDxfId="356">
  <autoFilter ref="A1:N201" xr:uid="{1F102680-9978-41D7-91FB-FFC401F827F7}"/>
  <sortState xmlns:xlrd2="http://schemas.microsoft.com/office/spreadsheetml/2017/richdata2" ref="A2:N192">
    <sortCondition ref="A1:A192"/>
  </sortState>
  <tableColumns count="14">
    <tableColumn id="1" xr3:uid="{E0932AD8-3D72-4140-BFD1-ADBBD3182235}" name="Fecha" dataDxfId="355"/>
    <tableColumn id="2" xr3:uid="{DEFF4427-9308-4138-8E69-02543B980A90}" name="Contenido" dataDxfId="354"/>
    <tableColumn id="3" xr3:uid="{6A0CCA7F-1219-4FD9-983A-4F0A5E1FEA8A}" name="Likes" dataDxfId="353"/>
    <tableColumn id="4" xr3:uid="{E50511D4-C012-4CDF-BC56-3D86B9EFA801}" name="Retweets" dataDxfId="352"/>
    <tableColumn id="5" xr3:uid="{89BD237E-FEDE-491E-9240-4B142E252975}" name="Respuestas" dataDxfId="351"/>
    <tableColumn id="14" xr3:uid="{2A83B1F2-E365-41EB-B9F6-19AD015759EE}" name="Engagement " dataDxfId="350">
      <calculatedColumnFormula>IF(G2&lt;=_xlfn.PERCENTILE.INC($G:$G,0.25),"Bajo", IF(G2&lt;=_xlfn.PERCENTILE.INC($G:$G,0.5),"Medio", IF(G2&lt;=_xlfn.PERCENTILE.INC($G:$G,0.75),"Alto","Muy alto")))</calculatedColumnFormula>
    </tableColumn>
    <tableColumn id="6" xr3:uid="{F254B909-5DE1-49B2-B98F-329BCCF2C7BF}" name="Engagement Total" dataDxfId="349"/>
    <tableColumn id="7" xr3:uid="{BBFEC104-E0D5-405E-8147-781BDF4B95A7}" name="URL" dataDxfId="348" dataCellStyle="Hipervínculo"/>
    <tableColumn id="8" xr3:uid="{54E7B972-52B8-4B8B-8D53-BB98B11F93C8}" name="Categoría" dataDxfId="347"/>
    <tableColumn id="9" xr3:uid="{9ED6C6EB-6CA9-44FB-955A-6C954E43CB0C}" name="Tipo de Publicación" dataDxfId="346"/>
    <tableColumn id="10" xr3:uid="{521667C4-2A0D-44CF-90A5-B18E91DF1E39}" name="Tipo de Contenido" dataDxfId="345"/>
    <tableColumn id="11" xr3:uid="{51982393-48F5-446D-A836-05BCBA4B8E2B}" name="Intencionalidad" dataDxfId="344"/>
    <tableColumn id="12" xr3:uid="{15D7AC54-26A6-4ECE-B855-86A77354160B}" name="Tono Emocional" dataDxfId="343"/>
    <tableColumn id="13" xr3:uid="{D3F837A8-906D-4010-AB64-62388D65EA11}" name="Formato del Tweet" dataDxfId="34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756C1A2-DFE1-468F-99B4-8A7EE9D46089}" name="Tabla4" displayName="Tabla4" ref="O1:Y201" totalsRowShown="0" headerRowDxfId="341" dataDxfId="340">
  <autoFilter ref="O1:Y201" xr:uid="{3756C1A2-DFE1-468F-99B4-8A7EE9D46089}"/>
  <tableColumns count="11">
    <tableColumn id="1" xr3:uid="{7142A0A5-18CF-4671-A5B4-8A24FF274DC3}" name="Reacción 1D" dataDxfId="339">
      <calculatedColumnFormula>IFERROR(_xlfn.XLOOKUP(Tweets!A2+1,Diario!$A$1:$A$2009,Diario!$E$1:$E$2009)/_xlfn.XLOOKUP(Tweets!A2,Diario!$A$1:$A$2009,Diario!$E$1:$E$2009)-1,"")</calculatedColumnFormula>
    </tableColumn>
    <tableColumn id="2" xr3:uid="{6B0E2DBB-BE66-44B1-BBAA-9DDFE1923C58}" name="Reacción 3D" dataDxfId="338">
      <calculatedColumnFormula>IFERROR(_xlfn.XLOOKUP(Tweets!A2+3,Diario!$A$1:$A$2009,Diario!$E$1:$E$2009)/_xlfn.XLOOKUP(Tweets!A2,Diario!$A$1:$A$2009,Diario!$E$1:$E$2009)-1,"")</calculatedColumnFormula>
    </tableColumn>
    <tableColumn id="3" xr3:uid="{5C803B5B-687E-4931-A66C-4FB5BF64DBE5}" name="Reacción 7D" dataDxfId="337">
      <calculatedColumnFormula>IFERROR(_xlfn.XLOOKUP(Tweets!A2+7,Diario!$A$1:$A$2009,Diario!$E$1:$E$2009)/_xlfn.XLOOKUP(Tweets!A2,Diario!$A$1:$A$2009,Diario!$E$1:$E$2009)-1,"")</calculatedColumnFormula>
    </tableColumn>
    <tableColumn id="4" xr3:uid="{7B162C1B-E24E-4EF9-A044-343ACE8B4E6F}" name="Volatilidad 1D" dataDxfId="336">
      <calculatedColumnFormula>IFERROR(_xlfn.XLOOKUP(Tweets!A2,Diario!$A:$A,Diario!$I:$I),"")</calculatedColumnFormula>
    </tableColumn>
    <tableColumn id="5" xr3:uid="{7FFA3972-DCA9-4386-B68D-1125D6C2A690}" name="Volatilidad 3D" dataDxfId="335">
      <calculatedColumnFormula array="1">IFERROR(_xlfn.STDEV.S(_xlfn._xlws.FILTER(Diario!$J$1:$J$2009,(Diario!$A$1:$A$2009&gt;=Tweets!A2)*(Diario!$A$1:$A$2009&lt;=Tweets!A2+3))),"")</calculatedColumnFormula>
    </tableColumn>
    <tableColumn id="6" xr3:uid="{312F8870-3A75-4A10-B0EA-39FE460C19E4}" name="Volatilidad 7D" dataDxfId="334">
      <calculatedColumnFormula array="1">IFERROR(_xlfn.STDEV.S(_xlfn._xlws.FILTER(Diario!$J$1:$J$2009,(Diario!$A$1:$A$2009&gt;=Tweets!A2)*(Diario!$A$1:$A$2009&lt;=Tweets!A2+7))),"")</calculatedColumnFormula>
    </tableColumn>
    <tableColumn id="7" xr3:uid="{53AD2154-CECD-4496-9787-D530B57EF91F}" name="Volatilidad previa 1D" dataDxfId="333">
      <calculatedColumnFormula>IFERROR(_xlfn.XLOOKUP(Tweets!A2-1,Diario!$A:$A,Diario!$I:$I),"")</calculatedColumnFormula>
    </tableColumn>
    <tableColumn id="8" xr3:uid="{E46189C8-DC68-435A-B12F-CEF187B8E4A0}" name="Volatilidad previa 3D" dataDxfId="332">
      <calculatedColumnFormula array="1">IFERROR(_xlfn.STDEV.S(_xlfn._xlws.FILTER(Diario!$J:$J,(Diario!$A:$A&gt;=Tweets!A2-3)*(Diario!$A:$A&lt;=Tweets!A2-1))),"")</calculatedColumnFormula>
    </tableColumn>
    <tableColumn id="9" xr3:uid="{5EB05775-63F2-47C3-8A29-E847F465817D}" name="Volatilidad previa 7D" dataDxfId="331">
      <calculatedColumnFormula array="1">IFERROR(_xlfn.STDEV.S(_xlfn._xlws.FILTER(Diario!$J:$J,(Diario!$A:$A&gt;=Tweets!A2-7)*(Diario!$A:$A&lt;=Tweets!A2-1))),"")</calculatedColumnFormula>
    </tableColumn>
    <tableColumn id="10" xr3:uid="{970BFBC8-761C-42C2-B7EB-62540D0798EA}" name="Horizonte completo 3D" dataDxfId="330">
      <calculatedColumnFormula>IF(_xlfn.XLOOKUP(Tweets!A2+3,Diario!$A:$A,Diario!$E:$E,,1)="",0,1)</calculatedColumnFormula>
    </tableColumn>
    <tableColumn id="11" xr3:uid="{BDF9B97F-B3F1-4B49-9735-F08F85E9B825}" name="Horizonte completo 7D" dataDxfId="329">
      <calculatedColumnFormula>IF(_xlfn.XLOOKUP(Tweets!A2+7,Diario!$A:$A,Diario!$E:$E,,1)="",0,1)</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62E6CACD-8618-4DF9-BAAF-6DBC507C5C45}" name="Tabla24" displayName="Tabla24" ref="F1:H6" totalsRowShown="0" headerRowDxfId="288">
  <autoFilter ref="F1:H6" xr:uid="{62E6CACD-8618-4DF9-BAAF-6DBC507C5C45}"/>
  <tableColumns count="3">
    <tableColumn id="1" xr3:uid="{BE36BA2B-FE6C-4C03-AC08-13914F6E2F5F}" name="Etiquetas de fila" dataDxfId="287"/>
    <tableColumn id="2" xr3:uid="{89209943-38B3-4B25-9ED4-A80ED4F7070A}" name="Promedio de Volatilidad previa 1D" dataDxfId="286"/>
    <tableColumn id="3" xr3:uid="{C5730AF0-98B5-46B1-AD13-94053BBDB05A}" name="Promedio de Volatilidad 1D" dataDxfId="28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CEA600F5-4511-4AF6-934C-33F9E914F5F8}" name="Tabla25" displayName="Tabla25" ref="F7:H12" totalsRowShown="0" headerRowDxfId="284">
  <autoFilter ref="F7:H12" xr:uid="{CEA600F5-4511-4AF6-934C-33F9E914F5F8}"/>
  <tableColumns count="3">
    <tableColumn id="1" xr3:uid="{DB37C3B9-7488-4E89-9B86-86B89A553F83}" name="Etiquetas de fila" dataDxfId="283"/>
    <tableColumn id="2" xr3:uid="{A14F283F-78FE-4F7A-BDF7-7FDC937D5127}" name="Promedio de Volatilidad previa 3D" dataDxfId="282"/>
    <tableColumn id="3" xr3:uid="{21488293-3BA9-4F4D-9618-A2036F6AE181}" name="Promedio de Volatilidad 3D" dataDxfId="281"/>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8D92516B-3F48-4C1A-BF78-6AD320FAB351}" name="Tabla26" displayName="Tabla26" ref="F13:H18" totalsRowShown="0" headerRowDxfId="280">
  <autoFilter ref="F13:H18" xr:uid="{8D92516B-3F48-4C1A-BF78-6AD320FAB351}"/>
  <tableColumns count="3">
    <tableColumn id="1" xr3:uid="{B8242BFC-2E6E-407D-9293-CE2243E51F5C}" name="Etiquetas de fila" dataDxfId="279"/>
    <tableColumn id="2" xr3:uid="{2BEAB33F-8039-4D22-87D6-106E960EC1EB}" name="Promedio de Volatilidad previa 7D" dataDxfId="278"/>
    <tableColumn id="3" xr3:uid="{7F65BD21-5F1A-4C17-9A05-0E8385A0717C}" name="Promedio de Volatilidad 7D" dataDxfId="27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4A6C941-BC23-49B7-8B45-C8838BC69FD1}" name="Tabla21" displayName="Tabla21" ref="F1:H6" totalsRowShown="0">
  <autoFilter ref="F1:H6" xr:uid="{84A6C941-BC23-49B7-8B45-C8838BC69FD1}"/>
  <tableColumns count="3">
    <tableColumn id="1" xr3:uid="{8D9537D4-BDFD-499B-8E1E-009E0A2802C7}" name="Etiquetas de fila" dataDxfId="236"/>
    <tableColumn id="2" xr3:uid="{B557782A-60C0-4B8F-A01C-AF13D6B9A826}" name="Promedio de Volatilidad previa 1D" dataDxfId="235"/>
    <tableColumn id="3" xr3:uid="{F85A6EFD-EF29-4DAB-95B3-C4329AEC2198}" name="Promedio de Volatilidad 1D" dataDxfId="23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67819FFF-28EB-4A35-8410-0DB82CBBB37E}" name="Tabla22" displayName="Tabla22" ref="F7:H12" totalsRowShown="0">
  <autoFilter ref="F7:H12" xr:uid="{67819FFF-28EB-4A35-8410-0DB82CBBB37E}"/>
  <tableColumns count="3">
    <tableColumn id="1" xr3:uid="{004E0811-430D-486B-8BE7-183FFC75EB1D}" name="Etiquetas de fila" dataDxfId="233"/>
    <tableColumn id="2" xr3:uid="{A592FABA-FDF8-41D0-8669-17405FC56B5F}" name="Promedio de Volatilidad previa 3D" dataDxfId="232"/>
    <tableColumn id="3" xr3:uid="{73A21EA4-BC9E-4F09-AED1-C6789CC235CF}" name="Promedio de Volatilidad 3D" dataDxfId="23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D6CD29F5-E38F-4611-A4ED-0F8485E06618}" name="Tabla23" displayName="Tabla23" ref="F13:H18" totalsRowShown="0">
  <autoFilter ref="F13:H18" xr:uid="{D6CD29F5-E38F-4611-A4ED-0F8485E06618}"/>
  <tableColumns count="3">
    <tableColumn id="1" xr3:uid="{7C1FDCC7-2B7B-4138-AEB2-726EE8117524}" name="Etiquetas de fila" dataDxfId="230"/>
    <tableColumn id="2" xr3:uid="{3574BD41-00AE-4546-A082-F45C938D84AA}" name="Promedio de Volatilidad previa 7D" dataDxfId="229"/>
    <tableColumn id="3" xr3:uid="{076F617C-0AB3-437A-A848-3EC9520964CA}" name="Promedio de Volatilidad 7D" dataDxfId="228"/>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572941B-FD3E-4A61-A923-F7982CFD3A3B}" name="Tabla18" displayName="Tabla18" ref="F1:H4" totalsRowShown="0" headerRowDxfId="188" dataDxfId="187">
  <autoFilter ref="F1:H4" xr:uid="{7572941B-FD3E-4A61-A923-F7982CFD3A3B}"/>
  <tableColumns count="3">
    <tableColumn id="1" xr3:uid="{7263184A-5F71-414B-B456-962BFC0DFA1B}" name="Etiquetas de fila" dataDxfId="186"/>
    <tableColumn id="2" xr3:uid="{075AF00B-3911-4796-9355-C7628B3EFEE4}" name="Promedio de Volatilidad previa 1D" dataDxfId="185"/>
    <tableColumn id="3" xr3:uid="{E87420FB-5870-4703-BEAF-38E964EE0718}" name="Promedio de Volatilidad 1D" dataDxfId="18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7939DE50-B80D-4316-9C5F-EE49CF48879A}" name="Tabla19" displayName="Tabla19" ref="F5:H8" totalsRowShown="0" headerRowDxfId="183" dataDxfId="182">
  <autoFilter ref="F5:H8" xr:uid="{7939DE50-B80D-4316-9C5F-EE49CF48879A}"/>
  <tableColumns count="3">
    <tableColumn id="1" xr3:uid="{1F02B82F-F1BE-4F4D-BC7C-F6190AFF0DF2}" name="Etiquetas de fila" dataDxfId="181"/>
    <tableColumn id="2" xr3:uid="{D7F1BD90-5E10-42AA-B887-DDD01BA2B30C}" name="Promedio de Volatilidad previa 3D" dataDxfId="180"/>
    <tableColumn id="3" xr3:uid="{F17A5AA7-D51F-4B4F-951A-D22861162C4D}" name="Promedio de Volatilidad 3D" dataDxfId="179"/>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2B2C69A-2B22-455A-803B-6B918422181E}" name="Tabla20" displayName="Tabla20" ref="F9:H12" totalsRowShown="0" headerRowDxfId="178" dataDxfId="177">
  <autoFilter ref="F9:H12" xr:uid="{02B2C69A-2B22-455A-803B-6B918422181E}"/>
  <tableColumns count="3">
    <tableColumn id="1" xr3:uid="{F91744A2-51E1-42A4-AA9B-7E00655ED178}" name="Etiquetas de fila" dataDxfId="176"/>
    <tableColumn id="2" xr3:uid="{FC0C72DA-3E03-421C-B8AB-31DCBC8B16FA}" name="Promedio de Volatilidad previa 7D" dataDxfId="175"/>
    <tableColumn id="3" xr3:uid="{E0CEE6E9-CF0B-4DEA-8474-EFF03EB164C2}" name="Promedio de Volatilidad 7D" dataDxfId="17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8C38846-DBB6-4D19-8E5F-AE4A7963BC85}" name="Tabla15" displayName="Tabla15" ref="F1:H7" totalsRowShown="0" headerRowDxfId="134" dataDxfId="133">
  <autoFilter ref="F1:H7" xr:uid="{98C38846-DBB6-4D19-8E5F-AE4A7963BC85}"/>
  <tableColumns count="3">
    <tableColumn id="1" xr3:uid="{9A006237-D4C0-4380-8C18-EE07D4EF4CFD}" name="Etiquetas de fila" dataDxfId="132"/>
    <tableColumn id="2" xr3:uid="{BE377012-D285-47F7-945E-564B0FD6F5F0}" name="Promedio de Volatilidad previa 1D" dataDxfId="131"/>
    <tableColumn id="3" xr3:uid="{7B16259B-2151-4173-B2D0-4AF69A4825CA}" name="Promedio de Volatilidad 1D" dataDxfId="13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74CB31FD-BB73-4D51-85D1-C249FA9B0367}" name="Tabla16" displayName="Tabla16" ref="F8:H14" totalsRowShown="0" headerRowDxfId="129" dataDxfId="128">
  <autoFilter ref="F8:H14" xr:uid="{74CB31FD-BB73-4D51-85D1-C249FA9B0367}"/>
  <tableColumns count="3">
    <tableColumn id="1" xr3:uid="{8C96DF39-B6E2-491E-B868-6B521E1D8499}" name="Etiquetas de fila" dataDxfId="127"/>
    <tableColumn id="2" xr3:uid="{4F7F0E18-8672-4577-B0B2-E9B11C440BF2}" name="Promedio de Volatilidad previa 3D" dataDxfId="126"/>
    <tableColumn id="3" xr3:uid="{C3E3AD10-9F0C-4DC8-9FBE-CA34DED31591}" name="Promedio de Volatilidad 3D" dataDxfId="12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5D054B44-D4BA-4ED5-9034-026715E1E734}" name="Tabla17" displayName="Tabla17" ref="F15:H21" totalsRowShown="0" headerRowDxfId="124" dataDxfId="123">
  <autoFilter ref="F15:H21" xr:uid="{5D054B44-D4BA-4ED5-9034-026715E1E734}"/>
  <tableColumns count="3">
    <tableColumn id="1" xr3:uid="{C4F7BFE8-6206-4403-93C8-D313B3E61DDB}" name="Etiquetas de fila" dataDxfId="122"/>
    <tableColumn id="2" xr3:uid="{74599E50-F573-402A-8661-32001747741C}" name="Promedio de Volatilidad previa 7D" dataDxfId="121"/>
    <tableColumn id="3" xr3:uid="{CD3EDA2B-20AC-47D2-915E-55B227855E43}" name="Promedio de Volatilidad 7D" dataDxfId="120"/>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8E795AA-A8FF-4816-8894-B3236684EF00}" name="Tabla9" displayName="Tabla9" ref="F1:H9" totalsRowShown="0" headerRowDxfId="80" dataDxfId="79">
  <autoFilter ref="F1:H9" xr:uid="{98E795AA-A8FF-4816-8894-B3236684EF00}"/>
  <tableColumns count="3">
    <tableColumn id="1" xr3:uid="{AD8BE6F9-3443-4E1A-9854-8A4B43E64183}" name="Etiquetas de fila" dataDxfId="78"/>
    <tableColumn id="2" xr3:uid="{F02786BF-6DC2-460C-A567-54A4EFE5FAA5}" name="Promedio de Volatilidad previa 1D" dataDxfId="77"/>
    <tableColumn id="3" xr3:uid="{D87D5A15-2141-4477-8129-6A87B6169E04}" name="Promedio de Volatilidad 1D" dataDxfId="76"/>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9EEE56C-CE51-43EC-8AB1-EA091CD3929D}" name="Tabla10" displayName="Tabla10" ref="F10:H18" totalsRowShown="0" headerRowDxfId="75" dataDxfId="74">
  <autoFilter ref="F10:H18" xr:uid="{A9EEE56C-CE51-43EC-8AB1-EA091CD3929D}"/>
  <tableColumns count="3">
    <tableColumn id="1" xr3:uid="{BD481440-149B-423F-B8E3-770AF02117C4}" name="Etiquetas de fila" dataDxfId="73"/>
    <tableColumn id="2" xr3:uid="{8D863064-58EA-4DC8-8E7E-8AC1A45DBD22}" name="Promedio de Volatilidad previa 3D" dataDxfId="72"/>
    <tableColumn id="3" xr3:uid="{782288A1-EE90-4C42-B227-F339E9047B64}" name="Promedio de Volatilidad 3D" dataDxfId="71"/>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03E3C5-8240-4F5C-9F9B-4017C92B2285}" name="Tabla11" displayName="Tabla11" ref="F19:H27" totalsRowShown="0" headerRowDxfId="70" dataDxfId="69">
  <autoFilter ref="F19:H27" xr:uid="{6603E3C5-8240-4F5C-9F9B-4017C92B2285}"/>
  <tableColumns count="3">
    <tableColumn id="1" xr3:uid="{BAA75420-0396-4795-9D77-DEC542647030}" name="Etiquetas de fila" dataDxfId="68"/>
    <tableColumn id="2" xr3:uid="{D85364AC-36AB-45E3-80E1-A19B9C433B50}" name="Promedio de Volatilidad previa 7D" dataDxfId="67"/>
    <tableColumn id="3" xr3:uid="{AFE27F69-D2FE-4450-A2B7-C647C2B74E90}" name="Promedio de Volatilidad 7D" dataDxfId="66"/>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D78B9B6-1796-4F24-985A-3CEB45BDACF8}" name="Tabla6" displayName="Tabla6" ref="F1:H9" totalsRowShown="0" headerRowDxfId="26">
  <autoFilter ref="F1:H9" xr:uid="{2D78B9B6-1796-4F24-985A-3CEB45BDACF8}"/>
  <tableColumns count="3">
    <tableColumn id="1" xr3:uid="{CE66B3FC-34FB-4A13-B86E-296A5A8403F3}" name="Etiquetas de fila" dataDxfId="25"/>
    <tableColumn id="2" xr3:uid="{B661D837-7380-4275-B230-FE03D21BF78C}" name="Promedio de Volatilidad previa 1D" dataDxfId="24"/>
    <tableColumn id="3" xr3:uid="{70BD2851-98AB-47A6-B48B-89FAF332C24B}" name="Promedio de Volatilidad 1D" dataDxfId="23"/>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2EDC321-48F1-42DE-BA4B-F4CB5B06278C}" name="Tabla7" displayName="Tabla7" ref="F10:H18" totalsRowShown="0" headerRowDxfId="22">
  <autoFilter ref="F10:H18" xr:uid="{F2EDC321-48F1-42DE-BA4B-F4CB5B06278C}"/>
  <tableColumns count="3">
    <tableColumn id="1" xr3:uid="{E16CFDA7-45AF-4DD6-95BF-82E9EEB6514C}" name="Etiquetas de fila" dataDxfId="21"/>
    <tableColumn id="2" xr3:uid="{3C021FBD-3535-4ADE-B607-0AED71CC4462}" name="Promedio de Volatilidad previa 3D" dataDxfId="20"/>
    <tableColumn id="3" xr3:uid="{DDF2FEEC-926B-4A37-BEB6-434F2C5A8DDC}" name="Promedio de Volatilidad 3D" dataDxfId="19"/>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040CC0C-757A-48E4-B339-5EE94CF086AA}" name="Tabla8" displayName="Tabla8" ref="F19:H27" totalsRowShown="0" headerRowDxfId="18">
  <autoFilter ref="F19:H27" xr:uid="{2040CC0C-757A-48E4-B339-5EE94CF086AA}"/>
  <tableColumns count="3">
    <tableColumn id="1" xr3:uid="{242B7959-B702-46DB-A9BD-347C592687A1}" name="Volatilidad 7D" dataDxfId="17"/>
    <tableColumn id="2" xr3:uid="{CB165901-0039-4BB1-B7E7-C126EEBB9A80}" name="Promedio de Volatilidad previa 7D" dataDxfId="16"/>
    <tableColumn id="3" xr3:uid="{5CA3D700-EDA3-43A3-94BB-379FE98793BA}" name="Promedio de Volatilidad 7D" dataDxfId="15"/>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DBCE2D6-ABD9-4BB0-89B4-2D86091CC262}" name="Tabla12" displayName="Tabla12" ref="F1:H4" totalsRowShown="0" headerRowDxfId="11">
  <autoFilter ref="F1:H4" xr:uid="{0DBCE2D6-ABD9-4BB0-89B4-2D86091CC262}"/>
  <tableColumns count="3">
    <tableColumn id="1" xr3:uid="{32E3AF30-D723-4288-BE22-B24060817442}" name="Etiquetas de fila" dataDxfId="10"/>
    <tableColumn id="2" xr3:uid="{79FC3905-3CA6-45C6-A9A9-55577C617F70}" name="Promedio de Volatilidad previa 1D" dataDxfId="9"/>
    <tableColumn id="3" xr3:uid="{8B03EC05-81C3-4FA6-8A82-BD52BD081A81}" name="Promedio de Volatilidad 1D" dataDxfId="8"/>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266903D-CB68-43DC-82D9-918F85AB15B3}" name="Tabla13" displayName="Tabla13" ref="F5:H8" totalsRowShown="0" headerRowDxfId="7">
  <autoFilter ref="F5:H8" xr:uid="{C266903D-CB68-43DC-82D9-918F85AB15B3}"/>
  <tableColumns count="3">
    <tableColumn id="1" xr3:uid="{DA3B4AD7-9DE4-47BA-B1FF-A8ECB4A3D402}" name="Etiquetas de fila" dataDxfId="6"/>
    <tableColumn id="2" xr3:uid="{E80C17C5-80BB-468D-91DF-948E3312C575}" name="Promedio de Volatilidad previa 3D" dataDxfId="5"/>
    <tableColumn id="3" xr3:uid="{191B1048-CC46-4106-8AEF-82441F8CB220}" name="Promedio de Volatilidad 3D" dataDxfId="4"/>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40A5660-154E-42F4-BF01-347F98AC24F5}" name="Tabla14" displayName="Tabla14" ref="F9:H12" totalsRowShown="0" headerRowDxfId="3">
  <autoFilter ref="F9:H12" xr:uid="{540A5660-154E-42F4-BF01-347F98AC24F5}"/>
  <tableColumns count="3">
    <tableColumn id="1" xr3:uid="{F3CD8A87-F76F-4E4A-9F63-65AA6D69478A}" name="Etiquetas de fila" dataDxfId="2"/>
    <tableColumn id="2" xr3:uid="{BB7B2645-F2C1-4A11-9416-C8ADCD3DBF3F}" name="Promedio de Volatilidad previa 7D" dataDxfId="1"/>
    <tableColumn id="3" xr3:uid="{11A509AD-DDF7-4248-8FD9-26F4347DAB55}" name="Promedio de Volatilidad 7D"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Azul cálido">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17" Type="http://schemas.openxmlformats.org/officeDocument/2006/relationships/hyperlink" Target="https://x.com/elonmusk/status/1645271510561562625" TargetMode="External"/><Relationship Id="rId21" Type="http://schemas.openxmlformats.org/officeDocument/2006/relationships/hyperlink" Target="https://x.com/elonmusk/status/1900851975824019595" TargetMode="External"/><Relationship Id="rId42" Type="http://schemas.openxmlformats.org/officeDocument/2006/relationships/hyperlink" Target="https://x.com/elonmusk/status/1680140839107051520" TargetMode="External"/><Relationship Id="rId63" Type="http://schemas.openxmlformats.org/officeDocument/2006/relationships/hyperlink" Target="https://x.com/elonmusk/status/1531699416490557440" TargetMode="External"/><Relationship Id="rId84" Type="http://schemas.openxmlformats.org/officeDocument/2006/relationships/hyperlink" Target="https://x.com/elonmusk/status/1917048786633036129" TargetMode="External"/><Relationship Id="rId138" Type="http://schemas.openxmlformats.org/officeDocument/2006/relationships/hyperlink" Target="https://x.com/elonmusk/status/1584898685736869888" TargetMode="External"/><Relationship Id="rId159" Type="http://schemas.openxmlformats.org/officeDocument/2006/relationships/hyperlink" Target="https://x.com/elonmusk/status/1370449101402353669" TargetMode="External"/><Relationship Id="rId170" Type="http://schemas.openxmlformats.org/officeDocument/2006/relationships/hyperlink" Target="https://x.com/elonmusk/status/1397626694609956864" TargetMode="External"/><Relationship Id="rId191" Type="http://schemas.openxmlformats.org/officeDocument/2006/relationships/hyperlink" Target="https://x.com/elonmusk/status/1408246534093918210" TargetMode="External"/><Relationship Id="rId107" Type="http://schemas.openxmlformats.org/officeDocument/2006/relationships/hyperlink" Target="https://x.com/elonmusk/status/1476439722046238725" TargetMode="External"/><Relationship Id="rId11" Type="http://schemas.openxmlformats.org/officeDocument/2006/relationships/hyperlink" Target="https://x.com/elonmusk/status/1768271078999167379" TargetMode="External"/><Relationship Id="rId32" Type="http://schemas.openxmlformats.org/officeDocument/2006/relationships/hyperlink" Target="https://x.com/elonmusk/status/1353428970121793537" TargetMode="External"/><Relationship Id="rId53" Type="http://schemas.openxmlformats.org/officeDocument/2006/relationships/hyperlink" Target="https://x.com/elonmusk/status/1370882536101056523" TargetMode="External"/><Relationship Id="rId74" Type="http://schemas.openxmlformats.org/officeDocument/2006/relationships/hyperlink" Target="https://x.com/elonmusk/status/1868854088307540142" TargetMode="External"/><Relationship Id="rId128" Type="http://schemas.openxmlformats.org/officeDocument/2006/relationships/hyperlink" Target="https://x.com/elonmusk/status/1363230177002622976" TargetMode="External"/><Relationship Id="rId149" Type="http://schemas.openxmlformats.org/officeDocument/2006/relationships/hyperlink" Target="https://x.com/elonmusk/status/1256353943765921792" TargetMode="External"/><Relationship Id="rId5" Type="http://schemas.openxmlformats.org/officeDocument/2006/relationships/hyperlink" Target="https://x.com/elonmusk/status/1683171310388535296" TargetMode="External"/><Relationship Id="rId95" Type="http://schemas.openxmlformats.org/officeDocument/2006/relationships/hyperlink" Target="https://x.com/elonmusk/status/1364560733472579591" TargetMode="External"/><Relationship Id="rId160" Type="http://schemas.openxmlformats.org/officeDocument/2006/relationships/hyperlink" Target="https://x.com/elonmusk/status/1374617643446063105" TargetMode="External"/><Relationship Id="rId181" Type="http://schemas.openxmlformats.org/officeDocument/2006/relationships/hyperlink" Target="https://x.com/elonmusk/status/1503222294277197829" TargetMode="External"/><Relationship Id="rId22" Type="http://schemas.openxmlformats.org/officeDocument/2006/relationships/hyperlink" Target="https://x.com/elonmusk/status/1912046162347012155" TargetMode="External"/><Relationship Id="rId43" Type="http://schemas.openxmlformats.org/officeDocument/2006/relationships/hyperlink" Target="https://x.com/elonmusk/status/1680391106037534721" TargetMode="External"/><Relationship Id="rId64" Type="http://schemas.openxmlformats.org/officeDocument/2006/relationships/hyperlink" Target="https://x.com/elonmusk/status/1531696049064116225" TargetMode="External"/><Relationship Id="rId118" Type="http://schemas.openxmlformats.org/officeDocument/2006/relationships/hyperlink" Target="https://x.com/elonmusk/status/1631720134636367872" TargetMode="External"/><Relationship Id="rId139" Type="http://schemas.openxmlformats.org/officeDocument/2006/relationships/hyperlink" Target="https://x.com/elonmusk/status/1256239815256797184" TargetMode="External"/><Relationship Id="rId85" Type="http://schemas.openxmlformats.org/officeDocument/2006/relationships/hyperlink" Target="https://x.com/elonmusk/status/1918334607742910612" TargetMode="External"/><Relationship Id="rId150" Type="http://schemas.openxmlformats.org/officeDocument/2006/relationships/hyperlink" Target="https://x.com/elonmusk/status/1261416824459030529" TargetMode="External"/><Relationship Id="rId171" Type="http://schemas.openxmlformats.org/officeDocument/2006/relationships/hyperlink" Target="https://x.com/elonmusk/status/1400620080090730501" TargetMode="External"/><Relationship Id="rId192" Type="http://schemas.openxmlformats.org/officeDocument/2006/relationships/hyperlink" Target="https://x.com/elonmusk/status/1868098924726386771" TargetMode="External"/><Relationship Id="rId12" Type="http://schemas.openxmlformats.org/officeDocument/2006/relationships/hyperlink" Target="https://x.com/elonmusk/status/1813006521497776496" TargetMode="External"/><Relationship Id="rId33" Type="http://schemas.openxmlformats.org/officeDocument/2006/relationships/hyperlink" Target="https://x.com/elonmusk/status/1473328171726651397" TargetMode="External"/><Relationship Id="rId108" Type="http://schemas.openxmlformats.org/officeDocument/2006/relationships/hyperlink" Target="https://x.com/elonmusk/status/1471338213549744130" TargetMode="External"/><Relationship Id="rId129" Type="http://schemas.openxmlformats.org/officeDocument/2006/relationships/hyperlink" Target="https://x.com/elonmusk/status/1363007438455074825" TargetMode="External"/><Relationship Id="rId54" Type="http://schemas.openxmlformats.org/officeDocument/2006/relationships/hyperlink" Target="https://x.com/elonmusk/status/1358542364948668418" TargetMode="External"/><Relationship Id="rId75" Type="http://schemas.openxmlformats.org/officeDocument/2006/relationships/hyperlink" Target="https://x.com/elonmusk/status/1866272797841867162" TargetMode="External"/><Relationship Id="rId96" Type="http://schemas.openxmlformats.org/officeDocument/2006/relationships/hyperlink" Target="https://x.com/elonmusk/status/1329114904817758208" TargetMode="External"/><Relationship Id="rId140" Type="http://schemas.openxmlformats.org/officeDocument/2006/relationships/hyperlink" Target="https://x.com/elonmusk/status/1457064697782489088" TargetMode="External"/><Relationship Id="rId161" Type="http://schemas.openxmlformats.org/officeDocument/2006/relationships/hyperlink" Target="https://x.com/elonmusk/status/1374619379929772034" TargetMode="External"/><Relationship Id="rId182" Type="http://schemas.openxmlformats.org/officeDocument/2006/relationships/hyperlink" Target="https://x.com/elonmusk/status/1503290199744430080" TargetMode="External"/><Relationship Id="rId6" Type="http://schemas.openxmlformats.org/officeDocument/2006/relationships/hyperlink" Target="https://x.com/elonmusk/status/1744812135937396788" TargetMode="External"/><Relationship Id="rId23" Type="http://schemas.openxmlformats.org/officeDocument/2006/relationships/hyperlink" Target="https://x.com/elonmusk/status/1887889037354008729" TargetMode="External"/><Relationship Id="rId119" Type="http://schemas.openxmlformats.org/officeDocument/2006/relationships/hyperlink" Target="https://x.com/elonmusk/status/1517681356125392897" TargetMode="External"/><Relationship Id="rId44" Type="http://schemas.openxmlformats.org/officeDocument/2006/relationships/hyperlink" Target="https://x.com/elonmusk/status/1682978324375543808" TargetMode="External"/><Relationship Id="rId65" Type="http://schemas.openxmlformats.org/officeDocument/2006/relationships/hyperlink" Target="https://x.com/elonmusk/status/1529963471248449556" TargetMode="External"/><Relationship Id="rId86" Type="http://schemas.openxmlformats.org/officeDocument/2006/relationships/hyperlink" Target="https://x.com/elonmusk/status/1917005499209551977" TargetMode="External"/><Relationship Id="rId130" Type="http://schemas.openxmlformats.org/officeDocument/2006/relationships/hyperlink" Target="https://x.com/elonmusk/status/1359400199521783809" TargetMode="External"/><Relationship Id="rId151" Type="http://schemas.openxmlformats.org/officeDocument/2006/relationships/hyperlink" Target="https://x.com/elonmusk/status/1328458535340949505" TargetMode="External"/><Relationship Id="rId172" Type="http://schemas.openxmlformats.org/officeDocument/2006/relationships/hyperlink" Target="https://x.com/elonmusk/status/1401091921746006017" TargetMode="External"/><Relationship Id="rId193" Type="http://schemas.openxmlformats.org/officeDocument/2006/relationships/hyperlink" Target="https://x.com/elonmusk/status/1629962353872715778" TargetMode="External"/><Relationship Id="rId13" Type="http://schemas.openxmlformats.org/officeDocument/2006/relationships/hyperlink" Target="https://x.com/elonmusk/status/1837899994973540495" TargetMode="External"/><Relationship Id="rId109" Type="http://schemas.openxmlformats.org/officeDocument/2006/relationships/hyperlink" Target="https://x.com/elonmusk/status/1607096125567414272" TargetMode="External"/><Relationship Id="rId34" Type="http://schemas.openxmlformats.org/officeDocument/2006/relationships/hyperlink" Target="https://x.com/elonmusk/status/1473083407160782848" TargetMode="External"/><Relationship Id="rId55" Type="http://schemas.openxmlformats.org/officeDocument/2006/relationships/hyperlink" Target="https://x.com/elonmusk/status/1451623475978833927" TargetMode="External"/><Relationship Id="rId76" Type="http://schemas.openxmlformats.org/officeDocument/2006/relationships/hyperlink" Target="https://x.com/elonmusk/status/1863666221301764462" TargetMode="External"/><Relationship Id="rId97" Type="http://schemas.openxmlformats.org/officeDocument/2006/relationships/hyperlink" Target="https://x.com/elonmusk/status/1281503378527236096" TargetMode="External"/><Relationship Id="rId120" Type="http://schemas.openxmlformats.org/officeDocument/2006/relationships/hyperlink" Target="https://x.com/elonmusk/status/1512802419301826575" TargetMode="External"/><Relationship Id="rId141" Type="http://schemas.openxmlformats.org/officeDocument/2006/relationships/hyperlink" Target="https://x.com/elonmusk/status/1520650036865949696" TargetMode="External"/><Relationship Id="rId7" Type="http://schemas.openxmlformats.org/officeDocument/2006/relationships/hyperlink" Target="https://x.com/elonmusk/status/1752098683024220632" TargetMode="External"/><Relationship Id="rId162" Type="http://schemas.openxmlformats.org/officeDocument/2006/relationships/hyperlink" Target="https://x.com/elonmusk/status/1374619672973221892" TargetMode="External"/><Relationship Id="rId183" Type="http://schemas.openxmlformats.org/officeDocument/2006/relationships/hyperlink" Target="https://x.com/elonmusk/status/1520657179908448258" TargetMode="External"/><Relationship Id="rId2" Type="http://schemas.openxmlformats.org/officeDocument/2006/relationships/hyperlink" Target="https://x.com/elonmusk/status/1730765244899774921" TargetMode="External"/><Relationship Id="rId29" Type="http://schemas.openxmlformats.org/officeDocument/2006/relationships/hyperlink" Target="https://x.com/elonmusk/status/1585341984679469056" TargetMode="External"/><Relationship Id="rId24" Type="http://schemas.openxmlformats.org/officeDocument/2006/relationships/hyperlink" Target="https://x.com/elonmusk/status/1932695486684950962" TargetMode="External"/><Relationship Id="rId40" Type="http://schemas.openxmlformats.org/officeDocument/2006/relationships/hyperlink" Target="https://x.com/elonmusk/status/1285338582849208320" TargetMode="External"/><Relationship Id="rId45" Type="http://schemas.openxmlformats.org/officeDocument/2006/relationships/hyperlink" Target="https://x.com/elonmusk/status/1683053326097588224" TargetMode="External"/><Relationship Id="rId66" Type="http://schemas.openxmlformats.org/officeDocument/2006/relationships/hyperlink" Target="https://x.com/elonmusk/status/1521536750161567745" TargetMode="External"/><Relationship Id="rId87" Type="http://schemas.openxmlformats.org/officeDocument/2006/relationships/hyperlink" Target="https://x.com/elonmusk/status/1902642215928656206" TargetMode="External"/><Relationship Id="rId110" Type="http://schemas.openxmlformats.org/officeDocument/2006/relationships/hyperlink" Target="https://x.com/elonmusk/status/1587297730631696384" TargetMode="External"/><Relationship Id="rId115" Type="http://schemas.openxmlformats.org/officeDocument/2006/relationships/hyperlink" Target="https://x.com/elonmusk/status/1720646104956481739" TargetMode="External"/><Relationship Id="rId131" Type="http://schemas.openxmlformats.org/officeDocument/2006/relationships/hyperlink" Target="https://x.com/elonmusk/status/1358300669178826752" TargetMode="External"/><Relationship Id="rId136" Type="http://schemas.openxmlformats.org/officeDocument/2006/relationships/hyperlink" Target="https://x.com/elonmusk/status/1414774945335361548" TargetMode="External"/><Relationship Id="rId157" Type="http://schemas.openxmlformats.org/officeDocument/2006/relationships/hyperlink" Target="https://x.com/elonmusk/status/1362600676174557186" TargetMode="External"/><Relationship Id="rId178" Type="http://schemas.openxmlformats.org/officeDocument/2006/relationships/hyperlink" Target="https://x.com/elonmusk/status/1452334458066149377" TargetMode="External"/><Relationship Id="rId61" Type="http://schemas.openxmlformats.org/officeDocument/2006/relationships/hyperlink" Target="https://x.com/elonmusk/status/1549963955719704577" TargetMode="External"/><Relationship Id="rId82" Type="http://schemas.openxmlformats.org/officeDocument/2006/relationships/hyperlink" Target="https://x.com/elonmusk/status/1910838330083664126" TargetMode="External"/><Relationship Id="rId152" Type="http://schemas.openxmlformats.org/officeDocument/2006/relationships/hyperlink" Target="https://x.com/elonmusk/status/1328592219956252673" TargetMode="External"/><Relationship Id="rId173" Type="http://schemas.openxmlformats.org/officeDocument/2006/relationships/hyperlink" Target="https://x.com/elonmusk/status/1404132183254523905" TargetMode="External"/><Relationship Id="rId194" Type="http://schemas.openxmlformats.org/officeDocument/2006/relationships/hyperlink" Target="https://x.com/elonmusk/status/1616593003191181314" TargetMode="External"/><Relationship Id="rId199" Type="http://schemas.openxmlformats.org/officeDocument/2006/relationships/hyperlink" Target="https://x.com/elonmusk/status/1808169246783840507" TargetMode="External"/><Relationship Id="rId19" Type="http://schemas.openxmlformats.org/officeDocument/2006/relationships/hyperlink" Target="https://x.com/elonmusk/status/1898783119039213930" TargetMode="External"/><Relationship Id="rId14" Type="http://schemas.openxmlformats.org/officeDocument/2006/relationships/hyperlink" Target="https://x.com/elonmusk/status/1846421607394271441" TargetMode="External"/><Relationship Id="rId30" Type="http://schemas.openxmlformats.org/officeDocument/2006/relationships/hyperlink" Target="https://x.com/elonmusk/status/1608663342956302337" TargetMode="External"/><Relationship Id="rId35" Type="http://schemas.openxmlformats.org/officeDocument/2006/relationships/hyperlink" Target="https://x.com/elonmusk/status/1452726479649914889" TargetMode="External"/><Relationship Id="rId56" Type="http://schemas.openxmlformats.org/officeDocument/2006/relationships/hyperlink" Target="https://x.com/elonmusk/status/1396916392629137409" TargetMode="External"/><Relationship Id="rId77" Type="http://schemas.openxmlformats.org/officeDocument/2006/relationships/hyperlink" Target="https://x.com/elonmusk/status/1861492962154467831" TargetMode="External"/><Relationship Id="rId100" Type="http://schemas.openxmlformats.org/officeDocument/2006/relationships/hyperlink" Target="https://x.com/elonmusk/status/1662293507925590016" TargetMode="External"/><Relationship Id="rId105" Type="http://schemas.openxmlformats.org/officeDocument/2006/relationships/hyperlink" Target="https://x.com/elonmusk/status/1419151233739378689" TargetMode="External"/><Relationship Id="rId126" Type="http://schemas.openxmlformats.org/officeDocument/2006/relationships/hyperlink" Target="https://x.com/elonmusk/status/1392950720979030019" TargetMode="External"/><Relationship Id="rId147" Type="http://schemas.openxmlformats.org/officeDocument/2006/relationships/hyperlink" Target="https://x.com/elonmusk/status/1215526980449255424" TargetMode="External"/><Relationship Id="rId168" Type="http://schemas.openxmlformats.org/officeDocument/2006/relationships/hyperlink" Target="https://x.com/elonmusk/status/1395472799020421120" TargetMode="External"/><Relationship Id="rId8" Type="http://schemas.openxmlformats.org/officeDocument/2006/relationships/hyperlink" Target="https://x.com/elonmusk/status/1752398611453796794" TargetMode="External"/><Relationship Id="rId51" Type="http://schemas.openxmlformats.org/officeDocument/2006/relationships/hyperlink" Target="https://x.com/elonmusk/status/1392974251011895300" TargetMode="External"/><Relationship Id="rId72" Type="http://schemas.openxmlformats.org/officeDocument/2006/relationships/hyperlink" Target="https://x.com/elonmusk/status/1871980130303918426" TargetMode="External"/><Relationship Id="rId93" Type="http://schemas.openxmlformats.org/officeDocument/2006/relationships/hyperlink" Target="https://x.com/elonmusk/status/1380781539647053826" TargetMode="External"/><Relationship Id="rId98" Type="http://schemas.openxmlformats.org/officeDocument/2006/relationships/hyperlink" Target="https://x.com/elonmusk/status/1354951380037984256" TargetMode="External"/><Relationship Id="rId121" Type="http://schemas.openxmlformats.org/officeDocument/2006/relationships/hyperlink" Target="https://x.com/elonmusk/status/1507484098822131717" TargetMode="External"/><Relationship Id="rId142" Type="http://schemas.openxmlformats.org/officeDocument/2006/relationships/hyperlink" Target="https://x.com/elonmusk/status/1815907844434112999" TargetMode="External"/><Relationship Id="rId163" Type="http://schemas.openxmlformats.org/officeDocument/2006/relationships/hyperlink" Target="https://x.com/elonmusk/status/1386821144037236737" TargetMode="External"/><Relationship Id="rId184" Type="http://schemas.openxmlformats.org/officeDocument/2006/relationships/hyperlink" Target="https://x.com/elonmusk/status/1591091017213939714" TargetMode="External"/><Relationship Id="rId189" Type="http://schemas.openxmlformats.org/officeDocument/2006/relationships/hyperlink" Target="https://x.com/elonmusk/status/1919365133593096605" TargetMode="External"/><Relationship Id="rId3" Type="http://schemas.openxmlformats.org/officeDocument/2006/relationships/hyperlink" Target="https://x.com/elonmusk/status/1740775393580245232" TargetMode="External"/><Relationship Id="rId25" Type="http://schemas.openxmlformats.org/officeDocument/2006/relationships/hyperlink" Target="https://x.com/elonmusk/status/1857456159759687980" TargetMode="External"/><Relationship Id="rId46" Type="http://schemas.openxmlformats.org/officeDocument/2006/relationships/hyperlink" Target="https://x.com/elonmusk/status/1730483553677332944" TargetMode="External"/><Relationship Id="rId67" Type="http://schemas.openxmlformats.org/officeDocument/2006/relationships/hyperlink" Target="https://x.com/elonmusk/status/1485953263040188416" TargetMode="External"/><Relationship Id="rId116" Type="http://schemas.openxmlformats.org/officeDocument/2006/relationships/hyperlink" Target="https://x.com/elonmusk/status/1670234733949624320" TargetMode="External"/><Relationship Id="rId137" Type="http://schemas.openxmlformats.org/officeDocument/2006/relationships/hyperlink" Target="https://x.com/elonmusk/status/1683662738269016064" TargetMode="External"/><Relationship Id="rId158" Type="http://schemas.openxmlformats.org/officeDocument/2006/relationships/hyperlink" Target="https://x.com/elonmusk/status/1363021091086561285" TargetMode="External"/><Relationship Id="rId20" Type="http://schemas.openxmlformats.org/officeDocument/2006/relationships/hyperlink" Target="https://x.com/elonmusk/status/1899583456050598202" TargetMode="External"/><Relationship Id="rId41" Type="http://schemas.openxmlformats.org/officeDocument/2006/relationships/hyperlink" Target="https://x.com/elonmusk/status/1245009716935188481" TargetMode="External"/><Relationship Id="rId62" Type="http://schemas.openxmlformats.org/officeDocument/2006/relationships/hyperlink" Target="https://x.com/elonmusk/status/1538406040374595585" TargetMode="External"/><Relationship Id="rId83" Type="http://schemas.openxmlformats.org/officeDocument/2006/relationships/hyperlink" Target="https://x.com/elonmusk/status/1926063893723369833" TargetMode="External"/><Relationship Id="rId88" Type="http://schemas.openxmlformats.org/officeDocument/2006/relationships/hyperlink" Target="https://x.com/elonmusk/status/1902598145357308372" TargetMode="External"/><Relationship Id="rId111" Type="http://schemas.openxmlformats.org/officeDocument/2006/relationships/hyperlink" Target="https://x.com/elonmusk/status/1371549960030842893" TargetMode="External"/><Relationship Id="rId132" Type="http://schemas.openxmlformats.org/officeDocument/2006/relationships/hyperlink" Target="https://x.com/elonmusk/status/1223754759921897472" TargetMode="External"/><Relationship Id="rId153" Type="http://schemas.openxmlformats.org/officeDocument/2006/relationships/hyperlink" Target="https://x.com/elonmusk/status/1340573003579617280" TargetMode="External"/><Relationship Id="rId174" Type="http://schemas.openxmlformats.org/officeDocument/2006/relationships/hyperlink" Target="https://x.com/elonmusk/status/1408244494567456769" TargetMode="External"/><Relationship Id="rId179" Type="http://schemas.openxmlformats.org/officeDocument/2006/relationships/hyperlink" Target="https://x.com/elonmusk/status/1461942451053252612" TargetMode="External"/><Relationship Id="rId195" Type="http://schemas.openxmlformats.org/officeDocument/2006/relationships/hyperlink" Target="https://x.com/elonmusk/status/1857853681745445018" TargetMode="External"/><Relationship Id="rId190" Type="http://schemas.openxmlformats.org/officeDocument/2006/relationships/hyperlink" Target="https://x.com/elonmusk/status/1929238157872312773" TargetMode="External"/><Relationship Id="rId15" Type="http://schemas.openxmlformats.org/officeDocument/2006/relationships/hyperlink" Target="https://x.com/elonmusk/status/1853729528717132114" TargetMode="External"/><Relationship Id="rId36" Type="http://schemas.openxmlformats.org/officeDocument/2006/relationships/hyperlink" Target="https://x.com/elonmusk/status/1336808486022258688" TargetMode="External"/><Relationship Id="rId57" Type="http://schemas.openxmlformats.org/officeDocument/2006/relationships/hyperlink" Target="https://x.com/elonmusk/status/1377567762919292938" TargetMode="External"/><Relationship Id="rId106" Type="http://schemas.openxmlformats.org/officeDocument/2006/relationships/hyperlink" Target="https://x.com/elonmusk/status/1451015695106560000" TargetMode="External"/><Relationship Id="rId127" Type="http://schemas.openxmlformats.org/officeDocument/2006/relationships/hyperlink" Target="https://x.com/elonmusk/status/1366808202701012995" TargetMode="External"/><Relationship Id="rId10" Type="http://schemas.openxmlformats.org/officeDocument/2006/relationships/hyperlink" Target="https://x.com/elonmusk/status/1758345416016367909" TargetMode="External"/><Relationship Id="rId31" Type="http://schemas.openxmlformats.org/officeDocument/2006/relationships/hyperlink" Target="https://x.com/elonmusk/status/1380315654524301315" TargetMode="External"/><Relationship Id="rId52" Type="http://schemas.openxmlformats.org/officeDocument/2006/relationships/hyperlink" Target="https://x.com/elonmusk/status/1392030108274159619" TargetMode="External"/><Relationship Id="rId73" Type="http://schemas.openxmlformats.org/officeDocument/2006/relationships/hyperlink" Target="https://x.com/elonmusk/status/1869481504575012962" TargetMode="External"/><Relationship Id="rId78" Type="http://schemas.openxmlformats.org/officeDocument/2006/relationships/hyperlink" Target="https://x.com/elonmusk/status/1860937593967583405" TargetMode="External"/><Relationship Id="rId94" Type="http://schemas.openxmlformats.org/officeDocument/2006/relationships/hyperlink" Target="https://x.com/elonmusk/status/1377567762919292938" TargetMode="External"/><Relationship Id="rId99" Type="http://schemas.openxmlformats.org/officeDocument/2006/relationships/hyperlink" Target="https://x.com/elonmusk/status/1499917894767063043" TargetMode="External"/><Relationship Id="rId101" Type="http://schemas.openxmlformats.org/officeDocument/2006/relationships/hyperlink" Target="https://x.com/elonmusk/status/1474860884359094275" TargetMode="External"/><Relationship Id="rId122" Type="http://schemas.openxmlformats.org/officeDocument/2006/relationships/hyperlink" Target="https://x.com/elonmusk/status/1484456594775678976" TargetMode="External"/><Relationship Id="rId143" Type="http://schemas.openxmlformats.org/officeDocument/2006/relationships/hyperlink" Target="https://x.com/elonmusk/status/1390522866979033092" TargetMode="External"/><Relationship Id="rId148" Type="http://schemas.openxmlformats.org/officeDocument/2006/relationships/hyperlink" Target="https://x.com/elonmusk/status/1256351293007736832" TargetMode="External"/><Relationship Id="rId164" Type="http://schemas.openxmlformats.org/officeDocument/2006/relationships/hyperlink" Target="https://x.com/elonmusk/status/1392938133163888640" TargetMode="External"/><Relationship Id="rId169" Type="http://schemas.openxmlformats.org/officeDocument/2006/relationships/hyperlink" Target="https://x.com/elonmusk/status/1396914548167233537" TargetMode="External"/><Relationship Id="rId185" Type="http://schemas.openxmlformats.org/officeDocument/2006/relationships/hyperlink" Target="https://x.com/elonmusk/status/1592043719645356034" TargetMode="External"/><Relationship Id="rId4" Type="http://schemas.openxmlformats.org/officeDocument/2006/relationships/hyperlink" Target="https://x.com/elonmusk/status/1740628828135756267" TargetMode="External"/><Relationship Id="rId9" Type="http://schemas.openxmlformats.org/officeDocument/2006/relationships/hyperlink" Target="https://x.com/elonmusk/status/1756009604822020521" TargetMode="External"/><Relationship Id="rId180" Type="http://schemas.openxmlformats.org/officeDocument/2006/relationships/hyperlink" Target="https://x.com/elonmusk/status/1471583489824808972" TargetMode="External"/><Relationship Id="rId26" Type="http://schemas.openxmlformats.org/officeDocument/2006/relationships/hyperlink" Target="https://x.com/elonmusk/status/1579114131155623936" TargetMode="External"/><Relationship Id="rId47" Type="http://schemas.openxmlformats.org/officeDocument/2006/relationships/hyperlink" Target="https://x.com/elonmusk/status/1340590280848908288" TargetMode="External"/><Relationship Id="rId68" Type="http://schemas.openxmlformats.org/officeDocument/2006/relationships/hyperlink" Target="https://x.com/elonmusk/status/1481873421390680065" TargetMode="External"/><Relationship Id="rId89" Type="http://schemas.openxmlformats.org/officeDocument/2006/relationships/hyperlink" Target="https://x.com/elonmusk/status/1342512194383007745" TargetMode="External"/><Relationship Id="rId112" Type="http://schemas.openxmlformats.org/officeDocument/2006/relationships/hyperlink" Target="https://x.com/elonmusk/status/1876567714594169283" TargetMode="External"/><Relationship Id="rId133" Type="http://schemas.openxmlformats.org/officeDocument/2006/relationships/hyperlink" Target="https://x.com/elonmusk/status/1370946514974031872" TargetMode="External"/><Relationship Id="rId154" Type="http://schemas.openxmlformats.org/officeDocument/2006/relationships/hyperlink" Target="https://x.com/elonmusk/status/1340588909974200321" TargetMode="External"/><Relationship Id="rId175" Type="http://schemas.openxmlformats.org/officeDocument/2006/relationships/hyperlink" Target="https://x.com/elonmusk/status/1413396249546563586" TargetMode="External"/><Relationship Id="rId196" Type="http://schemas.openxmlformats.org/officeDocument/2006/relationships/hyperlink" Target="https://x.com/elonmusk/status/1789803913069134097" TargetMode="External"/><Relationship Id="rId200" Type="http://schemas.openxmlformats.org/officeDocument/2006/relationships/hyperlink" Target="https://x.com/elonmusk/status/1640318465696313344" TargetMode="External"/><Relationship Id="rId16" Type="http://schemas.openxmlformats.org/officeDocument/2006/relationships/hyperlink" Target="https://x.com/elonmusk/status/1884365928038563880" TargetMode="External"/><Relationship Id="rId37" Type="http://schemas.openxmlformats.org/officeDocument/2006/relationships/hyperlink" Target="https://x.com/elonmusk/status/1336810077555019779" TargetMode="External"/><Relationship Id="rId58" Type="http://schemas.openxmlformats.org/officeDocument/2006/relationships/hyperlink" Target="https://x.com/elonmusk/status/1366668744748007425" TargetMode="External"/><Relationship Id="rId79" Type="http://schemas.openxmlformats.org/officeDocument/2006/relationships/hyperlink" Target="https://x.com/elonmusk/status/1857667225852826080" TargetMode="External"/><Relationship Id="rId102" Type="http://schemas.openxmlformats.org/officeDocument/2006/relationships/hyperlink" Target="https://x.com/elonmusk/status/1444840184500129797" TargetMode="External"/><Relationship Id="rId123" Type="http://schemas.openxmlformats.org/officeDocument/2006/relationships/hyperlink" Target="https://x.com/elonmusk/status/1455244610310131718" TargetMode="External"/><Relationship Id="rId144" Type="http://schemas.openxmlformats.org/officeDocument/2006/relationships/hyperlink" Target="https://x.com/elonmusk/status/1363272961684201472" TargetMode="External"/><Relationship Id="rId90" Type="http://schemas.openxmlformats.org/officeDocument/2006/relationships/hyperlink" Target="https://x.com/elonmusk/status/1391523807148527620" TargetMode="External"/><Relationship Id="rId165" Type="http://schemas.openxmlformats.org/officeDocument/2006/relationships/hyperlink" Target="https://x.com/elonmusk/status/1393991411524120576" TargetMode="External"/><Relationship Id="rId186" Type="http://schemas.openxmlformats.org/officeDocument/2006/relationships/hyperlink" Target="https://x.com/elonmusk/status/1721626244058394681" TargetMode="External"/><Relationship Id="rId27" Type="http://schemas.openxmlformats.org/officeDocument/2006/relationships/hyperlink" Target="https://x.com/elonmusk/status/1583133885696987136" TargetMode="External"/><Relationship Id="rId48" Type="http://schemas.openxmlformats.org/officeDocument/2006/relationships/hyperlink" Target="https://x.com/elonmusk/status/1254039929333649409" TargetMode="External"/><Relationship Id="rId69" Type="http://schemas.openxmlformats.org/officeDocument/2006/relationships/hyperlink" Target="https://x.com/elonmusk/status/1646272562488569857" TargetMode="External"/><Relationship Id="rId113" Type="http://schemas.openxmlformats.org/officeDocument/2006/relationships/hyperlink" Target="https://x.com/elonmusk/status/1796211398088810731" TargetMode="External"/><Relationship Id="rId134" Type="http://schemas.openxmlformats.org/officeDocument/2006/relationships/hyperlink" Target="https://x.com/elonmusk/status/1390550521077977089" TargetMode="External"/><Relationship Id="rId80" Type="http://schemas.openxmlformats.org/officeDocument/2006/relationships/hyperlink" Target="https://x.com/elonmusk/status/1857050774288670736" TargetMode="External"/><Relationship Id="rId155" Type="http://schemas.openxmlformats.org/officeDocument/2006/relationships/hyperlink" Target="https://x.com/elonmusk/status/1358648653573992450" TargetMode="External"/><Relationship Id="rId176" Type="http://schemas.openxmlformats.org/officeDocument/2006/relationships/hyperlink" Target="https://x.com/elonmusk/status/1420529868404518913" TargetMode="External"/><Relationship Id="rId197" Type="http://schemas.openxmlformats.org/officeDocument/2006/relationships/hyperlink" Target="https://x.com/elonmusk/status/1708627980476399698" TargetMode="External"/><Relationship Id="rId201" Type="http://schemas.openxmlformats.org/officeDocument/2006/relationships/table" Target="../tables/table4.xml"/><Relationship Id="rId17" Type="http://schemas.openxmlformats.org/officeDocument/2006/relationships/hyperlink" Target="https://x.com/elonmusk/status/1892003547262111822" TargetMode="External"/><Relationship Id="rId38" Type="http://schemas.openxmlformats.org/officeDocument/2006/relationships/hyperlink" Target="https://x.com/elonmusk/status/1290021404994236416" TargetMode="External"/><Relationship Id="rId59" Type="http://schemas.openxmlformats.org/officeDocument/2006/relationships/hyperlink" Target="https://x.com/elonmusk/status/1357241340313141249" TargetMode="External"/><Relationship Id="rId103" Type="http://schemas.openxmlformats.org/officeDocument/2006/relationships/hyperlink" Target="https://x.com/elonmusk/status/1437179881260032016" TargetMode="External"/><Relationship Id="rId124" Type="http://schemas.openxmlformats.org/officeDocument/2006/relationships/hyperlink" Target="https://x.com/elonmusk/status/1452185979431833601" TargetMode="External"/><Relationship Id="rId70" Type="http://schemas.openxmlformats.org/officeDocument/2006/relationships/hyperlink" Target="https://x.com/elonmusk/status/1624986889391407106" TargetMode="External"/><Relationship Id="rId91" Type="http://schemas.openxmlformats.org/officeDocument/2006/relationships/hyperlink" Target="https://x.com/elonmusk/status/1382552587099062272" TargetMode="External"/><Relationship Id="rId145" Type="http://schemas.openxmlformats.org/officeDocument/2006/relationships/hyperlink" Target="https://x.com/elonmusk/status/1726177644671091192" TargetMode="External"/><Relationship Id="rId166" Type="http://schemas.openxmlformats.org/officeDocument/2006/relationships/hyperlink" Target="https://x.com/elonmusk/status/1393993975019749382" TargetMode="External"/><Relationship Id="rId187" Type="http://schemas.openxmlformats.org/officeDocument/2006/relationships/hyperlink" Target="https://x.com/elonmusk/status/1880063488489668867" TargetMode="External"/><Relationship Id="rId1" Type="http://schemas.openxmlformats.org/officeDocument/2006/relationships/hyperlink" Target="https://x.com/elonmusk/status/1730784086392803656" TargetMode="External"/><Relationship Id="rId28" Type="http://schemas.openxmlformats.org/officeDocument/2006/relationships/hyperlink" Target="https://x.com/elonmusk/status/1597982424629383168" TargetMode="External"/><Relationship Id="rId49" Type="http://schemas.openxmlformats.org/officeDocument/2006/relationships/hyperlink" Target="https://x.com/elonmusk/status/1470703708677840896" TargetMode="External"/><Relationship Id="rId114" Type="http://schemas.openxmlformats.org/officeDocument/2006/relationships/hyperlink" Target="https://x.com/elonmusk/status/1768361843842482601" TargetMode="External"/><Relationship Id="rId60" Type="http://schemas.openxmlformats.org/officeDocument/2006/relationships/hyperlink" Target="https://x.com/elonmusk/status/1530209049261658112" TargetMode="External"/><Relationship Id="rId81" Type="http://schemas.openxmlformats.org/officeDocument/2006/relationships/hyperlink" Target="https://x.com/elonmusk/status/1860005811998847032" TargetMode="External"/><Relationship Id="rId135" Type="http://schemas.openxmlformats.org/officeDocument/2006/relationships/hyperlink" Target="https://x.com/elonmusk/status/1408380216653844480" TargetMode="External"/><Relationship Id="rId156" Type="http://schemas.openxmlformats.org/officeDocument/2006/relationships/hyperlink" Target="https://x.com/elonmusk/status/1362598034866118658" TargetMode="External"/><Relationship Id="rId177" Type="http://schemas.openxmlformats.org/officeDocument/2006/relationships/hyperlink" Target="https://x.com/elonmusk/status/1452332044743323654" TargetMode="External"/><Relationship Id="rId198" Type="http://schemas.openxmlformats.org/officeDocument/2006/relationships/hyperlink" Target="https://x.com/elonmusk/status/1626084108094050307" TargetMode="External"/><Relationship Id="rId202" Type="http://schemas.openxmlformats.org/officeDocument/2006/relationships/table" Target="../tables/table5.xml"/><Relationship Id="rId18" Type="http://schemas.openxmlformats.org/officeDocument/2006/relationships/hyperlink" Target="https://x.com/elonmusk/status/1896239972195438598" TargetMode="External"/><Relationship Id="rId39" Type="http://schemas.openxmlformats.org/officeDocument/2006/relationships/hyperlink" Target="https://x.com/elonmusk/status/1289968074439847937" TargetMode="External"/><Relationship Id="rId50" Type="http://schemas.openxmlformats.org/officeDocument/2006/relationships/hyperlink" Target="https://x.com/elonmusk/status/1410519466518233089" TargetMode="External"/><Relationship Id="rId104" Type="http://schemas.openxmlformats.org/officeDocument/2006/relationships/hyperlink" Target="https://x.com/elonmusk/status/1419147417233018880" TargetMode="External"/><Relationship Id="rId125" Type="http://schemas.openxmlformats.org/officeDocument/2006/relationships/hyperlink" Target="https://x.com/elonmusk/status/1396049547680391168" TargetMode="External"/><Relationship Id="rId146" Type="http://schemas.openxmlformats.org/officeDocument/2006/relationships/hyperlink" Target="https://x.com/elonmusk/status/1278782112074735617" TargetMode="External"/><Relationship Id="rId167" Type="http://schemas.openxmlformats.org/officeDocument/2006/relationships/hyperlink" Target="https://x.com/elonmusk/status/1394170030741413888" TargetMode="External"/><Relationship Id="rId188" Type="http://schemas.openxmlformats.org/officeDocument/2006/relationships/hyperlink" Target="https://x.com/elonmusk/status/1919365055386108364" TargetMode="External"/><Relationship Id="rId71" Type="http://schemas.openxmlformats.org/officeDocument/2006/relationships/hyperlink" Target="https://x.com/elonmusk/status/1856735349952688323" TargetMode="External"/><Relationship Id="rId92" Type="http://schemas.openxmlformats.org/officeDocument/2006/relationships/hyperlink" Target="https://x.com/elonmusk/status/1382551451185131522" TargetMode="Externa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table" Target="../tables/table8.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6.xml"/><Relationship Id="rId7" Type="http://schemas.openxmlformats.org/officeDocument/2006/relationships/table" Target="../tables/table11.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9.xml"/><Relationship Id="rId7" Type="http://schemas.openxmlformats.org/officeDocument/2006/relationships/table" Target="../tables/table14.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table" Target="../tables/table13.xml"/><Relationship Id="rId5" Type="http://schemas.openxmlformats.org/officeDocument/2006/relationships/table" Target="../tables/table12.xml"/><Relationship Id="rId4"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2.xml"/><Relationship Id="rId7" Type="http://schemas.openxmlformats.org/officeDocument/2006/relationships/table" Target="../tables/table17.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table" Target="../tables/table16.xml"/><Relationship Id="rId5" Type="http://schemas.openxmlformats.org/officeDocument/2006/relationships/table" Target="../tables/table15.xml"/><Relationship Id="rId4"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5.xml"/><Relationship Id="rId7" Type="http://schemas.openxmlformats.org/officeDocument/2006/relationships/table" Target="../tables/table20.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table" Target="../tables/table19.xml"/><Relationship Id="rId5" Type="http://schemas.openxmlformats.org/officeDocument/2006/relationships/table" Target="../tables/table18.xm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8.xml"/><Relationship Id="rId7" Type="http://schemas.openxmlformats.org/officeDocument/2006/relationships/table" Target="../tables/table23.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table" Target="../tables/table22.xml"/><Relationship Id="rId5" Type="http://schemas.openxmlformats.org/officeDocument/2006/relationships/table" Target="../tables/table21.xml"/><Relationship Id="rId4"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21.xml"/><Relationship Id="rId7" Type="http://schemas.openxmlformats.org/officeDocument/2006/relationships/table" Target="../tables/table26.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table" Target="../tables/table25.xml"/><Relationship Id="rId5" Type="http://schemas.openxmlformats.org/officeDocument/2006/relationships/table" Target="../tables/table24.xml"/><Relationship Id="rId4"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AD171-E9BE-4A36-9F84-EBB25A865806}">
  <dimension ref="A1:K21"/>
  <sheetViews>
    <sheetView workbookViewId="0">
      <selection activeCell="F8" sqref="F8"/>
    </sheetView>
  </sheetViews>
  <sheetFormatPr baseColWidth="10" defaultRowHeight="15" x14ac:dyDescent="0.25"/>
  <cols>
    <col min="1" max="1" width="17.85546875" bestFit="1" customWidth="1"/>
    <col min="2" max="4" width="24.28515625" bestFit="1" customWidth="1"/>
    <col min="5" max="7" width="28" bestFit="1" customWidth="1"/>
  </cols>
  <sheetData>
    <row r="1" spans="1:11" x14ac:dyDescent="0.25">
      <c r="A1" s="46" t="s">
        <v>475</v>
      </c>
      <c r="B1" s="47" t="s">
        <v>478</v>
      </c>
      <c r="C1" s="50" t="s">
        <v>480</v>
      </c>
      <c r="D1" s="47" t="s">
        <v>477</v>
      </c>
      <c r="G1" s="56" t="s">
        <v>522</v>
      </c>
      <c r="H1" s="56"/>
      <c r="I1" s="56"/>
      <c r="J1" s="56"/>
      <c r="K1" s="56"/>
    </row>
    <row r="2" spans="1:11" ht="15.75" customHeight="1" x14ac:dyDescent="0.25">
      <c r="A2" s="48" t="s">
        <v>34</v>
      </c>
      <c r="B2" s="49">
        <v>-2.3811132808042772E-3</v>
      </c>
      <c r="C2" s="51">
        <v>-1.0491465572365813E-2</v>
      </c>
      <c r="D2" s="49">
        <v>-5.1360495984220681E-3</v>
      </c>
      <c r="G2" s="60" t="s">
        <v>524</v>
      </c>
      <c r="H2" s="60"/>
      <c r="I2" s="60"/>
      <c r="J2" s="60"/>
      <c r="K2" s="60"/>
    </row>
    <row r="3" spans="1:11" x14ac:dyDescent="0.25">
      <c r="A3" s="48" t="s">
        <v>53</v>
      </c>
      <c r="B3" s="49">
        <v>2.4873765798849583E-2</v>
      </c>
      <c r="C3" s="51">
        <v>3.3157209093703892E-2</v>
      </c>
      <c r="D3" s="49">
        <v>1.7379522656289094E-2</v>
      </c>
      <c r="G3" s="60"/>
      <c r="H3" s="60"/>
      <c r="I3" s="60"/>
      <c r="J3" s="60"/>
      <c r="K3" s="60"/>
    </row>
    <row r="4" spans="1:11" x14ac:dyDescent="0.25">
      <c r="A4" s="46" t="s">
        <v>475</v>
      </c>
      <c r="B4" s="47" t="s">
        <v>481</v>
      </c>
      <c r="C4" s="50" t="s">
        <v>482</v>
      </c>
      <c r="D4" s="47" t="s">
        <v>479</v>
      </c>
      <c r="G4" s="56" t="s">
        <v>523</v>
      </c>
      <c r="H4" s="56"/>
      <c r="I4" s="56"/>
      <c r="J4" s="56"/>
      <c r="K4" s="56"/>
    </row>
    <row r="5" spans="1:11" x14ac:dyDescent="0.25">
      <c r="A5" s="48" t="s">
        <v>34</v>
      </c>
      <c r="B5" s="49">
        <v>2.7057400718890682E-2</v>
      </c>
      <c r="C5" s="51">
        <v>3.9422971065606965E-2</v>
      </c>
      <c r="D5" s="49">
        <v>3.7772804497361263E-2</v>
      </c>
      <c r="G5" s="61" t="s">
        <v>525</v>
      </c>
      <c r="H5" s="61"/>
      <c r="I5" s="61"/>
      <c r="J5" s="61"/>
      <c r="K5" s="61"/>
    </row>
    <row r="6" spans="1:11" x14ac:dyDescent="0.25">
      <c r="A6" s="48" t="s">
        <v>53</v>
      </c>
      <c r="B6" s="49">
        <v>8.2101449246332142E-2</v>
      </c>
      <c r="C6" s="51">
        <v>6.8206183443074178E-2</v>
      </c>
      <c r="D6" s="49">
        <v>7.2267653945457339E-2</v>
      </c>
      <c r="G6" s="61"/>
      <c r="H6" s="61"/>
      <c r="I6" s="61"/>
      <c r="J6" s="61"/>
      <c r="K6" s="61"/>
    </row>
    <row r="7" spans="1:11" x14ac:dyDescent="0.25">
      <c r="A7" s="46" t="s">
        <v>475</v>
      </c>
      <c r="B7" s="47" t="s">
        <v>488</v>
      </c>
      <c r="C7" s="50" t="s">
        <v>489</v>
      </c>
      <c r="D7" s="47" t="s">
        <v>490</v>
      </c>
      <c r="G7" s="56" t="s">
        <v>520</v>
      </c>
      <c r="H7" s="56"/>
      <c r="I7" s="56"/>
      <c r="J7" s="56"/>
      <c r="K7" s="56"/>
    </row>
    <row r="8" spans="1:11" x14ac:dyDescent="0.25">
      <c r="A8" s="48" t="s">
        <v>34</v>
      </c>
      <c r="B8" s="49">
        <v>2.618443523842022E-2</v>
      </c>
      <c r="C8" s="51">
        <v>4.07E-2</v>
      </c>
      <c r="D8" s="49">
        <v>4.0019773270282236E-2</v>
      </c>
      <c r="G8" s="61" t="s">
        <v>526</v>
      </c>
      <c r="H8" s="61"/>
      <c r="I8" s="61"/>
      <c r="J8" s="61"/>
      <c r="K8" s="61"/>
    </row>
    <row r="9" spans="1:11" x14ac:dyDescent="0.25">
      <c r="A9" s="48" t="s">
        <v>53</v>
      </c>
      <c r="B9" s="49">
        <v>2.4599343116765589E-2</v>
      </c>
      <c r="C9" s="51">
        <v>2.8500000000000001E-2</v>
      </c>
      <c r="D9" s="49">
        <v>3.0343545441702927E-2</v>
      </c>
      <c r="G9" s="61"/>
      <c r="H9" s="61"/>
      <c r="I9" s="61"/>
      <c r="J9" s="61"/>
      <c r="K9" s="61"/>
    </row>
    <row r="10" spans="1:11" x14ac:dyDescent="0.25">
      <c r="A10" s="46" t="s">
        <v>475</v>
      </c>
      <c r="B10" s="47" t="s">
        <v>478</v>
      </c>
      <c r="C10" s="50" t="s">
        <v>480</v>
      </c>
      <c r="D10" s="47" t="s">
        <v>477</v>
      </c>
      <c r="G10" s="56" t="s">
        <v>521</v>
      </c>
      <c r="H10" s="56"/>
      <c r="I10" s="56"/>
      <c r="J10" s="56"/>
      <c r="K10" s="56"/>
    </row>
    <row r="11" spans="1:11" x14ac:dyDescent="0.25">
      <c r="A11" s="48" t="s">
        <v>494</v>
      </c>
      <c r="B11" s="49">
        <v>3.7169343556590724E-3</v>
      </c>
      <c r="C11" s="51">
        <v>6.8782316291898073E-3</v>
      </c>
      <c r="D11" s="49">
        <v>1.686817744664041E-2</v>
      </c>
      <c r="G11" s="61" t="s">
        <v>527</v>
      </c>
      <c r="H11" s="61"/>
      <c r="I11" s="61"/>
      <c r="J11" s="61"/>
      <c r="K11" s="61"/>
    </row>
    <row r="12" spans="1:11" x14ac:dyDescent="0.25">
      <c r="A12" s="48" t="s">
        <v>496</v>
      </c>
      <c r="B12" s="49">
        <v>4.0732372867911544E-2</v>
      </c>
      <c r="C12" s="51">
        <v>2.7847088173720929E-2</v>
      </c>
      <c r="D12" s="49">
        <v>3.5119097209503777E-2</v>
      </c>
      <c r="G12" s="61"/>
      <c r="H12" s="61"/>
      <c r="I12" s="61"/>
      <c r="J12" s="61"/>
      <c r="K12" s="61"/>
    </row>
    <row r="13" spans="1:11" x14ac:dyDescent="0.25">
      <c r="A13" s="46" t="s">
        <v>475</v>
      </c>
      <c r="B13" s="47" t="s">
        <v>478</v>
      </c>
      <c r="C13" s="50" t="s">
        <v>480</v>
      </c>
      <c r="D13" s="47" t="s">
        <v>477</v>
      </c>
    </row>
    <row r="14" spans="1:11" x14ac:dyDescent="0.25">
      <c r="A14" s="48" t="s">
        <v>497</v>
      </c>
      <c r="B14" s="49">
        <v>-5.8747393582544048E-3</v>
      </c>
      <c r="C14" s="51">
        <v>-4.8032944199297876E-3</v>
      </c>
      <c r="D14" s="49">
        <v>-1.3725672797683941E-3</v>
      </c>
    </row>
    <row r="15" spans="1:11" ht="15.75" thickBot="1" x14ac:dyDescent="0.3">
      <c r="A15" s="48" t="s">
        <v>495</v>
      </c>
      <c r="B15" s="49">
        <v>-1.2151962236506317E-2</v>
      </c>
      <c r="C15" s="51">
        <v>-6.6777698595090321E-2</v>
      </c>
      <c r="D15" s="49">
        <v>-6.0427100713926679E-2</v>
      </c>
    </row>
    <row r="16" spans="1:11" ht="15.75" thickBot="1" x14ac:dyDescent="0.3">
      <c r="A16" s="57" t="s">
        <v>498</v>
      </c>
      <c r="B16" s="58"/>
      <c r="C16" s="58"/>
      <c r="D16" s="58"/>
      <c r="E16" s="59"/>
    </row>
    <row r="17" spans="1:5" ht="15.75" thickBot="1" x14ac:dyDescent="0.3">
      <c r="A17" s="52" t="s">
        <v>499</v>
      </c>
      <c r="B17" s="53" t="s">
        <v>500</v>
      </c>
      <c r="C17" s="53" t="s">
        <v>501</v>
      </c>
      <c r="D17" s="53" t="s">
        <v>502</v>
      </c>
      <c r="E17" s="53" t="s">
        <v>503</v>
      </c>
    </row>
    <row r="18" spans="1:5" ht="15.75" thickBot="1" x14ac:dyDescent="0.3">
      <c r="A18" s="52" t="s">
        <v>485</v>
      </c>
      <c r="B18" s="54" t="s">
        <v>504</v>
      </c>
      <c r="C18" s="54" t="s">
        <v>505</v>
      </c>
      <c r="D18" s="54" t="s">
        <v>506</v>
      </c>
      <c r="E18" s="54" t="s">
        <v>507</v>
      </c>
    </row>
    <row r="19" spans="1:5" ht="15.75" thickBot="1" x14ac:dyDescent="0.3">
      <c r="A19" s="52" t="s">
        <v>486</v>
      </c>
      <c r="B19" s="55" t="s">
        <v>508</v>
      </c>
      <c r="C19" s="55" t="s">
        <v>509</v>
      </c>
      <c r="D19" s="55" t="s">
        <v>510</v>
      </c>
      <c r="E19" s="55" t="s">
        <v>511</v>
      </c>
    </row>
    <row r="20" spans="1:5" ht="15.75" thickBot="1" x14ac:dyDescent="0.3">
      <c r="A20" s="52" t="s">
        <v>484</v>
      </c>
      <c r="B20" s="54" t="s">
        <v>512</v>
      </c>
      <c r="C20" s="54" t="s">
        <v>513</v>
      </c>
      <c r="D20" s="54" t="s">
        <v>514</v>
      </c>
      <c r="E20" s="54" t="s">
        <v>515</v>
      </c>
    </row>
    <row r="21" spans="1:5" ht="15.75" thickBot="1" x14ac:dyDescent="0.3">
      <c r="A21" s="52" t="s">
        <v>487</v>
      </c>
      <c r="B21" s="55" t="s">
        <v>516</v>
      </c>
      <c r="C21" s="55" t="s">
        <v>517</v>
      </c>
      <c r="D21" s="55" t="s">
        <v>518</v>
      </c>
      <c r="E21" s="55" t="s">
        <v>519</v>
      </c>
    </row>
  </sheetData>
  <mergeCells count="9">
    <mergeCell ref="G1:K1"/>
    <mergeCell ref="G4:K4"/>
    <mergeCell ref="G7:K7"/>
    <mergeCell ref="G10:K10"/>
    <mergeCell ref="A16:E16"/>
    <mergeCell ref="G2:K3"/>
    <mergeCell ref="G5:K6"/>
    <mergeCell ref="G8:K9"/>
    <mergeCell ref="G11:K1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B20EF-CDF3-4283-92C3-3861AF18CDE8}">
  <dimension ref="A1:S2009"/>
  <sheetViews>
    <sheetView tabSelected="1" topLeftCell="A1981" zoomScale="90" zoomScaleNormal="90" workbookViewId="0">
      <selection activeCell="J2003" sqref="J2003"/>
    </sheetView>
  </sheetViews>
  <sheetFormatPr baseColWidth="10" defaultColWidth="11.28515625" defaultRowHeight="15" x14ac:dyDescent="0.25"/>
  <cols>
    <col min="2" max="2" width="7.7109375" style="7" customWidth="1"/>
    <col min="3" max="4" width="7.5703125" style="7" bestFit="1" customWidth="1"/>
    <col min="5" max="5" width="8" style="7" customWidth="1"/>
    <col min="6" max="6" width="14.7109375" style="7" bestFit="1" customWidth="1"/>
    <col min="7" max="7" width="16.42578125" style="7" bestFit="1" customWidth="1"/>
    <col min="8" max="8" width="23.140625" style="30" customWidth="1"/>
    <col min="9" max="9" width="21.28515625" style="30" customWidth="1"/>
    <col min="10" max="10" width="19.28515625" style="30" bestFit="1" customWidth="1"/>
    <col min="11" max="11" width="24.7109375" style="30" customWidth="1"/>
    <col min="12" max="12" width="22.85546875" style="30" bestFit="1" customWidth="1"/>
    <col min="13" max="13" width="20.5703125" style="7" bestFit="1" customWidth="1"/>
    <col min="14" max="14" width="11.28515625" style="7"/>
    <col min="19" max="19" width="19.28515625" customWidth="1"/>
  </cols>
  <sheetData>
    <row r="1" spans="1:19" s="20" customFormat="1" x14ac:dyDescent="0.25">
      <c r="A1" s="36" t="s">
        <v>19</v>
      </c>
      <c r="B1" s="37" t="s">
        <v>469</v>
      </c>
      <c r="C1" s="37" t="s">
        <v>470</v>
      </c>
      <c r="D1" s="37" t="s">
        <v>471</v>
      </c>
      <c r="E1" s="37" t="s">
        <v>472</v>
      </c>
      <c r="F1" s="37" t="s">
        <v>473</v>
      </c>
      <c r="G1" s="37" t="s">
        <v>474</v>
      </c>
      <c r="H1" s="16" t="s">
        <v>463</v>
      </c>
      <c r="I1" s="15" t="s">
        <v>464</v>
      </c>
      <c r="J1" s="15" t="s">
        <v>9</v>
      </c>
      <c r="K1" s="15" t="s">
        <v>12</v>
      </c>
      <c r="L1" s="15" t="s">
        <v>14</v>
      </c>
      <c r="M1" s="6" t="s">
        <v>6</v>
      </c>
      <c r="N1" s="19"/>
      <c r="O1" s="6" t="s">
        <v>491</v>
      </c>
    </row>
    <row r="2" spans="1:19" x14ac:dyDescent="0.25">
      <c r="A2" s="8">
        <v>43831</v>
      </c>
      <c r="B2" s="9">
        <v>7196.6146477499997</v>
      </c>
      <c r="C2" s="9">
        <v>7252.0342279010001</v>
      </c>
      <c r="D2" s="9">
        <v>7182.140635881</v>
      </c>
      <c r="E2" s="9">
        <v>7213.9184622169996</v>
      </c>
      <c r="F2" s="9">
        <v>17174701192.721861</v>
      </c>
      <c r="G2" s="9">
        <v>130562734340.6505</v>
      </c>
      <c r="H2" s="11"/>
      <c r="I2" s="10">
        <f>_xlfn.STDEV.S(H3:H4)</f>
        <v>1.8707584987544996E-2</v>
      </c>
      <c r="J2" s="10">
        <f>E3/E2-1</f>
        <v>-3.4051336616370276E-2</v>
      </c>
      <c r="K2" s="10">
        <f>C2/$C$2-1</f>
        <v>0</v>
      </c>
      <c r="L2" s="10">
        <f>C2/D2-1</f>
        <v>9.7315822069565794E-3</v>
      </c>
      <c r="M2" s="10">
        <f>AVERAGE(H2:H2009)</f>
        <v>1.7520709073781688E-3</v>
      </c>
      <c r="N2" s="12"/>
      <c r="O2" s="10">
        <v>-6.9999999999999999E-4</v>
      </c>
      <c r="S2" s="20"/>
    </row>
    <row r="3" spans="1:19" x14ac:dyDescent="0.25">
      <c r="A3" s="8">
        <v>43832</v>
      </c>
      <c r="B3" s="9">
        <v>7214.7052830270004</v>
      </c>
      <c r="C3" s="9">
        <v>7222.8562605950001</v>
      </c>
      <c r="D3" s="9">
        <v>6953.6608477959999</v>
      </c>
      <c r="E3" s="9">
        <v>6968.2748963370004</v>
      </c>
      <c r="F3" s="9">
        <v>16978615552.320259</v>
      </c>
      <c r="G3" s="9">
        <v>128456540022.85229</v>
      </c>
      <c r="H3" s="44">
        <f>(C3-C2)/C2</f>
        <v>-4.0234183112019288E-3</v>
      </c>
      <c r="I3" s="10">
        <f t="shared" ref="I3:I66" si="0">_xlfn.STDEV.S(H4:H5)</f>
        <v>1.6924752890982744E-2</v>
      </c>
      <c r="J3" s="10">
        <f>E4/E3-1</f>
        <v>5.007109839831525E-2</v>
      </c>
      <c r="K3" s="10">
        <f t="shared" ref="K3:K66" si="1">C3/$C$2-1</f>
        <v>-4.0234183112018984E-3</v>
      </c>
      <c r="L3" s="10">
        <f t="shared" ref="L3:L66" si="2">C3/D3-1</f>
        <v>3.8712761334099843E-2</v>
      </c>
      <c r="O3" s="7"/>
      <c r="S3" s="20"/>
    </row>
    <row r="4" spans="1:19" x14ac:dyDescent="0.25">
      <c r="A4" s="8">
        <v>43833</v>
      </c>
      <c r="B4" s="9">
        <v>6967.5110730599999</v>
      </c>
      <c r="C4" s="9">
        <v>7384.8873325240002</v>
      </c>
      <c r="D4" s="9">
        <v>6891.5321754460001</v>
      </c>
      <c r="E4" s="9">
        <v>7317.1840743379998</v>
      </c>
      <c r="F4" s="9">
        <v>23323885155.707119</v>
      </c>
      <c r="G4" s="9">
        <v>130662850185.8235</v>
      </c>
      <c r="H4" s="44">
        <f t="shared" ref="H4:H67" si="3">(C4-C3)/C3</f>
        <v>2.2433102097431518E-2</v>
      </c>
      <c r="I4" s="10">
        <f t="shared" si="0"/>
        <v>1.078210646387096E-2</v>
      </c>
      <c r="J4" s="10">
        <f t="shared" ref="J4:J66" si="4">E5/E4-1</f>
        <v>5.6453260283380047E-3</v>
      </c>
      <c r="K4" s="10">
        <f t="shared" si="1"/>
        <v>1.8319426032473718E-2</v>
      </c>
      <c r="L4" s="10">
        <f t="shared" si="2"/>
        <v>7.1588602435288085E-2</v>
      </c>
      <c r="M4" s="6" t="s">
        <v>7</v>
      </c>
      <c r="O4" s="6" t="s">
        <v>492</v>
      </c>
      <c r="S4" s="20"/>
    </row>
    <row r="5" spans="1:19" x14ac:dyDescent="0.25">
      <c r="A5" s="8">
        <v>43834</v>
      </c>
      <c r="B5" s="9">
        <v>7324.0981449909996</v>
      </c>
      <c r="C5" s="9">
        <v>7373.7943974</v>
      </c>
      <c r="D5" s="9">
        <v>7290.6386221430002</v>
      </c>
      <c r="E5" s="9">
        <v>7358.4919640469998</v>
      </c>
      <c r="F5" s="9">
        <v>22091911757.372959</v>
      </c>
      <c r="G5" s="9">
        <v>132598810198.44659</v>
      </c>
      <c r="H5" s="44">
        <f t="shared" si="3"/>
        <v>-1.5021129808095318E-3</v>
      </c>
      <c r="I5" s="10">
        <f t="shared" si="0"/>
        <v>1.7623722494269894E-2</v>
      </c>
      <c r="J5" s="10">
        <f t="shared" si="4"/>
        <v>-8.3294498179065091E-4</v>
      </c>
      <c r="K5" s="10">
        <f t="shared" si="1"/>
        <v>1.6789795204019908E-2</v>
      </c>
      <c r="L5" s="10">
        <f t="shared" si="2"/>
        <v>1.1405828702637955E-2</v>
      </c>
      <c r="M5" s="10">
        <f>_xlfn.STDEV.S(H3:H2003)*SQRT(365)</f>
        <v>0.54321690384736021</v>
      </c>
      <c r="O5" s="10">
        <v>7.1900000000000006E-2</v>
      </c>
      <c r="S5" s="20"/>
    </row>
    <row r="6" spans="1:19" x14ac:dyDescent="0.25">
      <c r="A6" s="8">
        <v>43835</v>
      </c>
      <c r="B6" s="9">
        <v>7356.7591297119998</v>
      </c>
      <c r="C6" s="9">
        <v>7475.1552256389996</v>
      </c>
      <c r="D6" s="9">
        <v>7341.4566857399996</v>
      </c>
      <c r="E6" s="9">
        <v>7352.3627450920003</v>
      </c>
      <c r="F6" s="9">
        <v>18782091517.37236</v>
      </c>
      <c r="G6" s="9">
        <v>134419222812.48911</v>
      </c>
      <c r="H6" s="44">
        <f t="shared" si="3"/>
        <v>1.3746088211347395E-2</v>
      </c>
      <c r="I6" s="10">
        <f t="shared" si="0"/>
        <v>9.9096196594808724E-3</v>
      </c>
      <c r="J6" s="10">
        <f t="shared" si="4"/>
        <v>5.6016714537504342E-2</v>
      </c>
      <c r="K6" s="10">
        <f t="shared" si="1"/>
        <v>3.0766677421292243E-2</v>
      </c>
      <c r="L6" s="10">
        <f t="shared" si="2"/>
        <v>1.8211445714676033E-2</v>
      </c>
      <c r="O6" s="7"/>
      <c r="S6" s="20"/>
    </row>
    <row r="7" spans="1:19" x14ac:dyDescent="0.25">
      <c r="A7" s="8">
        <v>43836</v>
      </c>
      <c r="B7" s="9">
        <v>7361.7126002369996</v>
      </c>
      <c r="C7" s="9">
        <v>7764.2179501600003</v>
      </c>
      <c r="D7" s="9">
        <v>7357.5854834559996</v>
      </c>
      <c r="E7" s="9">
        <v>7764.2179501600003</v>
      </c>
      <c r="F7" s="9">
        <v>20385990287.92437</v>
      </c>
      <c r="G7" s="9">
        <v>136278512926.95399</v>
      </c>
      <c r="H7" s="44">
        <f t="shared" si="3"/>
        <v>3.8669795582243677E-2</v>
      </c>
      <c r="I7" s="10">
        <f t="shared" si="0"/>
        <v>1.4886044785179403E-2</v>
      </c>
      <c r="J7" s="10">
        <f t="shared" si="4"/>
        <v>5.0359024895474835E-2</v>
      </c>
      <c r="K7" s="10">
        <f t="shared" si="1"/>
        <v>7.0626214130162124E-2</v>
      </c>
      <c r="L7" s="10">
        <f t="shared" si="2"/>
        <v>5.5267107343617061E-2</v>
      </c>
      <c r="M7" s="6" t="s">
        <v>13</v>
      </c>
      <c r="O7" s="6" t="s">
        <v>493</v>
      </c>
      <c r="S7" s="20"/>
    </row>
    <row r="8" spans="1:19" x14ac:dyDescent="0.25">
      <c r="A8" s="8">
        <v>43837</v>
      </c>
      <c r="B8" s="9">
        <v>7751.3892835269999</v>
      </c>
      <c r="C8" s="9">
        <v>8173.2688945640002</v>
      </c>
      <c r="D8" s="9">
        <v>7751.3892835269999</v>
      </c>
      <c r="E8" s="9">
        <v>8155.216395206</v>
      </c>
      <c r="F8" s="9">
        <v>26898528961.36388</v>
      </c>
      <c r="G8" s="9">
        <v>143243994478.95169</v>
      </c>
      <c r="H8" s="44">
        <f t="shared" si="3"/>
        <v>5.2684114102640615E-2</v>
      </c>
      <c r="I8" s="10">
        <f t="shared" si="0"/>
        <v>5.4569813115915161E-2</v>
      </c>
      <c r="J8" s="10">
        <f t="shared" si="4"/>
        <v>-1.2195454188863142E-2</v>
      </c>
      <c r="K8" s="10">
        <f t="shared" si="1"/>
        <v>0.12703120775667354</v>
      </c>
      <c r="L8" s="10">
        <f t="shared" si="2"/>
        <v>5.4426322250846759E-2</v>
      </c>
      <c r="M8" s="4">
        <f>MAX($C$2:C2009)</f>
        <v>111924</v>
      </c>
      <c r="O8" s="45">
        <f>M2/M5</f>
        <v>3.2253615360071479E-3</v>
      </c>
      <c r="S8" s="20"/>
    </row>
    <row r="9" spans="1:19" x14ac:dyDescent="0.25">
      <c r="A9" s="8">
        <v>43838</v>
      </c>
      <c r="B9" s="9">
        <v>8152.7508943009998</v>
      </c>
      <c r="C9" s="9">
        <v>8431.8062893820006</v>
      </c>
      <c r="D9" s="9">
        <v>7889.1754455869996</v>
      </c>
      <c r="E9" s="9">
        <v>8055.7598272579999</v>
      </c>
      <c r="F9" s="9">
        <v>32572235030.895</v>
      </c>
      <c r="G9" s="9">
        <v>148885145141.64441</v>
      </c>
      <c r="H9" s="44">
        <f t="shared" si="3"/>
        <v>3.1632067677346616E-2</v>
      </c>
      <c r="I9" s="10">
        <f t="shared" si="0"/>
        <v>4.2096203601778875E-2</v>
      </c>
      <c r="J9" s="10">
        <f t="shared" si="4"/>
        <v>-2.8140931738423247E-2</v>
      </c>
      <c r="K9" s="10">
        <f t="shared" si="1"/>
        <v>0.16268153519491446</v>
      </c>
      <c r="L9" s="10">
        <f t="shared" si="2"/>
        <v>6.8781693034667413E-2</v>
      </c>
      <c r="S9" s="20"/>
    </row>
    <row r="10" spans="1:19" x14ac:dyDescent="0.25">
      <c r="A10" s="8">
        <v>43839</v>
      </c>
      <c r="B10" s="9">
        <v>8047.8108516780003</v>
      </c>
      <c r="C10" s="9">
        <v>8047.8108516780003</v>
      </c>
      <c r="D10" s="9">
        <v>7781.2106339459997</v>
      </c>
      <c r="E10" s="9">
        <v>7829.0632398580001</v>
      </c>
      <c r="F10" s="9">
        <v>27423415908.253922</v>
      </c>
      <c r="G10" s="9">
        <v>142893103636.1199</v>
      </c>
      <c r="H10" s="44">
        <f t="shared" si="3"/>
        <v>-4.5541302127345813E-2</v>
      </c>
      <c r="I10" s="10">
        <f t="shared" si="0"/>
        <v>2.2062763861965713E-3</v>
      </c>
      <c r="J10" s="10">
        <f t="shared" si="4"/>
        <v>4.2323112888536185E-2</v>
      </c>
      <c r="K10" s="10">
        <f t="shared" si="1"/>
        <v>0.10973150412271648</v>
      </c>
      <c r="L10" s="10">
        <f t="shared" si="2"/>
        <v>3.4262048706012571E-2</v>
      </c>
      <c r="S10" s="20"/>
    </row>
    <row r="11" spans="1:19" x14ac:dyDescent="0.25">
      <c r="A11" s="8">
        <v>43840</v>
      </c>
      <c r="B11" s="9">
        <v>7821.6335497589998</v>
      </c>
      <c r="C11" s="9">
        <v>8160.4135671699996</v>
      </c>
      <c r="D11" s="9">
        <v>7699.7601998709997</v>
      </c>
      <c r="E11" s="9">
        <v>8160.4135671699996</v>
      </c>
      <c r="F11" s="9">
        <v>25445878088.332378</v>
      </c>
      <c r="G11" s="9">
        <v>142683057758.68509</v>
      </c>
      <c r="H11" s="44">
        <f t="shared" si="3"/>
        <v>1.3991719930709011E-2</v>
      </c>
      <c r="I11" s="10">
        <f t="shared" si="0"/>
        <v>1.4559802040609247E-2</v>
      </c>
      <c r="J11" s="10">
        <f t="shared" si="4"/>
        <v>-1.6619501877284559E-2</v>
      </c>
      <c r="K11" s="10">
        <f t="shared" si="1"/>
        <v>0.12525855652668616</v>
      </c>
      <c r="L11" s="10">
        <f t="shared" si="2"/>
        <v>5.9826975820197248E-2</v>
      </c>
      <c r="S11" s="20"/>
    </row>
    <row r="12" spans="1:19" x14ac:dyDescent="0.25">
      <c r="A12" s="8">
        <v>43841</v>
      </c>
      <c r="B12" s="9">
        <v>8173.0137901910002</v>
      </c>
      <c r="C12" s="9">
        <v>8249.1301066710002</v>
      </c>
      <c r="D12" s="9">
        <v>8024.1568615759998</v>
      </c>
      <c r="E12" s="9">
        <v>8024.7915585709998</v>
      </c>
      <c r="F12" s="9">
        <v>29273068672.251598</v>
      </c>
      <c r="G12" s="9">
        <v>146762212989.91049</v>
      </c>
      <c r="H12" s="44">
        <f t="shared" si="3"/>
        <v>1.087157394300632E-2</v>
      </c>
      <c r="I12" s="10">
        <f t="shared" si="0"/>
        <v>7.5680131095173337E-3</v>
      </c>
      <c r="J12" s="10">
        <f t="shared" si="4"/>
        <v>1.7420894758030991E-2</v>
      </c>
      <c r="K12" s="10">
        <f t="shared" si="1"/>
        <v>0.1374918881289664</v>
      </c>
      <c r="L12" s="10">
        <f t="shared" si="2"/>
        <v>2.8036994911240232E-2</v>
      </c>
      <c r="S12" s="20"/>
    </row>
    <row r="13" spans="1:19" x14ac:dyDescent="0.25">
      <c r="A13" s="8">
        <v>43842</v>
      </c>
      <c r="B13" s="9">
        <v>8031.8492948410003</v>
      </c>
      <c r="C13" s="9">
        <v>8168.9560228090004</v>
      </c>
      <c r="D13" s="9">
        <v>7979.1092162719997</v>
      </c>
      <c r="E13" s="9">
        <v>8164.5906077680002</v>
      </c>
      <c r="F13" s="9">
        <v>23264705657.570961</v>
      </c>
      <c r="G13" s="9">
        <v>146765777200.6488</v>
      </c>
      <c r="H13" s="44">
        <f t="shared" si="3"/>
        <v>-9.7190955682907431E-3</v>
      </c>
      <c r="I13" s="10">
        <f t="shared" si="0"/>
        <v>5.7008348037620137E-2</v>
      </c>
      <c r="J13" s="10">
        <f t="shared" si="4"/>
        <v>-5.832637548990105E-3</v>
      </c>
      <c r="K13" s="10">
        <f t="shared" si="1"/>
        <v>0.12643649576008564</v>
      </c>
      <c r="L13" s="10">
        <f t="shared" si="2"/>
        <v>2.3792982573774157E-2</v>
      </c>
      <c r="S13" s="20"/>
    </row>
    <row r="14" spans="1:19" x14ac:dyDescent="0.25">
      <c r="A14" s="8">
        <v>43843</v>
      </c>
      <c r="B14" s="9">
        <v>8174.7543978869999</v>
      </c>
      <c r="C14" s="9">
        <v>8176.9917530550001</v>
      </c>
      <c r="D14" s="9">
        <v>8065.080319568</v>
      </c>
      <c r="E14" s="9">
        <v>8116.9695100170002</v>
      </c>
      <c r="F14" s="9">
        <v>20209676488.402729</v>
      </c>
      <c r="G14" s="9">
        <v>146622670428.85989</v>
      </c>
      <c r="H14" s="44">
        <f t="shared" si="3"/>
        <v>9.8369121140604943E-4</v>
      </c>
      <c r="I14" s="10">
        <f t="shared" si="0"/>
        <v>5.51796679386891E-2</v>
      </c>
      <c r="J14" s="10">
        <f t="shared" si="4"/>
        <v>8.8899601124716732E-2</v>
      </c>
      <c r="K14" s="10">
        <f t="shared" si="1"/>
        <v>0.12754456144117188</v>
      </c>
      <c r="L14" s="10">
        <f t="shared" si="2"/>
        <v>1.3876046989324209E-2</v>
      </c>
      <c r="S14" s="20"/>
    </row>
    <row r="15" spans="1:19" x14ac:dyDescent="0.25">
      <c r="A15" s="8">
        <v>43844</v>
      </c>
      <c r="B15" s="9">
        <v>8106.5219503259996</v>
      </c>
      <c r="C15" s="9">
        <v>8844.2806450759999</v>
      </c>
      <c r="D15" s="9">
        <v>8106.5219503259996</v>
      </c>
      <c r="E15" s="9">
        <v>8838.5648617989991</v>
      </c>
      <c r="F15" s="9">
        <v>30880804631.850948</v>
      </c>
      <c r="G15" s="9">
        <v>154877884753.05551</v>
      </c>
      <c r="H15" s="44">
        <f t="shared" si="3"/>
        <v>8.160567017469407E-2</v>
      </c>
      <c r="I15" s="10">
        <f t="shared" si="0"/>
        <v>5.3708473099027794E-3</v>
      </c>
      <c r="J15" s="10">
        <f t="shared" si="4"/>
        <v>-3.4997115905877063E-3</v>
      </c>
      <c r="K15" s="10">
        <f t="shared" si="1"/>
        <v>0.21955859102941022</v>
      </c>
      <c r="L15" s="10">
        <f t="shared" si="2"/>
        <v>9.1008042570011494E-2</v>
      </c>
      <c r="S15" s="20"/>
    </row>
    <row r="16" spans="1:19" x14ac:dyDescent="0.25">
      <c r="A16" s="8">
        <v>43845</v>
      </c>
      <c r="B16" s="9">
        <v>8818.5373310190007</v>
      </c>
      <c r="C16" s="9">
        <v>8875.8532712859997</v>
      </c>
      <c r="D16" s="9">
        <v>8409.1836922220009</v>
      </c>
      <c r="E16" s="9">
        <v>8807.6324339080002</v>
      </c>
      <c r="F16" s="9">
        <v>41907940746.901123</v>
      </c>
      <c r="G16" s="9">
        <v>158048673749.5914</v>
      </c>
      <c r="H16" s="44">
        <f t="shared" si="3"/>
        <v>3.5698354085561042E-3</v>
      </c>
      <c r="I16" s="10">
        <f t="shared" si="0"/>
        <v>1.4445297432283623E-2</v>
      </c>
      <c r="J16" s="10">
        <f t="shared" si="4"/>
        <v>-9.7183148886268444E-3</v>
      </c>
      <c r="K16" s="10">
        <f t="shared" si="1"/>
        <v>0.22391221447047571</v>
      </c>
      <c r="L16" s="10">
        <f t="shared" si="2"/>
        <v>5.5495229518608413E-2</v>
      </c>
      <c r="S16" s="20"/>
    </row>
    <row r="17" spans="1:19" x14ac:dyDescent="0.25">
      <c r="A17" s="8">
        <v>43846</v>
      </c>
      <c r="B17" s="9">
        <v>8814.5311989420006</v>
      </c>
      <c r="C17" s="9">
        <v>8840.1218402060003</v>
      </c>
      <c r="D17" s="9">
        <v>8606.3126327289992</v>
      </c>
      <c r="E17" s="9">
        <v>8722.0370884919994</v>
      </c>
      <c r="F17" s="9">
        <v>30633889567.394581</v>
      </c>
      <c r="G17" s="9">
        <v>157032648632.23401</v>
      </c>
      <c r="H17" s="44">
        <f t="shared" si="3"/>
        <v>-4.025689698543459E-3</v>
      </c>
      <c r="I17" s="10">
        <f t="shared" si="0"/>
        <v>1.2787398935137638E-2</v>
      </c>
      <c r="J17" s="10">
        <f t="shared" si="4"/>
        <v>2.288584539217009E-2</v>
      </c>
      <c r="K17" s="10">
        <f t="shared" si="1"/>
        <v>0.21898512367676037</v>
      </c>
      <c r="L17" s="10">
        <f t="shared" si="2"/>
        <v>2.71671757063352E-2</v>
      </c>
      <c r="S17" s="20"/>
    </row>
    <row r="18" spans="1:19" x14ac:dyDescent="0.25">
      <c r="A18" s="8">
        <v>43847</v>
      </c>
      <c r="B18" s="9">
        <v>8725.2488604530008</v>
      </c>
      <c r="C18" s="9">
        <v>8985.1267640059996</v>
      </c>
      <c r="D18" s="9">
        <v>8675.4564033229999</v>
      </c>
      <c r="E18" s="9">
        <v>8921.648280804</v>
      </c>
      <c r="F18" s="9">
        <v>29962458959.55772</v>
      </c>
      <c r="G18" s="9">
        <v>160221315058.64719</v>
      </c>
      <c r="H18" s="44">
        <f t="shared" si="3"/>
        <v>1.6403045842705286E-2</v>
      </c>
      <c r="I18" s="10">
        <f t="shared" si="0"/>
        <v>1.700955884268059E-2</v>
      </c>
      <c r="J18" s="10">
        <f t="shared" si="4"/>
        <v>8.8510282006848406E-4</v>
      </c>
      <c r="K18" s="10">
        <f t="shared" si="1"/>
        <v>0.23898019254200609</v>
      </c>
      <c r="L18" s="10">
        <f t="shared" si="2"/>
        <v>3.5694993587240598E-2</v>
      </c>
      <c r="S18" s="20"/>
    </row>
    <row r="19" spans="1:19" x14ac:dyDescent="0.25">
      <c r="A19" s="8">
        <v>43848</v>
      </c>
      <c r="B19" s="9">
        <v>8914.2384560200007</v>
      </c>
      <c r="C19" s="9">
        <v>8970.0221624850001</v>
      </c>
      <c r="D19" s="9">
        <v>8821.6688092299992</v>
      </c>
      <c r="E19" s="9">
        <v>8929.5448568569991</v>
      </c>
      <c r="F19" s="9">
        <v>29485862975.67403</v>
      </c>
      <c r="G19" s="9">
        <v>160919593886.15729</v>
      </c>
      <c r="H19" s="44">
        <f t="shared" si="3"/>
        <v>-1.6810671588416346E-3</v>
      </c>
      <c r="I19" s="10">
        <f t="shared" si="0"/>
        <v>4.9062402592959568E-2</v>
      </c>
      <c r="J19" s="10">
        <f t="shared" si="4"/>
        <v>-2.60038597186385E-2</v>
      </c>
      <c r="K19" s="10">
        <f t="shared" si="1"/>
        <v>0.23689738362986845</v>
      </c>
      <c r="L19" s="10">
        <f t="shared" si="2"/>
        <v>1.6816926191989934E-2</v>
      </c>
      <c r="S19" s="20"/>
    </row>
    <row r="20" spans="1:19" x14ac:dyDescent="0.25">
      <c r="A20" s="8">
        <v>43849</v>
      </c>
      <c r="B20" s="9">
        <v>8925.6095792279993</v>
      </c>
      <c r="C20" s="9">
        <v>9170.7181707189993</v>
      </c>
      <c r="D20" s="9">
        <v>8587.8019802430008</v>
      </c>
      <c r="E20" s="9">
        <v>8697.3422250479998</v>
      </c>
      <c r="F20" s="9">
        <v>29631647239.100479</v>
      </c>
      <c r="G20" s="9">
        <v>160142088750.69849</v>
      </c>
      <c r="H20" s="44">
        <f t="shared" si="3"/>
        <v>2.2374081646460462E-2</v>
      </c>
      <c r="I20" s="10">
        <f t="shared" si="0"/>
        <v>3.4925692231720894E-2</v>
      </c>
      <c r="J20" s="10">
        <f t="shared" si="4"/>
        <v>-6.6854911885082524E-3</v>
      </c>
      <c r="K20" s="10">
        <f t="shared" si="1"/>
        <v>0.26457182667949652</v>
      </c>
      <c r="L20" s="10">
        <f t="shared" si="2"/>
        <v>6.7877227702390908E-2</v>
      </c>
      <c r="S20" s="20"/>
    </row>
    <row r="21" spans="1:19" x14ac:dyDescent="0.25">
      <c r="A21" s="8">
        <v>43850</v>
      </c>
      <c r="B21" s="9">
        <v>8706.1220363440007</v>
      </c>
      <c r="C21" s="9">
        <v>8739.5968998349999</v>
      </c>
      <c r="D21" s="9">
        <v>8540.6703562410003</v>
      </c>
      <c r="E21" s="9">
        <v>8639.1962202390005</v>
      </c>
      <c r="F21" s="9">
        <v>25527853490.943569</v>
      </c>
      <c r="G21" s="9">
        <v>156572520528.87189</v>
      </c>
      <c r="H21" s="44">
        <f t="shared" si="3"/>
        <v>-4.7010633503111868E-2</v>
      </c>
      <c r="I21" s="10">
        <f t="shared" si="0"/>
        <v>3.1413599417821469E-4</v>
      </c>
      <c r="J21" s="10">
        <f t="shared" si="4"/>
        <v>1.2522649957475762E-2</v>
      </c>
      <c r="K21" s="10">
        <f t="shared" si="1"/>
        <v>0.20512350399710599</v>
      </c>
      <c r="L21" s="10">
        <f t="shared" si="2"/>
        <v>2.3291677970996405E-2</v>
      </c>
      <c r="S21" s="20"/>
    </row>
    <row r="22" spans="1:19" x14ac:dyDescent="0.25">
      <c r="A22" s="8">
        <v>43851</v>
      </c>
      <c r="B22" s="9">
        <v>8638.6237467810006</v>
      </c>
      <c r="C22" s="9">
        <v>8760.4124708130003</v>
      </c>
      <c r="D22" s="9">
        <v>8531.7096216490008</v>
      </c>
      <c r="E22" s="9">
        <v>8747.3818504190003</v>
      </c>
      <c r="F22" s="9">
        <v>21133613685.660091</v>
      </c>
      <c r="G22" s="9">
        <v>156593605926.94269</v>
      </c>
      <c r="H22" s="44">
        <f t="shared" si="3"/>
        <v>2.3817541262564769E-3</v>
      </c>
      <c r="I22" s="10">
        <f t="shared" si="0"/>
        <v>1.0527368016997465E-2</v>
      </c>
      <c r="J22" s="10">
        <f t="shared" si="4"/>
        <v>-8.5260679239043125E-3</v>
      </c>
      <c r="K22" s="10">
        <f t="shared" si="1"/>
        <v>0.20799381187539967</v>
      </c>
      <c r="L22" s="10">
        <f t="shared" si="2"/>
        <v>2.6806215788647059E-2</v>
      </c>
      <c r="S22" s="20"/>
    </row>
    <row r="23" spans="1:19" x14ac:dyDescent="0.25">
      <c r="A23" s="8">
        <v>43852</v>
      </c>
      <c r="B23" s="9">
        <v>8734.1728835470003</v>
      </c>
      <c r="C23" s="9">
        <v>8785.1694797639993</v>
      </c>
      <c r="D23" s="9">
        <v>8628.2277004660009</v>
      </c>
      <c r="E23" s="9">
        <v>8672.8010786060004</v>
      </c>
      <c r="F23" s="9">
        <v>21487927493.79023</v>
      </c>
      <c r="G23" s="9">
        <v>157068117572.1958</v>
      </c>
      <c r="H23" s="44">
        <f t="shared" si="3"/>
        <v>2.8260095096528637E-3</v>
      </c>
      <c r="I23" s="10">
        <f t="shared" si="0"/>
        <v>5.0928297443552034E-3</v>
      </c>
      <c r="J23" s="10">
        <f t="shared" si="4"/>
        <v>-3.2422411107600024E-2</v>
      </c>
      <c r="K23" s="10">
        <f t="shared" si="1"/>
        <v>0.21140761387536133</v>
      </c>
      <c r="L23" s="10">
        <f t="shared" si="2"/>
        <v>1.8189341397367498E-2</v>
      </c>
      <c r="S23" s="20"/>
    </row>
    <row r="24" spans="1:19" x14ac:dyDescent="0.25">
      <c r="A24" s="8">
        <v>43853</v>
      </c>
      <c r="B24" s="9">
        <v>8678.1008479569991</v>
      </c>
      <c r="C24" s="9">
        <v>8679.2033179450009</v>
      </c>
      <c r="D24" s="9">
        <v>8314.340390935</v>
      </c>
      <c r="E24" s="9">
        <v>8391.6079565809996</v>
      </c>
      <c r="F24" s="9">
        <v>21694293542.31456</v>
      </c>
      <c r="G24" s="9">
        <v>153092286772.88049</v>
      </c>
      <c r="H24" s="44">
        <f t="shared" si="3"/>
        <v>-1.2061937116077705E-2</v>
      </c>
      <c r="I24" s="10">
        <f t="shared" si="0"/>
        <v>7.932073790937683E-3</v>
      </c>
      <c r="J24" s="10">
        <f t="shared" si="4"/>
        <v>5.8009227364852478E-3</v>
      </c>
      <c r="K24" s="10">
        <f t="shared" si="1"/>
        <v>0.19679569141485898</v>
      </c>
      <c r="L24" s="10">
        <f t="shared" si="2"/>
        <v>4.3883568612106183E-2</v>
      </c>
      <c r="S24" s="20"/>
    </row>
    <row r="25" spans="1:19" x14ac:dyDescent="0.25">
      <c r="A25" s="8">
        <v>43854</v>
      </c>
      <c r="B25" s="9">
        <v>8410.0448443990008</v>
      </c>
      <c r="C25" s="9">
        <v>8512.0046628769996</v>
      </c>
      <c r="D25" s="9">
        <v>8243.9257639850002</v>
      </c>
      <c r="E25" s="9">
        <v>8440.2870259720003</v>
      </c>
      <c r="F25" s="9">
        <v>21819201521.969261</v>
      </c>
      <c r="G25" s="9">
        <v>151937986769.83459</v>
      </c>
      <c r="H25" s="44">
        <f t="shared" si="3"/>
        <v>-1.9264286011401947E-2</v>
      </c>
      <c r="I25" s="10">
        <f t="shared" si="0"/>
        <v>1.8980938881179445E-2</v>
      </c>
      <c r="J25" s="10">
        <f t="shared" si="4"/>
        <v>-8.7767459435977857E-3</v>
      </c>
      <c r="K25" s="10">
        <f t="shared" si="1"/>
        <v>0.17374027691822969</v>
      </c>
      <c r="L25" s="10">
        <f t="shared" si="2"/>
        <v>3.2518354309199138E-2</v>
      </c>
      <c r="S25" s="20"/>
    </row>
    <row r="26" spans="1:19" x14ac:dyDescent="0.25">
      <c r="A26" s="8">
        <v>43855</v>
      </c>
      <c r="B26" s="9">
        <v>8428.5231681589994</v>
      </c>
      <c r="C26" s="9">
        <v>8443.5116284129999</v>
      </c>
      <c r="D26" s="9">
        <v>8284.9168960829993</v>
      </c>
      <c r="E26" s="9">
        <v>8366.208771054</v>
      </c>
      <c r="F26" s="9">
        <v>18942559761.601391</v>
      </c>
      <c r="G26" s="9">
        <v>150859836245.17029</v>
      </c>
      <c r="H26" s="44">
        <f t="shared" si="3"/>
        <v>-8.0466396785137031E-3</v>
      </c>
      <c r="I26" s="10">
        <f t="shared" si="0"/>
        <v>1.5286907330907321E-2</v>
      </c>
      <c r="J26" s="10">
        <f t="shared" si="4"/>
        <v>2.6869291789819671E-2</v>
      </c>
      <c r="K26" s="10">
        <f t="shared" si="1"/>
        <v>0.16429561183370978</v>
      </c>
      <c r="L26" s="10">
        <f t="shared" si="2"/>
        <v>1.9142585775963727E-2</v>
      </c>
      <c r="S26" s="20"/>
    </row>
    <row r="27" spans="1:19" x14ac:dyDescent="0.25">
      <c r="A27" s="8">
        <v>43856</v>
      </c>
      <c r="B27" s="9">
        <v>8350.9124341419993</v>
      </c>
      <c r="C27" s="9">
        <v>8602.2197697779993</v>
      </c>
      <c r="D27" s="9">
        <v>8317.5749286739992</v>
      </c>
      <c r="E27" s="9">
        <v>8591.0028756979991</v>
      </c>
      <c r="F27" s="9">
        <v>17062357023.911619</v>
      </c>
      <c r="G27" s="9">
        <v>152809555627.03119</v>
      </c>
      <c r="H27" s="44">
        <f t="shared" si="3"/>
        <v>1.879646151382507E-2</v>
      </c>
      <c r="I27" s="10">
        <f t="shared" si="0"/>
        <v>1.8362246112517831E-3</v>
      </c>
      <c r="J27" s="10">
        <f t="shared" si="4"/>
        <v>3.5455785158057473E-2</v>
      </c>
      <c r="K27" s="10">
        <f t="shared" si="1"/>
        <v>0.18618024949225753</v>
      </c>
      <c r="L27" s="10">
        <f t="shared" si="2"/>
        <v>3.422209520742836E-2</v>
      </c>
    </row>
    <row r="28" spans="1:19" x14ac:dyDescent="0.25">
      <c r="A28" s="8">
        <v>43857</v>
      </c>
      <c r="B28" s="9">
        <v>8603.4459915499992</v>
      </c>
      <c r="C28" s="9">
        <v>8949.8820361069993</v>
      </c>
      <c r="D28" s="9">
        <v>8595.6999821650006</v>
      </c>
      <c r="E28" s="9">
        <v>8895.6036279510008</v>
      </c>
      <c r="F28" s="9">
        <v>21864918499.876869</v>
      </c>
      <c r="G28" s="9">
        <v>157922912199.7955</v>
      </c>
      <c r="H28" s="44">
        <f t="shared" si="3"/>
        <v>4.0415413187934887E-2</v>
      </c>
      <c r="I28" s="10">
        <f t="shared" si="0"/>
        <v>2.548034983113644E-2</v>
      </c>
      <c r="J28" s="10">
        <f t="shared" si="4"/>
        <v>4.9376386777158165E-2</v>
      </c>
      <c r="K28" s="10">
        <f t="shared" si="1"/>
        <v>0.23412021439085473</v>
      </c>
      <c r="L28" s="10">
        <f t="shared" si="2"/>
        <v>4.1204562127212574E-2</v>
      </c>
    </row>
    <row r="29" spans="1:19" x14ac:dyDescent="0.25">
      <c r="A29" s="8">
        <v>43858</v>
      </c>
      <c r="B29" s="9">
        <v>8896.1677785119991</v>
      </c>
      <c r="C29" s="9">
        <v>9334.8363933010005</v>
      </c>
      <c r="D29" s="9">
        <v>8896.1677785119991</v>
      </c>
      <c r="E29" s="9">
        <v>9334.8363933010005</v>
      </c>
      <c r="F29" s="9">
        <v>28386922234.095692</v>
      </c>
      <c r="G29" s="9">
        <v>163462892496.7807</v>
      </c>
      <c r="H29" s="44">
        <f t="shared" si="3"/>
        <v>4.3012226936730423E-2</v>
      </c>
      <c r="I29" s="10">
        <f t="shared" si="0"/>
        <v>6.6955830189647765E-3</v>
      </c>
      <c r="J29" s="10">
        <f t="shared" si="4"/>
        <v>-3.2050191641785908E-3</v>
      </c>
      <c r="K29" s="10">
        <f t="shared" si="1"/>
        <v>0.28720247311944069</v>
      </c>
      <c r="L29" s="10">
        <f t="shared" si="2"/>
        <v>4.9309840563997787E-2</v>
      </c>
    </row>
    <row r="30" spans="1:19" x14ac:dyDescent="0.25">
      <c r="A30" s="8">
        <v>43859</v>
      </c>
      <c r="B30" s="9">
        <v>9361.3413686620006</v>
      </c>
      <c r="C30" s="9">
        <v>9399.9708735690001</v>
      </c>
      <c r="D30" s="9">
        <v>9264.5811148829998</v>
      </c>
      <c r="E30" s="9">
        <v>9304.9180637659992</v>
      </c>
      <c r="F30" s="9">
        <v>31677015378.887711</v>
      </c>
      <c r="G30" s="9">
        <v>168807381942.6514</v>
      </c>
      <c r="H30" s="44">
        <f t="shared" si="3"/>
        <v>6.9775706315262634E-3</v>
      </c>
      <c r="I30" s="10">
        <f t="shared" si="0"/>
        <v>1.4758368850384429E-2</v>
      </c>
      <c r="J30" s="10">
        <f t="shared" si="4"/>
        <v>2.1316677357900549E-2</v>
      </c>
      <c r="K30" s="10">
        <f t="shared" si="1"/>
        <v>0.29618401929270677</v>
      </c>
      <c r="L30" s="10">
        <f t="shared" si="2"/>
        <v>1.4613694565046798E-2</v>
      </c>
    </row>
    <row r="31" spans="1:19" x14ac:dyDescent="0.25">
      <c r="A31" s="8">
        <v>43860</v>
      </c>
      <c r="B31" s="9">
        <v>9295.2955737129996</v>
      </c>
      <c r="C31" s="9">
        <v>9554.5680110220001</v>
      </c>
      <c r="D31" s="9">
        <v>9226.9340348559999</v>
      </c>
      <c r="E31" s="9">
        <v>9503.2679999730008</v>
      </c>
      <c r="F31" s="9">
        <v>27862509999.088428</v>
      </c>
      <c r="G31" s="9">
        <v>169567098661.10141</v>
      </c>
      <c r="H31" s="44">
        <f t="shared" si="3"/>
        <v>1.6446554944941249E-2</v>
      </c>
      <c r="I31" s="10">
        <f t="shared" si="0"/>
        <v>1.5832385551420654E-3</v>
      </c>
      <c r="J31" s="10">
        <f t="shared" si="4"/>
        <v>-1.7587120058013328E-2</v>
      </c>
      <c r="K31" s="10">
        <f t="shared" si="1"/>
        <v>0.31750178098475912</v>
      </c>
      <c r="L31" s="10">
        <f t="shared" si="2"/>
        <v>3.5508433779662729E-2</v>
      </c>
    </row>
    <row r="32" spans="1:19" x14ac:dyDescent="0.25">
      <c r="A32" s="8">
        <v>43861</v>
      </c>
      <c r="B32" s="9">
        <v>9498.8234632879994</v>
      </c>
      <c r="C32" s="9">
        <v>9512.2897121719998</v>
      </c>
      <c r="D32" s="9">
        <v>9236.4755292900008</v>
      </c>
      <c r="E32" s="9">
        <v>9336.1328847139994</v>
      </c>
      <c r="F32" s="9">
        <v>29879074256.12286</v>
      </c>
      <c r="G32" s="9">
        <v>169249094727.0155</v>
      </c>
      <c r="H32" s="44">
        <f t="shared" si="3"/>
        <v>-4.424930441777033E-3</v>
      </c>
      <c r="I32" s="10">
        <f t="shared" si="0"/>
        <v>4.8749123701011688E-3</v>
      </c>
      <c r="J32" s="10">
        <f t="shared" si="4"/>
        <v>5.3526194969675256E-3</v>
      </c>
      <c r="K32" s="10">
        <f t="shared" si="1"/>
        <v>0.31167192724698412</v>
      </c>
      <c r="L32" s="10">
        <f t="shared" si="2"/>
        <v>2.9861410015904699E-2</v>
      </c>
    </row>
    <row r="33" spans="1:12" x14ac:dyDescent="0.25">
      <c r="A33" s="8">
        <v>43862</v>
      </c>
      <c r="B33" s="9">
        <v>9345.8629718789998</v>
      </c>
      <c r="C33" s="9">
        <v>9448.9001190750005</v>
      </c>
      <c r="D33" s="9">
        <v>9307.5668409789996</v>
      </c>
      <c r="E33" s="9">
        <v>9386.1056516190001</v>
      </c>
      <c r="F33" s="9">
        <v>24669132631.411461</v>
      </c>
      <c r="G33" s="9">
        <v>169636957803.40961</v>
      </c>
      <c r="H33" s="44">
        <f t="shared" si="3"/>
        <v>-6.6639678789309252E-3</v>
      </c>
      <c r="I33" s="10">
        <f t="shared" si="0"/>
        <v>6.8901028660106238E-3</v>
      </c>
      <c r="J33" s="10">
        <f t="shared" si="4"/>
        <v>-4.9574087683504908E-3</v>
      </c>
      <c r="K33" s="10">
        <f t="shared" si="1"/>
        <v>0.30293098765611481</v>
      </c>
      <c r="L33" s="10">
        <f t="shared" si="2"/>
        <v>1.5184771757291493E-2</v>
      </c>
    </row>
    <row r="34" spans="1:12" x14ac:dyDescent="0.25">
      <c r="A34" s="8">
        <v>43863</v>
      </c>
      <c r="B34" s="9">
        <v>9382.8860025249996</v>
      </c>
      <c r="C34" s="9">
        <v>9451.0752493649998</v>
      </c>
      <c r="D34" s="9">
        <v>9222.5054345949993</v>
      </c>
      <c r="E34" s="9">
        <v>9339.5748891610001</v>
      </c>
      <c r="F34" s="9">
        <v>25513782426.06324</v>
      </c>
      <c r="G34" s="9">
        <v>169576924680.37921</v>
      </c>
      <c r="H34" s="44">
        <f t="shared" si="3"/>
        <v>2.30199310246516E-4</v>
      </c>
      <c r="I34" s="10">
        <f t="shared" si="0"/>
        <v>2.2473841131237151E-2</v>
      </c>
      <c r="J34" s="10">
        <f t="shared" si="4"/>
        <v>-3.9843602297344738E-3</v>
      </c>
      <c r="K34" s="10">
        <f t="shared" si="1"/>
        <v>0.30323092147077202</v>
      </c>
      <c r="L34" s="10">
        <f t="shared" si="2"/>
        <v>2.4783917601457928E-2</v>
      </c>
    </row>
    <row r="35" spans="1:12" x14ac:dyDescent="0.25">
      <c r="A35" s="8">
        <v>43864</v>
      </c>
      <c r="B35" s="9">
        <v>9332.3903352020006</v>
      </c>
      <c r="C35" s="9">
        <v>9545.3428845679991</v>
      </c>
      <c r="D35" s="9">
        <v>9253.044317893</v>
      </c>
      <c r="E35" s="9">
        <v>9302.3626584100002</v>
      </c>
      <c r="F35" s="9">
        <v>28287364412.59449</v>
      </c>
      <c r="G35" s="9">
        <v>168966244374.17761</v>
      </c>
      <c r="H35" s="44">
        <f t="shared" si="3"/>
        <v>9.9742762295044734E-3</v>
      </c>
      <c r="I35" s="10">
        <f t="shared" si="0"/>
        <v>4.1711175519101064E-2</v>
      </c>
      <c r="J35" s="10">
        <f t="shared" si="4"/>
        <v>-1.2393909632706812E-2</v>
      </c>
      <c r="K35" s="10">
        <f t="shared" si="1"/>
        <v>0.31622970667235317</v>
      </c>
      <c r="L35" s="10">
        <f t="shared" si="2"/>
        <v>3.1589448470463743E-2</v>
      </c>
    </row>
    <row r="36" spans="1:12" x14ac:dyDescent="0.25">
      <c r="A36" s="8">
        <v>43865</v>
      </c>
      <c r="B36" s="9">
        <v>9299.27391584</v>
      </c>
      <c r="C36" s="9">
        <v>9337.1729430760006</v>
      </c>
      <c r="D36" s="9">
        <v>9116.7539638809994</v>
      </c>
      <c r="E36" s="9">
        <v>9187.0700162510002</v>
      </c>
      <c r="F36" s="9">
        <v>25453389344.382542</v>
      </c>
      <c r="G36" s="9">
        <v>166714544845.35959</v>
      </c>
      <c r="H36" s="44">
        <f t="shared" si="3"/>
        <v>-2.180853469690941E-2</v>
      </c>
      <c r="I36" s="10">
        <f t="shared" si="0"/>
        <v>1.5254358502556901E-2</v>
      </c>
      <c r="J36" s="10">
        <f t="shared" si="4"/>
        <v>4.5198276065000265E-2</v>
      </c>
      <c r="K36" s="10">
        <f t="shared" si="1"/>
        <v>0.28752466544528632</v>
      </c>
      <c r="L36" s="10">
        <f t="shared" si="2"/>
        <v>2.417735304344748E-2</v>
      </c>
    </row>
    <row r="37" spans="1:12" x14ac:dyDescent="0.25">
      <c r="A37" s="8">
        <v>43866</v>
      </c>
      <c r="B37" s="9">
        <v>9175.3774396150002</v>
      </c>
      <c r="C37" s="9">
        <v>9684.3288036360009</v>
      </c>
      <c r="D37" s="9">
        <v>9163.0416229420007</v>
      </c>
      <c r="E37" s="9">
        <v>9602.3097430739999</v>
      </c>
      <c r="F37" s="9">
        <v>27369542844.873501</v>
      </c>
      <c r="G37" s="9">
        <v>170352603411.8736</v>
      </c>
      <c r="H37" s="44">
        <f t="shared" si="3"/>
        <v>3.717997542472793E-2</v>
      </c>
      <c r="I37" s="10">
        <f t="shared" si="0"/>
        <v>8.4616773157870345E-3</v>
      </c>
      <c r="J37" s="10">
        <f t="shared" si="4"/>
        <v>1.5805433552637416E-2</v>
      </c>
      <c r="K37" s="10">
        <f t="shared" si="1"/>
        <v>0.33539480086527318</v>
      </c>
      <c r="L37" s="10">
        <f t="shared" si="2"/>
        <v>5.6890190195014068E-2</v>
      </c>
    </row>
    <row r="38" spans="1:12" x14ac:dyDescent="0.25">
      <c r="A38" s="8">
        <v>43867</v>
      </c>
      <c r="B38" s="9">
        <v>9605.8794019460001</v>
      </c>
      <c r="C38" s="9">
        <v>9835.4726534439997</v>
      </c>
      <c r="D38" s="9">
        <v>9541.8006369089999</v>
      </c>
      <c r="E38" s="9">
        <v>9754.0784116699997</v>
      </c>
      <c r="F38" s="9">
        <v>33460093620.226921</v>
      </c>
      <c r="G38" s="9">
        <v>175262977322.93219</v>
      </c>
      <c r="H38" s="44">
        <f t="shared" si="3"/>
        <v>1.5607054745110628E-2</v>
      </c>
      <c r="I38" s="10">
        <f t="shared" si="0"/>
        <v>2.9520165387468637E-4</v>
      </c>
      <c r="J38" s="10">
        <f t="shared" si="4"/>
        <v>6.7886608138987281E-3</v>
      </c>
      <c r="K38" s="10">
        <f t="shared" si="1"/>
        <v>0.35623638062871366</v>
      </c>
      <c r="L38" s="10">
        <f t="shared" si="2"/>
        <v>3.0777421129407845E-2</v>
      </c>
    </row>
    <row r="39" spans="1:12" x14ac:dyDescent="0.25">
      <c r="A39" s="8">
        <v>43868</v>
      </c>
      <c r="B39" s="9">
        <v>9760.2777614839997</v>
      </c>
      <c r="C39" s="9">
        <v>9871.278061428</v>
      </c>
      <c r="D39" s="9">
        <v>9747.3226796130002</v>
      </c>
      <c r="E39" s="9">
        <v>9820.2955415590004</v>
      </c>
      <c r="F39" s="9">
        <v>31575968441.41629</v>
      </c>
      <c r="G39" s="9">
        <v>177054349781.89841</v>
      </c>
      <c r="H39" s="44">
        <f t="shared" si="3"/>
        <v>3.6404359246998341E-3</v>
      </c>
      <c r="I39" s="10">
        <f t="shared" si="0"/>
        <v>1.3179820370489016E-2</v>
      </c>
      <c r="J39" s="10">
        <f t="shared" si="4"/>
        <v>8.1073326471761131E-3</v>
      </c>
      <c r="K39" s="10">
        <f t="shared" si="1"/>
        <v>0.36117367227113917</v>
      </c>
      <c r="L39" s="10">
        <f t="shared" si="2"/>
        <v>1.2716864506215453E-2</v>
      </c>
    </row>
    <row r="40" spans="1:12" x14ac:dyDescent="0.25">
      <c r="A40" s="8">
        <v>43869</v>
      </c>
      <c r="B40" s="9">
        <v>9878.1023260959992</v>
      </c>
      <c r="C40" s="9">
        <v>9911.3348599300007</v>
      </c>
      <c r="D40" s="9">
        <v>9678.5289055150006</v>
      </c>
      <c r="E40" s="9">
        <v>9899.9119442079991</v>
      </c>
      <c r="F40" s="9">
        <v>27781716512.858829</v>
      </c>
      <c r="G40" s="9">
        <v>177359345663.78049</v>
      </c>
      <c r="H40" s="44">
        <f t="shared" si="3"/>
        <v>4.0579141072443837E-3</v>
      </c>
      <c r="I40" s="10">
        <f t="shared" si="0"/>
        <v>1.4786026561875795E-2</v>
      </c>
      <c r="J40" s="10">
        <f t="shared" si="4"/>
        <v>2.3115188559215794E-2</v>
      </c>
      <c r="K40" s="10">
        <f t="shared" si="1"/>
        <v>0.36669719811825785</v>
      </c>
      <c r="L40" s="10">
        <f t="shared" si="2"/>
        <v>2.4053857428926406E-2</v>
      </c>
    </row>
    <row r="41" spans="1:12" x14ac:dyDescent="0.25">
      <c r="A41" s="8">
        <v>43870</v>
      </c>
      <c r="B41" s="9">
        <v>9890.5102987110004</v>
      </c>
      <c r="C41" s="9">
        <v>10136.292375953</v>
      </c>
      <c r="D41" s="9">
        <v>9882.1120544429996</v>
      </c>
      <c r="E41" s="9">
        <v>10128.750275517999</v>
      </c>
      <c r="F41" s="9">
        <v>30830691930.953079</v>
      </c>
      <c r="G41" s="9">
        <v>181866640936.1662</v>
      </c>
      <c r="H41" s="44">
        <f t="shared" si="3"/>
        <v>2.2696994824831139E-2</v>
      </c>
      <c r="I41" s="10">
        <f t="shared" si="0"/>
        <v>7.7344007758442246E-3</v>
      </c>
      <c r="J41" s="10">
        <f t="shared" si="4"/>
        <v>-2.5601713620068245E-2</v>
      </c>
      <c r="K41" s="10">
        <f t="shared" si="1"/>
        <v>0.39771711735105919</v>
      </c>
      <c r="L41" s="10">
        <f t="shared" si="2"/>
        <v>2.5721254738831023E-2</v>
      </c>
    </row>
    <row r="42" spans="1:12" x14ac:dyDescent="0.25">
      <c r="A42" s="8">
        <v>43871</v>
      </c>
      <c r="B42" s="9">
        <v>10128.723888224</v>
      </c>
      <c r="C42" s="9">
        <v>10154.399803318</v>
      </c>
      <c r="D42" s="9">
        <v>9787.3160914330001</v>
      </c>
      <c r="E42" s="9">
        <v>9869.4369116350008</v>
      </c>
      <c r="F42" s="9">
        <v>32809761670.321301</v>
      </c>
      <c r="G42" s="9">
        <v>179314120889.55701</v>
      </c>
      <c r="H42" s="44">
        <f t="shared" si="3"/>
        <v>1.7863955274175685E-3</v>
      </c>
      <c r="I42" s="10">
        <f t="shared" si="0"/>
        <v>1.2278782688676742E-3</v>
      </c>
      <c r="J42" s="10">
        <f t="shared" si="4"/>
        <v>3.6502993441124065E-2</v>
      </c>
      <c r="K42" s="10">
        <f t="shared" si="1"/>
        <v>0.40021399295809013</v>
      </c>
      <c r="L42" s="10">
        <f t="shared" si="2"/>
        <v>3.7506064834905484E-2</v>
      </c>
    </row>
    <row r="43" spans="1:12" x14ac:dyDescent="0.25">
      <c r="A43" s="8">
        <v>43872</v>
      </c>
      <c r="B43" s="9">
        <v>9859.7066770590009</v>
      </c>
      <c r="C43" s="9">
        <v>10283.609362085999</v>
      </c>
      <c r="D43" s="9">
        <v>9729.947875627</v>
      </c>
      <c r="E43" s="9">
        <v>10229.700902488001</v>
      </c>
      <c r="F43" s="9">
        <v>32344589624.228161</v>
      </c>
      <c r="G43" s="9">
        <v>179739260248.31601</v>
      </c>
      <c r="H43" s="44">
        <f t="shared" si="3"/>
        <v>1.272449000144546E-2</v>
      </c>
      <c r="I43" s="10">
        <f t="shared" si="0"/>
        <v>3.5566195882245745E-3</v>
      </c>
      <c r="J43" s="10">
        <f t="shared" si="4"/>
        <v>9.5656449452201642E-3</v>
      </c>
      <c r="K43" s="10">
        <f t="shared" si="1"/>
        <v>0.41803100191136933</v>
      </c>
      <c r="L43" s="10">
        <f t="shared" si="2"/>
        <v>5.69028214268128E-2</v>
      </c>
    </row>
    <row r="44" spans="1:12" x14ac:dyDescent="0.25">
      <c r="A44" s="8">
        <v>43873</v>
      </c>
      <c r="B44" s="9">
        <v>10220.508924457999</v>
      </c>
      <c r="C44" s="9">
        <v>10396.605743004</v>
      </c>
      <c r="D44" s="9">
        <v>10220.508924457999</v>
      </c>
      <c r="E44" s="9">
        <v>10327.554589216999</v>
      </c>
      <c r="F44" s="9">
        <v>37536325030.77256</v>
      </c>
      <c r="G44" s="9">
        <v>186429089122.67941</v>
      </c>
      <c r="H44" s="44">
        <f t="shared" si="3"/>
        <v>1.0988007900669597E-2</v>
      </c>
      <c r="I44" s="10">
        <f t="shared" si="0"/>
        <v>1.0840151852961173E-2</v>
      </c>
      <c r="J44" s="10">
        <f t="shared" si="4"/>
        <v>-9.8899818450384203E-3</v>
      </c>
      <c r="K44" s="10">
        <f t="shared" si="1"/>
        <v>0.43361233776376595</v>
      </c>
      <c r="L44" s="10">
        <f t="shared" si="2"/>
        <v>1.7229750479899719E-2</v>
      </c>
    </row>
    <row r="45" spans="1:12" x14ac:dyDescent="0.25">
      <c r="A45" s="8">
        <v>43874</v>
      </c>
      <c r="B45" s="9">
        <v>10313.911197328</v>
      </c>
      <c r="C45" s="9">
        <v>10458.550677107</v>
      </c>
      <c r="D45" s="9">
        <v>10104.987970681999</v>
      </c>
      <c r="E45" s="9">
        <v>10225.415261826</v>
      </c>
      <c r="F45" s="9">
        <v>40279999808.964012</v>
      </c>
      <c r="G45" s="9">
        <v>185753452118.884</v>
      </c>
      <c r="H45" s="44">
        <f t="shared" si="3"/>
        <v>5.9581882428005849E-3</v>
      </c>
      <c r="I45" s="10">
        <f t="shared" si="0"/>
        <v>7.0301451397570078E-3</v>
      </c>
      <c r="J45" s="10">
        <f t="shared" si="4"/>
        <v>9.9846383286901208E-3</v>
      </c>
      <c r="K45" s="10">
        <f t="shared" si="1"/>
        <v>0.44215406993936379</v>
      </c>
      <c r="L45" s="10">
        <f t="shared" si="2"/>
        <v>3.4988928977531364E-2</v>
      </c>
    </row>
    <row r="46" spans="1:12" x14ac:dyDescent="0.25">
      <c r="A46" s="8">
        <v>43875</v>
      </c>
      <c r="B46" s="9">
        <v>10229.150079749001</v>
      </c>
      <c r="C46" s="9">
        <v>10360.532078348</v>
      </c>
      <c r="D46" s="9">
        <v>10110.834261583001</v>
      </c>
      <c r="E46" s="9">
        <v>10327.512334976</v>
      </c>
      <c r="F46" s="9">
        <v>38621696717.551682</v>
      </c>
      <c r="G46" s="9">
        <v>185324696688.48999</v>
      </c>
      <c r="H46" s="44">
        <f t="shared" si="3"/>
        <v>-9.3721015258409444E-3</v>
      </c>
      <c r="I46" s="10">
        <f t="shared" si="0"/>
        <v>2.3192060003142938E-2</v>
      </c>
      <c r="J46" s="10">
        <f t="shared" si="4"/>
        <v>-4.1097451573751664E-2</v>
      </c>
      <c r="K46" s="10">
        <f t="shared" si="1"/>
        <v>0.42863805557998735</v>
      </c>
      <c r="L46" s="10">
        <f t="shared" si="2"/>
        <v>2.469606466735863E-2</v>
      </c>
    </row>
    <row r="47" spans="1:12" x14ac:dyDescent="0.25">
      <c r="A47" s="8">
        <v>43876</v>
      </c>
      <c r="B47" s="9">
        <v>10328.115008416</v>
      </c>
      <c r="C47" s="9">
        <v>10366.437841436</v>
      </c>
      <c r="D47" s="9">
        <v>9862.3099913080005</v>
      </c>
      <c r="E47" s="9">
        <v>9903.0778969120001</v>
      </c>
      <c r="F47" s="9">
        <v>35159749254.721291</v>
      </c>
      <c r="G47" s="9">
        <v>183357305740.18771</v>
      </c>
      <c r="H47" s="44">
        <f t="shared" si="3"/>
        <v>5.7002507625471407E-4</v>
      </c>
      <c r="I47" s="10">
        <f t="shared" si="0"/>
        <v>1.6308227193619542E-2</v>
      </c>
      <c r="J47" s="10">
        <f t="shared" si="4"/>
        <v>6.6805274308334717E-3</v>
      </c>
      <c r="K47" s="10">
        <f t="shared" si="1"/>
        <v>0.42945241509655974</v>
      </c>
      <c r="L47" s="10">
        <f t="shared" si="2"/>
        <v>5.1116609655578182E-2</v>
      </c>
    </row>
    <row r="48" spans="1:12" x14ac:dyDescent="0.25">
      <c r="A48" s="8">
        <v>43877</v>
      </c>
      <c r="B48" s="9">
        <v>9908.0842218390007</v>
      </c>
      <c r="C48" s="9">
        <v>10032.343092003999</v>
      </c>
      <c r="D48" s="9">
        <v>9687.0061030239995</v>
      </c>
      <c r="E48" s="9">
        <v>9969.2356804520005</v>
      </c>
      <c r="F48" s="9">
        <v>36525467233.546532</v>
      </c>
      <c r="G48" s="9">
        <v>179092557524.82291</v>
      </c>
      <c r="H48" s="44">
        <f t="shared" si="3"/>
        <v>-3.222850071956064E-2</v>
      </c>
      <c r="I48" s="10">
        <f t="shared" si="0"/>
        <v>2.5629597069497211E-2</v>
      </c>
      <c r="J48" s="10">
        <f t="shared" si="4"/>
        <v>-2.5803347493770779E-2</v>
      </c>
      <c r="K48" s="10">
        <f t="shared" si="1"/>
        <v>0.38338330690804256</v>
      </c>
      <c r="L48" s="10">
        <f t="shared" si="2"/>
        <v>3.5649506700754063E-2</v>
      </c>
    </row>
    <row r="49" spans="1:12" x14ac:dyDescent="0.25">
      <c r="A49" s="8">
        <v>43878</v>
      </c>
      <c r="B49" s="9">
        <v>9939.7579848860005</v>
      </c>
      <c r="C49" s="9">
        <v>9940.3948151530003</v>
      </c>
      <c r="D49" s="9">
        <v>9481.8505767980005</v>
      </c>
      <c r="E49" s="9">
        <v>9711.9960279419993</v>
      </c>
      <c r="F49" s="9">
        <v>39598298473.511383</v>
      </c>
      <c r="G49" s="9">
        <v>175667186732.82339</v>
      </c>
      <c r="H49" s="44">
        <f t="shared" si="3"/>
        <v>-9.1651846440821624E-3</v>
      </c>
      <c r="I49" s="10">
        <f t="shared" si="0"/>
        <v>1.8797889725857105E-2</v>
      </c>
      <c r="J49" s="10">
        <f t="shared" si="4"/>
        <v>4.4573789703941324E-2</v>
      </c>
      <c r="K49" s="10">
        <f t="shared" si="1"/>
        <v>0.37070434346668946</v>
      </c>
      <c r="L49" s="10">
        <f t="shared" si="2"/>
        <v>4.8360205071893203E-2</v>
      </c>
    </row>
    <row r="50" spans="1:12" x14ac:dyDescent="0.25">
      <c r="A50" s="8">
        <v>43879</v>
      </c>
      <c r="B50" s="9">
        <v>9700.8420046079991</v>
      </c>
      <c r="C50" s="9">
        <v>10209.58606591</v>
      </c>
      <c r="D50" s="9">
        <v>9620.4991245059991</v>
      </c>
      <c r="E50" s="9">
        <v>10144.896496497</v>
      </c>
      <c r="F50" s="9">
        <v>38169582164.269661</v>
      </c>
      <c r="G50" s="9">
        <v>177769828118.0585</v>
      </c>
      <c r="H50" s="44">
        <f t="shared" si="3"/>
        <v>2.7080539129758524E-2</v>
      </c>
      <c r="I50" s="10">
        <f t="shared" si="0"/>
        <v>3.8987786801950551E-2</v>
      </c>
      <c r="J50" s="10">
        <f t="shared" si="4"/>
        <v>-5.1565798698353871E-2</v>
      </c>
      <c r="K50" s="10">
        <f t="shared" si="1"/>
        <v>0.40782375607526911</v>
      </c>
      <c r="L50" s="10">
        <f t="shared" si="2"/>
        <v>6.1232471806315969E-2</v>
      </c>
    </row>
    <row r="51" spans="1:12" x14ac:dyDescent="0.25">
      <c r="A51" s="8">
        <v>43880</v>
      </c>
      <c r="B51" s="9">
        <v>10152.939757067999</v>
      </c>
      <c r="C51" s="9">
        <v>10214.653170617999</v>
      </c>
      <c r="D51" s="9">
        <v>9603.3408612700005</v>
      </c>
      <c r="E51" s="9">
        <v>9621.7668059429998</v>
      </c>
      <c r="F51" s="9">
        <v>37096619902.531319</v>
      </c>
      <c r="G51" s="9">
        <v>182314328777.603</v>
      </c>
      <c r="H51" s="44">
        <f t="shared" si="3"/>
        <v>4.9630853545754331E-4</v>
      </c>
      <c r="I51" s="10">
        <f t="shared" si="0"/>
        <v>4.5257656443908868E-2</v>
      </c>
      <c r="J51" s="10">
        <f t="shared" si="4"/>
        <v>-9.7426737750605508E-4</v>
      </c>
      <c r="K51" s="10">
        <f t="shared" si="1"/>
        <v>0.40852247102182915</v>
      </c>
      <c r="L51" s="10">
        <f t="shared" si="2"/>
        <v>6.3656212788760325E-2</v>
      </c>
    </row>
    <row r="52" spans="1:12" x14ac:dyDescent="0.25">
      <c r="A52" s="8">
        <v>43881</v>
      </c>
      <c r="B52" s="9">
        <v>9612.4563482600006</v>
      </c>
      <c r="C52" s="9">
        <v>9656.5168774770009</v>
      </c>
      <c r="D52" s="9">
        <v>9483.9636219179993</v>
      </c>
      <c r="E52" s="9">
        <v>9612.3926324299991</v>
      </c>
      <c r="F52" s="9">
        <v>38453745129.309914</v>
      </c>
      <c r="G52" s="9">
        <v>173334512100.28799</v>
      </c>
      <c r="H52" s="44">
        <f t="shared" si="3"/>
        <v>-5.4640748326771682E-2</v>
      </c>
      <c r="I52" s="10">
        <f t="shared" si="0"/>
        <v>9.9763654873283713E-3</v>
      </c>
      <c r="J52" s="10">
        <f t="shared" si="4"/>
        <v>7.3925999694663957E-3</v>
      </c>
      <c r="K52" s="10">
        <f t="shared" si="1"/>
        <v>0.33155974917012276</v>
      </c>
      <c r="L52" s="10">
        <f t="shared" si="2"/>
        <v>1.8194213141035309E-2</v>
      </c>
    </row>
    <row r="53" spans="1:12" x14ac:dyDescent="0.25">
      <c r="A53" s="8">
        <v>43882</v>
      </c>
      <c r="B53" s="9">
        <v>9600.4914368329992</v>
      </c>
      <c r="C53" s="9">
        <v>9746.9331936340004</v>
      </c>
      <c r="D53" s="9">
        <v>9576.3642420739998</v>
      </c>
      <c r="E53" s="9">
        <v>9683.4532059110006</v>
      </c>
      <c r="F53" s="9">
        <v>33072200100.224861</v>
      </c>
      <c r="G53" s="9">
        <v>175008291937.879</v>
      </c>
      <c r="H53" s="44">
        <f t="shared" si="3"/>
        <v>9.3632432174263428E-3</v>
      </c>
      <c r="I53" s="10">
        <f t="shared" si="0"/>
        <v>2.1611282766068239E-2</v>
      </c>
      <c r="J53" s="10">
        <f t="shared" si="4"/>
        <v>-1.6452377493058057E-3</v>
      </c>
      <c r="K53" s="10">
        <f t="shared" si="1"/>
        <v>0.34402746696013797</v>
      </c>
      <c r="L53" s="10">
        <f t="shared" si="2"/>
        <v>1.7811451950689339E-2</v>
      </c>
    </row>
    <row r="54" spans="1:12" x14ac:dyDescent="0.25">
      <c r="A54" s="8">
        <v>43883</v>
      </c>
      <c r="B54" s="9">
        <v>9683.6638027829995</v>
      </c>
      <c r="C54" s="9">
        <v>9700.6794325259998</v>
      </c>
      <c r="D54" s="9">
        <v>9582.9772494419994</v>
      </c>
      <c r="E54" s="9">
        <v>9667.5216231529994</v>
      </c>
      <c r="F54" s="9">
        <v>29322369849.73708</v>
      </c>
      <c r="G54" s="9">
        <v>174531980209.10818</v>
      </c>
      <c r="H54" s="44">
        <f t="shared" si="3"/>
        <v>-4.7454681579443131E-3</v>
      </c>
      <c r="I54" s="10">
        <f t="shared" si="0"/>
        <v>1.6736029522364727E-2</v>
      </c>
      <c r="J54" s="10">
        <f t="shared" si="4"/>
        <v>2.6494659794250586E-2</v>
      </c>
      <c r="K54" s="10">
        <f t="shared" si="1"/>
        <v>0.33764942741227588</v>
      </c>
      <c r="L54" s="10">
        <f t="shared" si="2"/>
        <v>1.2282423303348056E-2</v>
      </c>
    </row>
    <row r="55" spans="1:12" x14ac:dyDescent="0.25">
      <c r="A55" s="8">
        <v>43884</v>
      </c>
      <c r="B55" s="9">
        <v>9663.250800451</v>
      </c>
      <c r="C55" s="9">
        <v>9951.1267337680001</v>
      </c>
      <c r="D55" s="9">
        <v>9663.250800451</v>
      </c>
      <c r="E55" s="9">
        <v>9923.6593196119993</v>
      </c>
      <c r="F55" s="9">
        <v>29496972972.892441</v>
      </c>
      <c r="G55" s="9">
        <v>178038565852.0307</v>
      </c>
      <c r="H55" s="44">
        <f t="shared" si="3"/>
        <v>2.5817501030109324E-2</v>
      </c>
      <c r="I55" s="10">
        <f t="shared" si="0"/>
        <v>6.2463592884665405E-3</v>
      </c>
      <c r="J55" s="10">
        <f t="shared" si="4"/>
        <v>-2.6128374554794553E-2</v>
      </c>
      <c r="K55" s="10">
        <f t="shared" si="1"/>
        <v>0.37218419288241766</v>
      </c>
      <c r="L55" s="10">
        <f t="shared" si="2"/>
        <v>2.9790796002476139E-2</v>
      </c>
    </row>
    <row r="56" spans="1:12" x14ac:dyDescent="0.25">
      <c r="A56" s="8">
        <v>43885</v>
      </c>
      <c r="B56" s="9">
        <v>9953.1401090159998</v>
      </c>
      <c r="C56" s="9">
        <v>9972.5135072609992</v>
      </c>
      <c r="D56" s="9">
        <v>9518.2870425950005</v>
      </c>
      <c r="E56" s="9">
        <v>9664.3702319549993</v>
      </c>
      <c r="F56" s="9">
        <v>33711384526.733292</v>
      </c>
      <c r="G56" s="9">
        <v>175909878700.66229</v>
      </c>
      <c r="H56" s="44">
        <f t="shared" si="3"/>
        <v>2.1491810993046153E-3</v>
      </c>
      <c r="I56" s="10">
        <f t="shared" si="0"/>
        <v>3.3634009299378029E-2</v>
      </c>
      <c r="J56" s="10">
        <f t="shared" si="4"/>
        <v>-3.166079157018209E-2</v>
      </c>
      <c r="K56" s="10">
        <f t="shared" si="1"/>
        <v>0.37513326521452495</v>
      </c>
      <c r="L56" s="10">
        <f t="shared" si="2"/>
        <v>4.7721450575434865E-2</v>
      </c>
    </row>
    <row r="57" spans="1:12" x14ac:dyDescent="0.25">
      <c r="A57" s="8">
        <v>43886</v>
      </c>
      <c r="B57" s="9">
        <v>9662.3603867210004</v>
      </c>
      <c r="C57" s="9">
        <v>9905.8521916379996</v>
      </c>
      <c r="D57" s="9">
        <v>9315.4761237799994</v>
      </c>
      <c r="E57" s="9">
        <v>9358.3886203839993</v>
      </c>
      <c r="F57" s="9">
        <v>34745765383.73613</v>
      </c>
      <c r="G57" s="9">
        <v>171785263057.60361</v>
      </c>
      <c r="H57" s="44">
        <f t="shared" si="3"/>
        <v>-6.6845049218999227E-3</v>
      </c>
      <c r="I57" s="10">
        <f t="shared" si="0"/>
        <v>8.6966511982118251E-3</v>
      </c>
      <c r="J57" s="10">
        <f t="shared" si="4"/>
        <v>-5.651026569756834E-2</v>
      </c>
      <c r="K57" s="10">
        <f t="shared" si="1"/>
        <v>0.36594118013493016</v>
      </c>
      <c r="L57" s="10">
        <f t="shared" si="2"/>
        <v>6.3375833936273329E-2</v>
      </c>
    </row>
    <row r="58" spans="1:12" x14ac:dyDescent="0.25">
      <c r="A58" s="8">
        <v>43887</v>
      </c>
      <c r="B58" s="9">
        <v>9327.1657803229991</v>
      </c>
      <c r="C58" s="9">
        <v>9368.4579566079992</v>
      </c>
      <c r="D58" s="9">
        <v>8692.9015906149998</v>
      </c>
      <c r="E58" s="9">
        <v>8829.5435929449995</v>
      </c>
      <c r="F58" s="9">
        <v>35462874215.674553</v>
      </c>
      <c r="G58" s="9">
        <v>163787589106.11041</v>
      </c>
      <c r="H58" s="44">
        <f t="shared" si="3"/>
        <v>-5.4250177030063136E-2</v>
      </c>
      <c r="I58" s="10">
        <f t="shared" si="0"/>
        <v>2.3149663490097658E-2</v>
      </c>
      <c r="J58" s="10">
        <f t="shared" si="4"/>
        <v>-6.1100074803532856E-3</v>
      </c>
      <c r="K58" s="10">
        <f t="shared" si="1"/>
        <v>0.29183862929995685</v>
      </c>
      <c r="L58" s="10">
        <f t="shared" si="2"/>
        <v>7.7713564216848052E-2</v>
      </c>
    </row>
    <row r="59" spans="1:12" x14ac:dyDescent="0.25">
      <c r="A59" s="8">
        <v>43888</v>
      </c>
      <c r="B59" s="9">
        <v>8695.3741079350002</v>
      </c>
      <c r="C59" s="9">
        <v>8975.4393883039993</v>
      </c>
      <c r="D59" s="9">
        <v>8565.9530343049992</v>
      </c>
      <c r="E59" s="9">
        <v>8775.5950155440005</v>
      </c>
      <c r="F59" s="9">
        <v>37863755310.130524</v>
      </c>
      <c r="G59" s="9">
        <v>159196540576.94159</v>
      </c>
      <c r="H59" s="44">
        <f t="shared" si="3"/>
        <v>-4.1951254958323858E-2</v>
      </c>
      <c r="I59" s="10">
        <f t="shared" si="0"/>
        <v>2.2023852286074609E-3</v>
      </c>
      <c r="J59" s="10">
        <f t="shared" si="4"/>
        <v>-5.0121096245999697E-3</v>
      </c>
      <c r="K59" s="10">
        <f t="shared" si="1"/>
        <v>0.23764437759718282</v>
      </c>
      <c r="L59" s="10">
        <f t="shared" si="2"/>
        <v>4.7803945732493025E-2</v>
      </c>
    </row>
    <row r="60" spans="1:12" x14ac:dyDescent="0.25">
      <c r="A60" s="8">
        <v>43889</v>
      </c>
      <c r="B60" s="9">
        <v>8812.5470561530001</v>
      </c>
      <c r="C60" s="9">
        <v>8892.7514755529992</v>
      </c>
      <c r="D60" s="9">
        <v>8477.5097106230005</v>
      </c>
      <c r="E60" s="9">
        <v>8731.6107713050005</v>
      </c>
      <c r="F60" s="9">
        <v>31653812954.634521</v>
      </c>
      <c r="G60" s="9">
        <v>157412038002.7287</v>
      </c>
      <c r="H60" s="44">
        <f t="shared" si="3"/>
        <v>-9.212686886254472E-3</v>
      </c>
      <c r="I60" s="10">
        <f t="shared" si="0"/>
        <v>2.8514997273060344E-3</v>
      </c>
      <c r="J60" s="10">
        <f t="shared" si="4"/>
        <v>-1.8569653507673256E-2</v>
      </c>
      <c r="K60" s="10">
        <f t="shared" si="1"/>
        <v>0.22624234746984673</v>
      </c>
      <c r="L60" s="10">
        <f t="shared" si="2"/>
        <v>4.8981573493176667E-2</v>
      </c>
    </row>
    <row r="61" spans="1:12" x14ac:dyDescent="0.25">
      <c r="A61" s="8">
        <v>43890</v>
      </c>
      <c r="B61" s="9">
        <v>8750.1446055199995</v>
      </c>
      <c r="C61" s="9">
        <v>8783.1275939850002</v>
      </c>
      <c r="D61" s="9">
        <v>8569.4677847179992</v>
      </c>
      <c r="E61" s="9">
        <v>8569.4677847179992</v>
      </c>
      <c r="F61" s="9">
        <v>28569338388.818611</v>
      </c>
      <c r="G61" s="9">
        <v>156921090953.1088</v>
      </c>
      <c r="H61" s="44">
        <f t="shared" si="3"/>
        <v>-1.2327329946121313E-2</v>
      </c>
      <c r="I61" s="10">
        <f t="shared" si="0"/>
        <v>2.5823576674353144E-2</v>
      </c>
      <c r="J61" s="10">
        <f t="shared" si="4"/>
        <v>-1.3960525244441913E-3</v>
      </c>
      <c r="K61" s="10">
        <f t="shared" si="1"/>
        <v>0.21112605345867941</v>
      </c>
      <c r="L61" s="10">
        <f t="shared" si="2"/>
        <v>2.4932681309336679E-2</v>
      </c>
    </row>
    <row r="62" spans="1:12" x14ac:dyDescent="0.25">
      <c r="A62" s="8">
        <v>43891</v>
      </c>
      <c r="B62" s="9">
        <v>8550.5419519589996</v>
      </c>
      <c r="C62" s="9">
        <v>8710.2741823809993</v>
      </c>
      <c r="D62" s="9">
        <v>8426.7077181160003</v>
      </c>
      <c r="E62" s="9">
        <v>8557.5043575840009</v>
      </c>
      <c r="F62" s="9">
        <v>25805457967.583988</v>
      </c>
      <c r="G62" s="9">
        <v>154882913461.60519</v>
      </c>
      <c r="H62" s="44">
        <f t="shared" si="3"/>
        <v>-8.2947003586619373E-3</v>
      </c>
      <c r="I62" s="10">
        <f t="shared" si="0"/>
        <v>2.3804632497637243E-2</v>
      </c>
      <c r="J62" s="10">
        <f t="shared" si="4"/>
        <v>4.0030852262950445E-2</v>
      </c>
      <c r="K62" s="10">
        <f t="shared" si="1"/>
        <v>0.20108012574867096</v>
      </c>
      <c r="L62" s="10">
        <f t="shared" si="2"/>
        <v>3.3650919641531996E-2</v>
      </c>
    </row>
    <row r="63" spans="1:12" x14ac:dyDescent="0.25">
      <c r="A63" s="8">
        <v>43892</v>
      </c>
      <c r="B63" s="9">
        <v>8549.3407012509997</v>
      </c>
      <c r="C63" s="9">
        <v>8956.1247372229991</v>
      </c>
      <c r="D63" s="9">
        <v>8518.2222662660006</v>
      </c>
      <c r="E63" s="9">
        <v>8900.0685502619999</v>
      </c>
      <c r="F63" s="9">
        <v>29111523358.530472</v>
      </c>
      <c r="G63" s="9">
        <v>158184330288.86401</v>
      </c>
      <c r="H63" s="44">
        <f t="shared" si="3"/>
        <v>2.8225352003189787E-2</v>
      </c>
      <c r="I63" s="10">
        <f t="shared" si="0"/>
        <v>1.546188269677874E-3</v>
      </c>
      <c r="J63" s="10">
        <f t="shared" si="4"/>
        <v>-1.4336127046599478E-2</v>
      </c>
      <c r="K63" s="10">
        <f t="shared" si="1"/>
        <v>0.23498103508196277</v>
      </c>
      <c r="L63" s="10">
        <f t="shared" si="2"/>
        <v>5.1407730071940883E-2</v>
      </c>
    </row>
    <row r="64" spans="1:12" x14ac:dyDescent="0.25">
      <c r="A64" s="8">
        <v>43893</v>
      </c>
      <c r="B64" s="9">
        <v>8907.4080568299996</v>
      </c>
      <c r="C64" s="9">
        <v>8907.4080568299996</v>
      </c>
      <c r="D64" s="9">
        <v>8679.9393348680005</v>
      </c>
      <c r="E64" s="9">
        <v>8772.4760368019997</v>
      </c>
      <c r="F64" s="9">
        <v>31679555793.09885</v>
      </c>
      <c r="G64" s="9">
        <v>159017072002.80969</v>
      </c>
      <c r="H64" s="44">
        <f t="shared" si="3"/>
        <v>-5.4394821222761265E-3</v>
      </c>
      <c r="I64" s="10">
        <f t="shared" si="0"/>
        <v>2.9165301316670243E-2</v>
      </c>
      <c r="J64" s="10">
        <f t="shared" si="4"/>
        <v>-2.619079810148528E-3</v>
      </c>
      <c r="K64" s="10">
        <f t="shared" si="1"/>
        <v>0.22826337782028427</v>
      </c>
      <c r="L64" s="10">
        <f t="shared" si="2"/>
        <v>2.6206257116134335E-2</v>
      </c>
    </row>
    <row r="65" spans="1:12" x14ac:dyDescent="0.25">
      <c r="A65" s="8">
        <v>43894</v>
      </c>
      <c r="B65" s="9">
        <v>8762.3624081920007</v>
      </c>
      <c r="C65" s="9">
        <v>8839.4790714459996</v>
      </c>
      <c r="D65" s="9">
        <v>8554.1003351660001</v>
      </c>
      <c r="E65" s="9">
        <v>8749.500221929</v>
      </c>
      <c r="F65" s="9">
        <v>29780398865.109211</v>
      </c>
      <c r="G65" s="9">
        <v>158496183520.3175</v>
      </c>
      <c r="H65" s="44">
        <f t="shared" si="3"/>
        <v>-7.6261225432367645E-3</v>
      </c>
      <c r="I65" s="10">
        <f t="shared" si="0"/>
        <v>2.2688260244681031E-2</v>
      </c>
      <c r="J65" s="10">
        <f t="shared" si="4"/>
        <v>3.4474996606548736E-2</v>
      </c>
      <c r="K65" s="10">
        <f t="shared" si="1"/>
        <v>0.21889649078565676</v>
      </c>
      <c r="L65" s="10">
        <f t="shared" si="2"/>
        <v>3.3361630691518096E-2</v>
      </c>
    </row>
    <row r="66" spans="1:12" x14ac:dyDescent="0.25">
      <c r="A66" s="8">
        <v>43895</v>
      </c>
      <c r="B66" s="9">
        <v>8756.3064516510003</v>
      </c>
      <c r="C66" s="9">
        <v>9136.6609623349996</v>
      </c>
      <c r="D66" s="9">
        <v>8756.3064516510003</v>
      </c>
      <c r="E66" s="9">
        <v>9051.139212389</v>
      </c>
      <c r="F66" s="9">
        <v>28798098411.36908</v>
      </c>
      <c r="G66" s="9">
        <v>162918336040.1553</v>
      </c>
      <c r="H66" s="44">
        <f t="shared" si="3"/>
        <v>3.3619842129496182E-2</v>
      </c>
      <c r="I66" s="10">
        <f t="shared" si="0"/>
        <v>2.4804312247405952E-4</v>
      </c>
      <c r="J66" s="10">
        <f t="shared" si="4"/>
        <v>8.631777004497021E-3</v>
      </c>
      <c r="K66" s="10">
        <f t="shared" si="1"/>
        <v>0.25987559837806762</v>
      </c>
      <c r="L66" s="10">
        <f t="shared" si="2"/>
        <v>4.3437779705880919E-2</v>
      </c>
    </row>
    <row r="67" spans="1:12" x14ac:dyDescent="0.25">
      <c r="A67" s="8">
        <v>43896</v>
      </c>
      <c r="B67" s="9">
        <v>9062.4788179770003</v>
      </c>
      <c r="C67" s="9">
        <v>9150.6747435430007</v>
      </c>
      <c r="D67" s="9">
        <v>9007.3851224369992</v>
      </c>
      <c r="E67" s="9">
        <v>9129.2666277070002</v>
      </c>
      <c r="F67" s="9">
        <v>33574313953.088741</v>
      </c>
      <c r="G67" s="9">
        <v>164282940136.1759</v>
      </c>
      <c r="H67" s="44">
        <f t="shared" si="3"/>
        <v>1.5337967848179492E-3</v>
      </c>
      <c r="I67" s="10">
        <f t="shared" ref="I67:I130" si="5">_xlfn.STDEV.S(H68:H69)</f>
        <v>2.2077181303549475E-2</v>
      </c>
      <c r="J67" s="10">
        <f t="shared" ref="J67:J130" si="6">E68/E67-1</f>
        <v>-2.5229249987285152E-2</v>
      </c>
      <c r="K67" s="10">
        <f t="shared" ref="K67:K130" si="7">C67/$C$2-1</f>
        <v>0.26180799152013035</v>
      </c>
      <c r="L67" s="10">
        <f t="shared" ref="L67:L130" si="8">C67/D67-1</f>
        <v>1.590801538496156E-2</v>
      </c>
    </row>
    <row r="68" spans="1:12" x14ac:dyDescent="0.25">
      <c r="A68" s="8">
        <v>43897</v>
      </c>
      <c r="B68" s="9">
        <v>9133.4850341029996</v>
      </c>
      <c r="C68" s="9">
        <v>9167.9199471569991</v>
      </c>
      <c r="D68" s="9">
        <v>8869.5003263679992</v>
      </c>
      <c r="E68" s="9">
        <v>8898.9420777560008</v>
      </c>
      <c r="F68" s="9">
        <v>34911099914.613792</v>
      </c>
      <c r="G68" s="9">
        <v>163526318728.3494</v>
      </c>
      <c r="H68" s="44">
        <f t="shared" ref="H68:H131" si="9">(C68-C67)/C67</f>
        <v>1.8845827326741348E-3</v>
      </c>
      <c r="I68" s="10">
        <f t="shared" si="5"/>
        <v>4.014605985964894E-2</v>
      </c>
      <c r="J68" s="10">
        <f t="shared" si="6"/>
        <v>-9.6214357370995041E-2</v>
      </c>
      <c r="K68" s="10">
        <f t="shared" si="7"/>
        <v>0.26418597307289948</v>
      </c>
      <c r="L68" s="10">
        <f t="shared" si="8"/>
        <v>3.3645595558729813E-2</v>
      </c>
    </row>
    <row r="69" spans="1:12" x14ac:dyDescent="0.25">
      <c r="A69" s="8">
        <v>43898</v>
      </c>
      <c r="B69" s="9">
        <v>8898.9582365469996</v>
      </c>
      <c r="C69" s="9">
        <v>8898.9582365469996</v>
      </c>
      <c r="D69" s="9">
        <v>8042.7360844630002</v>
      </c>
      <c r="E69" s="9">
        <v>8042.7360844630002</v>
      </c>
      <c r="F69" s="9">
        <v>33505674162.18232</v>
      </c>
      <c r="G69" s="9">
        <v>155088458047.7402</v>
      </c>
      <c r="H69" s="44">
        <f t="shared" si="9"/>
        <v>-2.9337266485775258E-2</v>
      </c>
      <c r="I69" s="10">
        <f t="shared" si="5"/>
        <v>6.1445279640356884E-2</v>
      </c>
      <c r="J69" s="10">
        <f t="shared" si="6"/>
        <v>-1.5798599940940905E-2</v>
      </c>
      <c r="K69" s="10">
        <f t="shared" si="7"/>
        <v>0.22709821229328075</v>
      </c>
      <c r="L69" s="10">
        <f t="shared" si="8"/>
        <v>0.10645906356893309</v>
      </c>
    </row>
    <row r="70" spans="1:12" x14ac:dyDescent="0.25">
      <c r="A70" s="8">
        <v>43899</v>
      </c>
      <c r="B70" s="9">
        <v>8045.0812825430003</v>
      </c>
      <c r="C70" s="9">
        <v>8132.6478628109999</v>
      </c>
      <c r="D70" s="9">
        <v>7664.8828255239996</v>
      </c>
      <c r="E70" s="9">
        <v>7915.6721146339996</v>
      </c>
      <c r="F70" s="9">
        <v>37959208549.619164</v>
      </c>
      <c r="G70" s="9">
        <v>142578528186.79251</v>
      </c>
      <c r="H70" s="44">
        <f t="shared" si="9"/>
        <v>-8.6112368815132886E-2</v>
      </c>
      <c r="I70" s="10">
        <f t="shared" si="5"/>
        <v>1.5789358552319315E-2</v>
      </c>
      <c r="J70" s="10">
        <f t="shared" si="6"/>
        <v>-1.8761247878805731E-3</v>
      </c>
      <c r="K70" s="10">
        <f t="shared" si="7"/>
        <v>0.12142987846389142</v>
      </c>
      <c r="L70" s="10">
        <f t="shared" si="8"/>
        <v>6.1027030410607974E-2</v>
      </c>
    </row>
    <row r="71" spans="1:12" x14ac:dyDescent="0.25">
      <c r="A71" s="8">
        <v>43900</v>
      </c>
      <c r="B71" s="9">
        <v>7933.949977278</v>
      </c>
      <c r="C71" s="9">
        <v>8139.0269409769999</v>
      </c>
      <c r="D71" s="9">
        <v>7794.1941698270002</v>
      </c>
      <c r="E71" s="9">
        <v>7900.8213259670001</v>
      </c>
      <c r="F71" s="9">
        <v>34726963415.418854</v>
      </c>
      <c r="G71" s="9">
        <v>143809421789.0759</v>
      </c>
      <c r="H71" s="44">
        <f t="shared" si="9"/>
        <v>7.843789960672304E-4</v>
      </c>
      <c r="I71" s="10">
        <f t="shared" si="5"/>
        <v>1.4326045286719954E-2</v>
      </c>
      <c r="J71" s="10">
        <f t="shared" si="6"/>
        <v>3.8636764124346801E-3</v>
      </c>
      <c r="K71" s="10">
        <f t="shared" si="7"/>
        <v>0.12230950450612088</v>
      </c>
      <c r="L71" s="10">
        <f t="shared" si="8"/>
        <v>4.4242260795211097E-2</v>
      </c>
    </row>
    <row r="72" spans="1:12" x14ac:dyDescent="0.25">
      <c r="A72" s="8">
        <v>43901</v>
      </c>
      <c r="B72" s="9">
        <v>7897.1412653139996</v>
      </c>
      <c r="C72" s="9">
        <v>7963.6704171560004</v>
      </c>
      <c r="D72" s="9">
        <v>7627.475829</v>
      </c>
      <c r="E72" s="9">
        <v>7931.3475429629998</v>
      </c>
      <c r="F72" s="9">
        <v>32035157695.883499</v>
      </c>
      <c r="G72" s="9">
        <v>141970620520.2468</v>
      </c>
      <c r="H72" s="44">
        <f t="shared" si="9"/>
        <v>-2.1545146009794364E-2</v>
      </c>
      <c r="I72" s="10">
        <f t="shared" si="5"/>
        <v>0.18237480799936928</v>
      </c>
      <c r="J72" s="10">
        <f t="shared" si="6"/>
        <v>-0.40433921741713796</v>
      </c>
      <c r="K72" s="10">
        <f t="shared" si="7"/>
        <v>9.8129182363356549E-2</v>
      </c>
      <c r="L72" s="10">
        <f t="shared" si="8"/>
        <v>4.4076781846724922E-2</v>
      </c>
    </row>
    <row r="73" spans="1:12" x14ac:dyDescent="0.25">
      <c r="A73" s="8">
        <v>43902</v>
      </c>
      <c r="B73" s="9">
        <v>7932.1123119089998</v>
      </c>
      <c r="C73" s="9">
        <v>7953.4366350330001</v>
      </c>
      <c r="D73" s="9">
        <v>4684.8243463890003</v>
      </c>
      <c r="E73" s="9">
        <v>4724.392684378</v>
      </c>
      <c r="F73" s="9">
        <v>38263176500.41835</v>
      </c>
      <c r="G73" s="9">
        <v>121163326657.3521</v>
      </c>
      <c r="H73" s="44">
        <f t="shared" si="9"/>
        <v>-1.2850584701438481E-3</v>
      </c>
      <c r="I73" s="10">
        <f t="shared" si="5"/>
        <v>0.14969191102489868</v>
      </c>
      <c r="J73" s="10">
        <f t="shared" si="6"/>
        <v>0.16811781940890236</v>
      </c>
      <c r="K73" s="10">
        <f t="shared" si="7"/>
        <v>9.6718022156248251E-2</v>
      </c>
      <c r="L73" s="10">
        <f t="shared" si="8"/>
        <v>0.69770220758936285</v>
      </c>
    </row>
    <row r="74" spans="1:12" x14ac:dyDescent="0.25">
      <c r="A74" s="8">
        <v>43903</v>
      </c>
      <c r="B74" s="9">
        <v>4799.6963833179998</v>
      </c>
      <c r="C74" s="9">
        <v>5891.8900686540001</v>
      </c>
      <c r="D74" s="9">
        <v>4003.591031768</v>
      </c>
      <c r="E74" s="9">
        <v>5518.6472805069998</v>
      </c>
      <c r="F74" s="9">
        <v>60723203714.918182</v>
      </c>
      <c r="G74" s="9">
        <v>95005002272.69986</v>
      </c>
      <c r="H74" s="44">
        <f t="shared" si="9"/>
        <v>-0.25920198537804112</v>
      </c>
      <c r="I74" s="10">
        <f t="shared" si="5"/>
        <v>6.1427570457480249E-2</v>
      </c>
      <c r="J74" s="10">
        <f t="shared" si="6"/>
        <v>-5.5388207849536353E-2</v>
      </c>
      <c r="K74" s="10">
        <f t="shared" si="7"/>
        <v>-0.18755346658652972</v>
      </c>
      <c r="L74" s="10">
        <f t="shared" si="8"/>
        <v>0.47165133049369445</v>
      </c>
    </row>
    <row r="75" spans="1:12" x14ac:dyDescent="0.25">
      <c r="A75" s="8">
        <v>43904</v>
      </c>
      <c r="B75" s="9">
        <v>5585.0384314570001</v>
      </c>
      <c r="C75" s="9">
        <v>5611.9919739400002</v>
      </c>
      <c r="D75" s="9">
        <v>5120.7843873840002</v>
      </c>
      <c r="E75" s="9">
        <v>5212.9792978859996</v>
      </c>
      <c r="F75" s="9">
        <v>41904880597.153572</v>
      </c>
      <c r="G75" s="9">
        <v>97722102309.667206</v>
      </c>
      <c r="H75" s="44">
        <f t="shared" si="9"/>
        <v>-4.7505654629082794E-2</v>
      </c>
      <c r="I75" s="10">
        <f t="shared" si="5"/>
        <v>8.3464023263160464E-2</v>
      </c>
      <c r="J75" s="10">
        <f t="shared" si="6"/>
        <v>3.2374183626902031E-2</v>
      </c>
      <c r="K75" s="10">
        <f t="shared" si="7"/>
        <v>-0.22614927100746562</v>
      </c>
      <c r="L75" s="10">
        <f t="shared" si="8"/>
        <v>9.5924286085190547E-2</v>
      </c>
    </row>
    <row r="76" spans="1:12" x14ac:dyDescent="0.25">
      <c r="A76" s="8">
        <v>43905</v>
      </c>
      <c r="B76" s="9">
        <v>5200.9681995029996</v>
      </c>
      <c r="C76" s="9">
        <v>5832.9139228160002</v>
      </c>
      <c r="D76" s="9">
        <v>5168.3978559119996</v>
      </c>
      <c r="E76" s="9">
        <v>5381.7452469190002</v>
      </c>
      <c r="F76" s="9">
        <v>26391424072.39053</v>
      </c>
      <c r="G76" s="9">
        <v>96195556705.221527</v>
      </c>
      <c r="H76" s="44">
        <f t="shared" si="9"/>
        <v>3.9366048615514633E-2</v>
      </c>
      <c r="I76" s="10">
        <f t="shared" si="5"/>
        <v>6.5202956270285231E-2</v>
      </c>
      <c r="J76" s="10">
        <f t="shared" si="6"/>
        <v>-6.6738042065930148E-2</v>
      </c>
      <c r="K76" s="10">
        <f t="shared" si="7"/>
        <v>-0.1956858255887941</v>
      </c>
      <c r="L76" s="10">
        <f t="shared" si="8"/>
        <v>0.128572932159988</v>
      </c>
    </row>
    <row r="77" spans="1:12" x14ac:dyDescent="0.25">
      <c r="A77" s="8">
        <v>43906</v>
      </c>
      <c r="B77" s="9">
        <v>5374.0391383229999</v>
      </c>
      <c r="C77" s="9">
        <v>5374.0391383229999</v>
      </c>
      <c r="D77" s="9">
        <v>4528.2995695580003</v>
      </c>
      <c r="E77" s="9">
        <v>5022.5781062420001</v>
      </c>
      <c r="F77" s="9">
        <v>33030427611.937489</v>
      </c>
      <c r="G77" s="9">
        <v>90499353955.158844</v>
      </c>
      <c r="H77" s="44">
        <f t="shared" si="9"/>
        <v>-7.8669905053470407E-2</v>
      </c>
      <c r="I77" s="10">
        <f t="shared" si="5"/>
        <v>1.6045128430744814E-2</v>
      </c>
      <c r="J77" s="10">
        <f t="shared" si="6"/>
        <v>6.7643009923682884E-2</v>
      </c>
      <c r="K77" s="10">
        <f t="shared" si="7"/>
        <v>-0.25896114532288406</v>
      </c>
      <c r="L77" s="10">
        <f t="shared" si="8"/>
        <v>0.18676758367546586</v>
      </c>
    </row>
    <row r="78" spans="1:12" x14ac:dyDescent="0.25">
      <c r="A78" s="8">
        <v>43907</v>
      </c>
      <c r="B78" s="9">
        <v>5008.4403591820001</v>
      </c>
      <c r="C78" s="9">
        <v>5446.8090023530003</v>
      </c>
      <c r="D78" s="9">
        <v>4968.7353637420001</v>
      </c>
      <c r="E78" s="9">
        <v>5362.3204069249996</v>
      </c>
      <c r="F78" s="9">
        <v>36376336243.889717</v>
      </c>
      <c r="G78" s="9">
        <v>95525363026.666763</v>
      </c>
      <c r="H78" s="44">
        <f t="shared" si="9"/>
        <v>1.3541000010786806E-2</v>
      </c>
      <c r="I78" s="10">
        <f t="shared" si="5"/>
        <v>0.1343978334366574</v>
      </c>
      <c r="J78" s="10">
        <f t="shared" si="6"/>
        <v>6.0815600831842787E-4</v>
      </c>
      <c r="K78" s="10">
        <f t="shared" si="7"/>
        <v>-0.24892673818370781</v>
      </c>
      <c r="L78" s="10">
        <f t="shared" si="8"/>
        <v>9.621636163189784E-2</v>
      </c>
    </row>
    <row r="79" spans="1:12" x14ac:dyDescent="0.25">
      <c r="A79" s="8">
        <v>43908</v>
      </c>
      <c r="B79" s="9">
        <v>5322.8674744910004</v>
      </c>
      <c r="C79" s="9">
        <v>5396.9694024099999</v>
      </c>
      <c r="D79" s="9">
        <v>5047.7568989949996</v>
      </c>
      <c r="E79" s="9">
        <v>5365.5815342989999</v>
      </c>
      <c r="F79" s="9">
        <v>30708432421.460011</v>
      </c>
      <c r="G79" s="9">
        <v>95631779590.908157</v>
      </c>
      <c r="H79" s="44">
        <f t="shared" si="9"/>
        <v>-9.1502382259906461E-3</v>
      </c>
      <c r="I79" s="10">
        <f t="shared" si="5"/>
        <v>7.5566078227662467E-2</v>
      </c>
      <c r="J79" s="10">
        <f t="shared" si="6"/>
        <v>0.14805910209056017</v>
      </c>
      <c r="K79" s="10">
        <f t="shared" si="7"/>
        <v>-0.25579923745449873</v>
      </c>
      <c r="L79" s="10">
        <f t="shared" si="8"/>
        <v>6.9181719802023034E-2</v>
      </c>
    </row>
    <row r="80" spans="1:12" x14ac:dyDescent="0.25">
      <c r="A80" s="8">
        <v>43909</v>
      </c>
      <c r="B80" s="9">
        <v>5363.797911144</v>
      </c>
      <c r="C80" s="9">
        <v>6373.3729188819998</v>
      </c>
      <c r="D80" s="9">
        <v>5280.2508200370003</v>
      </c>
      <c r="E80" s="9">
        <v>6160.0047184610003</v>
      </c>
      <c r="F80" s="9">
        <v>46227050479.477417</v>
      </c>
      <c r="G80" s="9">
        <v>104548696265.1788</v>
      </c>
      <c r="H80" s="44">
        <f t="shared" si="9"/>
        <v>0.18091700057369048</v>
      </c>
      <c r="I80" s="10">
        <f t="shared" si="5"/>
        <v>9.5444447792052439E-2</v>
      </c>
      <c r="J80" s="10">
        <f t="shared" si="6"/>
        <v>5.2443558476804597E-3</v>
      </c>
      <c r="K80" s="10">
        <f t="shared" si="7"/>
        <v>-0.12116066767011335</v>
      </c>
      <c r="L80" s="10">
        <f t="shared" si="8"/>
        <v>0.20702086626205762</v>
      </c>
    </row>
    <row r="81" spans="1:12" x14ac:dyDescent="0.25">
      <c r="A81" s="8">
        <v>43910</v>
      </c>
      <c r="B81" s="9">
        <v>6163.6520158169997</v>
      </c>
      <c r="C81" s="9">
        <v>6845.3239106199999</v>
      </c>
      <c r="D81" s="9">
        <v>5816.3724124370001</v>
      </c>
      <c r="E81" s="9">
        <v>6192.3099752280004</v>
      </c>
      <c r="F81" s="9">
        <v>82173623931.31546</v>
      </c>
      <c r="G81" s="9">
        <v>115935645852.827</v>
      </c>
      <c r="H81" s="44">
        <f t="shared" si="9"/>
        <v>7.4050427888783965E-2</v>
      </c>
      <c r="I81" s="10">
        <f t="shared" si="5"/>
        <v>3.8427108193757595E-2</v>
      </c>
      <c r="J81" s="10">
        <f t="shared" si="6"/>
        <v>-6.865228683329061E-3</v>
      </c>
      <c r="K81" s="10">
        <f t="shared" si="7"/>
        <v>-5.6082239065592066E-2</v>
      </c>
      <c r="L81" s="10">
        <f t="shared" si="8"/>
        <v>0.17690605504950452</v>
      </c>
    </row>
    <row r="82" spans="1:12" x14ac:dyDescent="0.25">
      <c r="A82" s="8">
        <v>43911</v>
      </c>
      <c r="B82" s="9">
        <v>6211.4674727069996</v>
      </c>
      <c r="C82" s="9">
        <v>6428.249245557</v>
      </c>
      <c r="D82" s="9">
        <v>5921.2842964399997</v>
      </c>
      <c r="E82" s="9">
        <v>6149.7983511700004</v>
      </c>
      <c r="F82" s="9">
        <v>74321910267.062073</v>
      </c>
      <c r="G82" s="9">
        <v>112728501963.355</v>
      </c>
      <c r="H82" s="44">
        <f t="shared" si="9"/>
        <v>-6.0928404631947396E-2</v>
      </c>
      <c r="I82" s="10">
        <f t="shared" si="5"/>
        <v>1.7365126073837427E-2</v>
      </c>
      <c r="J82" s="10">
        <f t="shared" si="6"/>
        <v>-4.9861726743717028E-2</v>
      </c>
      <c r="K82" s="10">
        <f t="shared" si="7"/>
        <v>-0.11359364234308544</v>
      </c>
      <c r="L82" s="10">
        <f t="shared" si="8"/>
        <v>8.5617397128153083E-2</v>
      </c>
    </row>
    <row r="83" spans="1:12" x14ac:dyDescent="0.25">
      <c r="A83" s="8">
        <v>43912</v>
      </c>
      <c r="B83" s="9">
        <v>6162.3510790070004</v>
      </c>
      <c r="C83" s="9">
        <v>6385.9239357859997</v>
      </c>
      <c r="D83" s="9">
        <v>5796.4883130500002</v>
      </c>
      <c r="E83" s="9">
        <v>5843.1587862550005</v>
      </c>
      <c r="F83" s="9">
        <v>49039501835.036613</v>
      </c>
      <c r="G83" s="9">
        <v>112187860495.32359</v>
      </c>
      <c r="H83" s="44">
        <f t="shared" si="9"/>
        <v>-6.5842670615571131E-3</v>
      </c>
      <c r="I83" s="10">
        <f t="shared" si="5"/>
        <v>1.7241366339116083E-2</v>
      </c>
      <c r="J83" s="10">
        <f t="shared" si="6"/>
        <v>0.10684293801848344</v>
      </c>
      <c r="K83" s="10">
        <f t="shared" si="7"/>
        <v>-0.11942997852696069</v>
      </c>
      <c r="L83" s="10">
        <f t="shared" si="8"/>
        <v>0.10168840009717028</v>
      </c>
    </row>
    <row r="84" spans="1:12" x14ac:dyDescent="0.25">
      <c r="A84" s="8">
        <v>43913</v>
      </c>
      <c r="B84" s="9">
        <v>5836.556172955</v>
      </c>
      <c r="C84" s="9">
        <v>6500.7028067760002</v>
      </c>
      <c r="D84" s="9">
        <v>5769.0900300330004</v>
      </c>
      <c r="E84" s="9">
        <v>6467.4590382870001</v>
      </c>
      <c r="F84" s="9">
        <v>48057935733.183372</v>
      </c>
      <c r="G84" s="9">
        <v>111429326543.47971</v>
      </c>
      <c r="H84" s="44">
        <f t="shared" si="9"/>
        <v>1.7973729744382431E-2</v>
      </c>
      <c r="I84" s="10">
        <f t="shared" si="5"/>
        <v>1.6032336075888009E-2</v>
      </c>
      <c r="J84" s="10">
        <f t="shared" si="6"/>
        <v>4.1528820588578208E-2</v>
      </c>
      <c r="K84" s="10">
        <f t="shared" si="7"/>
        <v>-0.10360285093999921</v>
      </c>
      <c r="L84" s="10">
        <f t="shared" si="8"/>
        <v>0.12681597495174035</v>
      </c>
    </row>
    <row r="85" spans="1:12" x14ac:dyDescent="0.25">
      <c r="A85" s="8">
        <v>43914</v>
      </c>
      <c r="B85" s="9">
        <v>6465.0572355120003</v>
      </c>
      <c r="C85" s="9">
        <v>6776.0511504120004</v>
      </c>
      <c r="D85" s="9">
        <v>6390.8000151690003</v>
      </c>
      <c r="E85" s="9">
        <v>6736.044984352</v>
      </c>
      <c r="F85" s="9">
        <v>41093254549.531464</v>
      </c>
      <c r="G85" s="9">
        <v>121097566539.85699</v>
      </c>
      <c r="H85" s="44">
        <f t="shared" si="9"/>
        <v>4.2356703855003369E-2</v>
      </c>
      <c r="I85" s="10">
        <f t="shared" si="5"/>
        <v>3.0152203716132565E-2</v>
      </c>
      <c r="J85" s="10">
        <f t="shared" si="6"/>
        <v>-8.1217376110298556E-3</v>
      </c>
      <c r="K85" s="10">
        <f t="shared" si="7"/>
        <v>-6.563442236079553E-2</v>
      </c>
      <c r="L85" s="10">
        <f t="shared" si="8"/>
        <v>6.0282145322742009E-2</v>
      </c>
    </row>
    <row r="86" spans="1:12" x14ac:dyDescent="0.25">
      <c r="A86" s="8">
        <v>43915</v>
      </c>
      <c r="B86" s="9">
        <v>6740.8875040720004</v>
      </c>
      <c r="C86" s="9">
        <v>6909.4279377040002</v>
      </c>
      <c r="D86" s="9">
        <v>6509.1373568170002</v>
      </c>
      <c r="E86" s="9">
        <v>6681.3365944529996</v>
      </c>
      <c r="F86" s="9">
        <v>37094888214.32621</v>
      </c>
      <c r="G86" s="9">
        <v>121546867684.85229</v>
      </c>
      <c r="H86" s="44">
        <f t="shared" si="9"/>
        <v>1.9683556739959106E-2</v>
      </c>
      <c r="I86" s="10">
        <f t="shared" si="5"/>
        <v>2.3580748022832068E-2</v>
      </c>
      <c r="J86" s="10">
        <f t="shared" si="6"/>
        <v>8.2251782865760958E-3</v>
      </c>
      <c r="K86" s="10">
        <f t="shared" si="7"/>
        <v>-4.7242784497469548E-2</v>
      </c>
      <c r="L86" s="10">
        <f t="shared" si="8"/>
        <v>6.1496717451779759E-2</v>
      </c>
    </row>
    <row r="87" spans="1:12" x14ac:dyDescent="0.25">
      <c r="A87" s="8">
        <v>43916</v>
      </c>
      <c r="B87" s="9">
        <v>6679.3997467190002</v>
      </c>
      <c r="C87" s="9">
        <v>6750.8006092129999</v>
      </c>
      <c r="D87" s="9">
        <v>6563.6791853570003</v>
      </c>
      <c r="E87" s="9">
        <v>6736.2917791350001</v>
      </c>
      <c r="F87" s="9">
        <v>29627849180.959641</v>
      </c>
      <c r="G87" s="9">
        <v>121738455841.6423</v>
      </c>
      <c r="H87" s="44">
        <f t="shared" si="9"/>
        <v>-2.2958098690832006E-2</v>
      </c>
      <c r="I87" s="10">
        <f t="shared" si="5"/>
        <v>5.3197374752384514E-2</v>
      </c>
      <c r="J87" s="10">
        <f t="shared" si="6"/>
        <v>-5.3225458050755736E-2</v>
      </c>
      <c r="K87" s="10">
        <f t="shared" si="7"/>
        <v>-6.9116278679378973E-2</v>
      </c>
      <c r="L87" s="10">
        <f t="shared" si="8"/>
        <v>2.8508618195942859E-2</v>
      </c>
    </row>
    <row r="88" spans="1:12" x14ac:dyDescent="0.25">
      <c r="A88" s="8">
        <v>43917</v>
      </c>
      <c r="B88" s="9">
        <v>6736.9477986310003</v>
      </c>
      <c r="C88" s="9">
        <v>6820.9422037089998</v>
      </c>
      <c r="D88" s="9">
        <v>6377.7495636269996</v>
      </c>
      <c r="E88" s="9">
        <v>6377.7495636269996</v>
      </c>
      <c r="F88" s="9">
        <v>28806208012.942181</v>
      </c>
      <c r="G88" s="9">
        <v>122203325296.58279</v>
      </c>
      <c r="H88" s="44">
        <f t="shared" si="9"/>
        <v>1.0390114973959651E-2</v>
      </c>
      <c r="I88" s="10">
        <f t="shared" si="5"/>
        <v>3.0696613012387883E-2</v>
      </c>
      <c r="J88" s="10">
        <f t="shared" si="6"/>
        <v>-2.1623729554625326E-2</v>
      </c>
      <c r="K88" s="10">
        <f t="shared" si="7"/>
        <v>-5.9444289787470295E-2</v>
      </c>
      <c r="L88" s="10">
        <f t="shared" si="8"/>
        <v>6.9490442617812453E-2</v>
      </c>
    </row>
    <row r="89" spans="1:12" x14ac:dyDescent="0.25">
      <c r="A89" s="8">
        <v>43918</v>
      </c>
      <c r="B89" s="9">
        <v>6378.6563919359996</v>
      </c>
      <c r="C89" s="9">
        <v>6378.6563919359996</v>
      </c>
      <c r="D89" s="9">
        <v>6073.0350978679999</v>
      </c>
      <c r="E89" s="9">
        <v>6239.8388318959996</v>
      </c>
      <c r="F89" s="9">
        <v>27085157179.30965</v>
      </c>
      <c r="G89" s="9">
        <v>113826923632.40269</v>
      </c>
      <c r="H89" s="44">
        <f t="shared" si="9"/>
        <v>-6.4842333883506589E-2</v>
      </c>
      <c r="I89" s="10">
        <f t="shared" si="5"/>
        <v>4.9701905039149279E-2</v>
      </c>
      <c r="J89" s="10">
        <f t="shared" si="6"/>
        <v>-5.1690719479687952E-2</v>
      </c>
      <c r="K89" s="10">
        <f t="shared" si="7"/>
        <v>-0.12043211718510982</v>
      </c>
      <c r="L89" s="10">
        <f t="shared" si="8"/>
        <v>5.0324308874040824E-2</v>
      </c>
    </row>
    <row r="90" spans="1:12" x14ac:dyDescent="0.25">
      <c r="A90" s="8">
        <v>43919</v>
      </c>
      <c r="B90" s="9">
        <v>6241.9568902049996</v>
      </c>
      <c r="C90" s="9">
        <v>6241.9568902049996</v>
      </c>
      <c r="D90" s="9">
        <v>5908.1061316539999</v>
      </c>
      <c r="E90" s="9">
        <v>5917.2970732379999</v>
      </c>
      <c r="F90" s="9">
        <v>23647684302.308281</v>
      </c>
      <c r="G90" s="9">
        <v>111751694356.7959</v>
      </c>
      <c r="H90" s="44">
        <f t="shared" si="9"/>
        <v>-2.1430767442469197E-2</v>
      </c>
      <c r="I90" s="10">
        <f t="shared" si="5"/>
        <v>3.9958579384341456E-2</v>
      </c>
      <c r="J90" s="10">
        <f t="shared" si="6"/>
        <v>8.5644064803338305E-2</v>
      </c>
      <c r="K90" s="10">
        <f t="shared" si="7"/>
        <v>-0.13928193193158067</v>
      </c>
      <c r="L90" s="10">
        <f t="shared" si="8"/>
        <v>5.6507237871425531E-2</v>
      </c>
    </row>
    <row r="91" spans="1:12" x14ac:dyDescent="0.25">
      <c r="A91" s="8">
        <v>43920</v>
      </c>
      <c r="B91" s="9">
        <v>5900.0065850310002</v>
      </c>
      <c r="C91" s="9">
        <v>6546.928546829</v>
      </c>
      <c r="D91" s="9">
        <v>5877.9288548289996</v>
      </c>
      <c r="E91" s="9">
        <v>6424.0784472389996</v>
      </c>
      <c r="F91" s="9">
        <v>27021350124.50983</v>
      </c>
      <c r="G91" s="9">
        <v>114501719213.39619</v>
      </c>
      <c r="H91" s="44">
        <f t="shared" si="9"/>
        <v>4.8858340739675384E-2</v>
      </c>
      <c r="I91" s="10">
        <f t="shared" si="5"/>
        <v>1.6851425365360839E-2</v>
      </c>
      <c r="J91" s="10">
        <f t="shared" si="6"/>
        <v>1.1182873451816011E-3</v>
      </c>
      <c r="K91" s="10">
        <f t="shared" si="7"/>
        <v>-9.7228675281098798E-2</v>
      </c>
      <c r="L91" s="10">
        <f t="shared" si="8"/>
        <v>0.11381554770782665</v>
      </c>
    </row>
    <row r="92" spans="1:12" x14ac:dyDescent="0.25">
      <c r="A92" s="8">
        <v>43921</v>
      </c>
      <c r="B92" s="9">
        <v>6397.7161774810002</v>
      </c>
      <c r="C92" s="9">
        <v>6496.8339101940001</v>
      </c>
      <c r="D92" s="9">
        <v>6358.7580009579997</v>
      </c>
      <c r="E92" s="9">
        <v>6431.2624128710004</v>
      </c>
      <c r="F92" s="9">
        <v>27431559375.459599</v>
      </c>
      <c r="G92" s="9">
        <v>117897004412.5406</v>
      </c>
      <c r="H92" s="44">
        <f t="shared" si="9"/>
        <v>-7.6516241588222645E-3</v>
      </c>
      <c r="I92" s="10">
        <f t="shared" si="5"/>
        <v>4.3190092919925614E-2</v>
      </c>
      <c r="J92" s="10">
        <f t="shared" si="6"/>
        <v>2.5970733452538086E-2</v>
      </c>
      <c r="K92" s="10">
        <f t="shared" si="7"/>
        <v>-0.10413634215920986</v>
      </c>
      <c r="L92" s="10">
        <f t="shared" si="8"/>
        <v>2.1714289050660307E-2</v>
      </c>
    </row>
    <row r="93" spans="1:12" x14ac:dyDescent="0.25">
      <c r="A93" s="8">
        <v>43922</v>
      </c>
      <c r="B93" s="9">
        <v>6419.060999071</v>
      </c>
      <c r="C93" s="9">
        <v>6601.951969107</v>
      </c>
      <c r="D93" s="9">
        <v>6176.8817574559998</v>
      </c>
      <c r="E93" s="9">
        <v>6598.2870147590002</v>
      </c>
      <c r="F93" s="9">
        <v>25637412066.59383</v>
      </c>
      <c r="G93" s="9">
        <v>115302473165.5047</v>
      </c>
      <c r="H93" s="44">
        <f t="shared" si="9"/>
        <v>1.6179890138189022E-2</v>
      </c>
      <c r="I93" s="10">
        <f t="shared" si="5"/>
        <v>6.483118743077157E-2</v>
      </c>
      <c r="J93" s="10">
        <f t="shared" si="6"/>
        <v>3.1701883698164623E-2</v>
      </c>
      <c r="K93" s="10">
        <f t="shared" si="7"/>
        <v>-8.9641366596549754E-2</v>
      </c>
      <c r="L93" s="10">
        <f t="shared" si="8"/>
        <v>6.8816310290852778E-2</v>
      </c>
    </row>
    <row r="94" spans="1:12" x14ac:dyDescent="0.25">
      <c r="A94" s="8">
        <v>43923</v>
      </c>
      <c r="B94" s="9">
        <v>6591.46674841</v>
      </c>
      <c r="C94" s="9">
        <v>7112.0181530729997</v>
      </c>
      <c r="D94" s="9">
        <v>6572.9888658580003</v>
      </c>
      <c r="E94" s="9">
        <v>6807.4651423080004</v>
      </c>
      <c r="F94" s="9">
        <v>35949707671.355667</v>
      </c>
      <c r="G94" s="9">
        <v>122725401428.30701</v>
      </c>
      <c r="H94" s="44">
        <f t="shared" si="9"/>
        <v>7.7259905305702009E-2</v>
      </c>
      <c r="I94" s="10">
        <f t="shared" si="5"/>
        <v>4.0726202669692704E-3</v>
      </c>
      <c r="J94" s="10">
        <f t="shared" si="6"/>
        <v>-1.0828907084202477E-2</v>
      </c>
      <c r="K94" s="10">
        <f t="shared" si="7"/>
        <v>-1.930714478557094E-2</v>
      </c>
      <c r="L94" s="10">
        <f t="shared" si="8"/>
        <v>8.2006724522974972E-2</v>
      </c>
    </row>
    <row r="95" spans="1:12" x14ac:dyDescent="0.25">
      <c r="A95" s="8">
        <v>43924</v>
      </c>
      <c r="B95" s="9">
        <v>6797.838573991</v>
      </c>
      <c r="C95" s="9">
        <v>7009.4255898519996</v>
      </c>
      <c r="D95" s="9">
        <v>6630.4400021880001</v>
      </c>
      <c r="E95" s="9">
        <v>6733.7477348029997</v>
      </c>
      <c r="F95" s="9">
        <v>37167518958.50795</v>
      </c>
      <c r="G95" s="9">
        <v>124606219965.22141</v>
      </c>
      <c r="H95" s="44">
        <f t="shared" si="9"/>
        <v>-1.4425239223647275E-2</v>
      </c>
      <c r="I95" s="10">
        <f t="shared" si="5"/>
        <v>1.4950972151338653E-2</v>
      </c>
      <c r="J95" s="10">
        <f t="shared" si="6"/>
        <v>1.6927025562880615E-2</v>
      </c>
      <c r="K95" s="10">
        <f t="shared" si="7"/>
        <v>-3.3453873826960745E-2</v>
      </c>
      <c r="L95" s="10">
        <f t="shared" si="8"/>
        <v>5.7158437077921898E-2</v>
      </c>
    </row>
    <row r="96" spans="1:12" x14ac:dyDescent="0.25">
      <c r="A96" s="8">
        <v>43925</v>
      </c>
      <c r="B96" s="9">
        <v>6733.6674807689997</v>
      </c>
      <c r="C96" s="9">
        <v>6867.941777985</v>
      </c>
      <c r="D96" s="9">
        <v>6693.1779654170005</v>
      </c>
      <c r="E96" s="9">
        <v>6847.7300548439998</v>
      </c>
      <c r="F96" s="9">
        <v>27880150848.346161</v>
      </c>
      <c r="G96" s="9">
        <v>123733079484.6075</v>
      </c>
      <c r="H96" s="44">
        <f t="shared" si="9"/>
        <v>-2.0184794039590753E-2</v>
      </c>
      <c r="I96" s="10">
        <f t="shared" si="5"/>
        <v>4.2160019515886542E-2</v>
      </c>
      <c r="J96" s="10">
        <f t="shared" si="6"/>
        <v>-8.4696519366987966E-3</v>
      </c>
      <c r="K96" s="10">
        <f t="shared" si="7"/>
        <v>-5.296340831352786E-2</v>
      </c>
      <c r="L96" s="10">
        <f t="shared" si="8"/>
        <v>2.6110737451026544E-2</v>
      </c>
    </row>
    <row r="97" spans="1:12" x14ac:dyDescent="0.25">
      <c r="A97" s="8">
        <v>43926</v>
      </c>
      <c r="B97" s="9">
        <v>6847.4459500109997</v>
      </c>
      <c r="C97" s="9">
        <v>6874.52863927</v>
      </c>
      <c r="D97" s="9">
        <v>6710.0162062429999</v>
      </c>
      <c r="E97" s="9">
        <v>6789.7321647230001</v>
      </c>
      <c r="F97" s="9">
        <v>25269670113.005131</v>
      </c>
      <c r="G97" s="9">
        <v>124308425037.95821</v>
      </c>
      <c r="H97" s="44">
        <f t="shared" si="9"/>
        <v>9.5907354749481788E-4</v>
      </c>
      <c r="I97" s="10">
        <f t="shared" si="5"/>
        <v>2.9522116554745452E-2</v>
      </c>
      <c r="J97" s="10">
        <f t="shared" si="6"/>
        <v>7.2083790002336112E-2</v>
      </c>
      <c r="K97" s="10">
        <f t="shared" si="7"/>
        <v>-5.2055130569931718E-2</v>
      </c>
      <c r="L97" s="10">
        <f t="shared" si="8"/>
        <v>2.4517441980831167E-2</v>
      </c>
    </row>
    <row r="98" spans="1:12" x14ac:dyDescent="0.25">
      <c r="A98" s="8">
        <v>43927</v>
      </c>
      <c r="B98" s="9">
        <v>6789.7321570020003</v>
      </c>
      <c r="C98" s="9">
        <v>7291.0037045720001</v>
      </c>
      <c r="D98" s="9">
        <v>6789.7321387649999</v>
      </c>
      <c r="E98" s="9">
        <v>7279.1617922570003</v>
      </c>
      <c r="F98" s="9">
        <v>31594108802.995029</v>
      </c>
      <c r="G98" s="9">
        <v>129472682893.7753</v>
      </c>
      <c r="H98" s="44">
        <f t="shared" si="9"/>
        <v>6.0582344936775938E-2</v>
      </c>
      <c r="I98" s="10">
        <f t="shared" si="5"/>
        <v>1.8280806371067125E-2</v>
      </c>
      <c r="J98" s="10">
        <f t="shared" si="6"/>
        <v>-1.1044073897837348E-2</v>
      </c>
      <c r="K98" s="10">
        <f t="shared" si="7"/>
        <v>5.3735924909277255E-3</v>
      </c>
      <c r="L98" s="10">
        <f t="shared" si="8"/>
        <v>7.3827885336604337E-2</v>
      </c>
    </row>
    <row r="99" spans="1:12" x14ac:dyDescent="0.25">
      <c r="A99" s="8">
        <v>43928</v>
      </c>
      <c r="B99" s="9">
        <v>7317.0276193190002</v>
      </c>
      <c r="C99" s="9">
        <v>7428.3061898300002</v>
      </c>
      <c r="D99" s="9">
        <v>7122.7438537019998</v>
      </c>
      <c r="E99" s="9">
        <v>7198.7701915090001</v>
      </c>
      <c r="F99" s="9">
        <v>39144962205.876152</v>
      </c>
      <c r="G99" s="9">
        <v>133817605169.7758</v>
      </c>
      <c r="H99" s="44">
        <f t="shared" si="9"/>
        <v>1.8831767315095633E-2</v>
      </c>
      <c r="I99" s="10">
        <f t="shared" si="5"/>
        <v>3.0024144619940994E-3</v>
      </c>
      <c r="J99" s="10">
        <f t="shared" si="6"/>
        <v>2.1331224011029493E-2</v>
      </c>
      <c r="K99" s="10">
        <f t="shared" si="7"/>
        <v>2.4306554049458695E-2</v>
      </c>
      <c r="L99" s="10">
        <f t="shared" si="8"/>
        <v>4.2899526138257205E-2</v>
      </c>
    </row>
    <row r="100" spans="1:12" x14ac:dyDescent="0.25">
      <c r="A100" s="8">
        <v>43929</v>
      </c>
      <c r="B100" s="9">
        <v>7197.669188418</v>
      </c>
      <c r="C100" s="9">
        <v>7376.1505887989997</v>
      </c>
      <c r="D100" s="9">
        <v>7171.1141643600004</v>
      </c>
      <c r="E100" s="9">
        <v>7352.3287710679997</v>
      </c>
      <c r="F100" s="9">
        <v>32753738688.828838</v>
      </c>
      <c r="G100" s="9">
        <v>133529754680.455</v>
      </c>
      <c r="H100" s="44">
        <f t="shared" si="9"/>
        <v>-7.0211969859839763E-3</v>
      </c>
      <c r="I100" s="10">
        <f t="shared" si="5"/>
        <v>4.2307991767139988E-3</v>
      </c>
      <c r="J100" s="10">
        <f t="shared" si="6"/>
        <v>-7.9899053230813033E-3</v>
      </c>
      <c r="K100" s="10">
        <f t="shared" si="7"/>
        <v>1.7114695959443038E-2</v>
      </c>
      <c r="L100" s="10">
        <f t="shared" si="8"/>
        <v>2.8591989994806832E-2</v>
      </c>
    </row>
    <row r="101" spans="1:12" x14ac:dyDescent="0.25">
      <c r="A101" s="8">
        <v>43930</v>
      </c>
      <c r="B101" s="9">
        <v>7350.8470126499997</v>
      </c>
      <c r="C101" s="9">
        <v>7355.6807254639998</v>
      </c>
      <c r="D101" s="9">
        <v>7166.8879111750002</v>
      </c>
      <c r="E101" s="9">
        <v>7293.584360283</v>
      </c>
      <c r="F101" s="9">
        <v>28609068744.73349</v>
      </c>
      <c r="G101" s="9">
        <v>133591007345.97971</v>
      </c>
      <c r="H101" s="44">
        <f t="shared" si="9"/>
        <v>-2.7751417339668015E-3</v>
      </c>
      <c r="I101" s="10">
        <f t="shared" si="5"/>
        <v>2.8784430421733911E-2</v>
      </c>
      <c r="J101" s="10">
        <f t="shared" si="6"/>
        <v>-5.9470159177835269E-2</v>
      </c>
      <c r="K101" s="10">
        <f t="shared" si="7"/>
        <v>1.4292058518454942E-2</v>
      </c>
      <c r="L101" s="10">
        <f t="shared" si="8"/>
        <v>2.6342370165246098E-2</v>
      </c>
    </row>
    <row r="102" spans="1:12" x14ac:dyDescent="0.25">
      <c r="A102" s="8">
        <v>43931</v>
      </c>
      <c r="B102" s="9">
        <v>7287.8289289369995</v>
      </c>
      <c r="C102" s="9">
        <v>7291.2567659010001</v>
      </c>
      <c r="D102" s="9">
        <v>6773.42590225</v>
      </c>
      <c r="E102" s="9">
        <v>6859.8337374000002</v>
      </c>
      <c r="F102" s="9">
        <v>32004749572.412281</v>
      </c>
      <c r="G102" s="9">
        <v>127757875237.5184</v>
      </c>
      <c r="H102" s="44">
        <f t="shared" si="9"/>
        <v>-8.7583953093526637E-3</v>
      </c>
      <c r="I102" s="10">
        <f t="shared" si="5"/>
        <v>5.7546981436600295E-2</v>
      </c>
      <c r="J102" s="10">
        <f t="shared" si="6"/>
        <v>1.4217275382093497E-3</v>
      </c>
      <c r="K102" s="10">
        <f t="shared" si="7"/>
        <v>5.40848771081337E-3</v>
      </c>
      <c r="L102" s="10">
        <f t="shared" si="8"/>
        <v>7.6450362213158263E-2</v>
      </c>
    </row>
    <row r="103" spans="1:12" x14ac:dyDescent="0.25">
      <c r="A103" s="8">
        <v>43932</v>
      </c>
      <c r="B103" s="9">
        <v>6870.159673057</v>
      </c>
      <c r="C103" s="9">
        <v>6930.5894477960001</v>
      </c>
      <c r="D103" s="9">
        <v>6773.981140848</v>
      </c>
      <c r="E103" s="9">
        <v>6869.5865519319996</v>
      </c>
      <c r="F103" s="9">
        <v>30015475132.190479</v>
      </c>
      <c r="G103" s="9">
        <v>125695053282.8459</v>
      </c>
      <c r="H103" s="44">
        <f t="shared" si="9"/>
        <v>-4.9465727196953461E-2</v>
      </c>
      <c r="I103" s="10">
        <f t="shared" si="5"/>
        <v>4.4911494121841984E-2</v>
      </c>
      <c r="J103" s="10">
        <f t="shared" si="6"/>
        <v>1.5669659758450249E-2</v>
      </c>
      <c r="K103" s="10">
        <f t="shared" si="7"/>
        <v>-4.4324774263791333E-2</v>
      </c>
      <c r="L103" s="10">
        <f t="shared" si="8"/>
        <v>2.3119094029304454E-2</v>
      </c>
    </row>
    <row r="104" spans="1:12" x14ac:dyDescent="0.25">
      <c r="A104" s="8">
        <v>43933</v>
      </c>
      <c r="B104" s="9">
        <v>6873.7385241080001</v>
      </c>
      <c r="C104" s="9">
        <v>7151.7999631479997</v>
      </c>
      <c r="D104" s="9">
        <v>6797.6135348620001</v>
      </c>
      <c r="E104" s="9">
        <v>6977.2306358819997</v>
      </c>
      <c r="F104" s="9">
        <v>25365748775.631882</v>
      </c>
      <c r="G104" s="9">
        <v>127014900702.1761</v>
      </c>
      <c r="H104" s="44">
        <f t="shared" si="9"/>
        <v>3.1917994424319411E-2</v>
      </c>
      <c r="I104" s="10">
        <f t="shared" si="5"/>
        <v>2.5444081322820514E-2</v>
      </c>
      <c r="J104" s="10">
        <f t="shared" si="6"/>
        <v>-2.0037763303538347E-2</v>
      </c>
      <c r="K104" s="10">
        <f t="shared" si="7"/>
        <v>-1.3821537737282785E-2</v>
      </c>
      <c r="L104" s="10">
        <f t="shared" si="8"/>
        <v>5.2104525576444072E-2</v>
      </c>
    </row>
    <row r="105" spans="1:12" x14ac:dyDescent="0.25">
      <c r="A105" s="8">
        <v>43934</v>
      </c>
      <c r="B105" s="9">
        <v>6925.8284755679997</v>
      </c>
      <c r="C105" s="9">
        <v>6925.8284755679997</v>
      </c>
      <c r="D105" s="9">
        <v>6651.1409583599998</v>
      </c>
      <c r="E105" s="9">
        <v>6837.4225398859999</v>
      </c>
      <c r="F105" s="9">
        <v>31953029026.47974</v>
      </c>
      <c r="G105" s="9">
        <v>123588123155.131</v>
      </c>
      <c r="H105" s="44">
        <f t="shared" si="9"/>
        <v>-3.159644966922906E-2</v>
      </c>
      <c r="I105" s="10">
        <f t="shared" si="5"/>
        <v>7.2073314080476894E-3</v>
      </c>
      <c r="J105" s="10">
        <f t="shared" si="6"/>
        <v>2.7432199589223494E-3</v>
      </c>
      <c r="K105" s="10">
        <f t="shared" si="7"/>
        <v>-4.4981275885044525E-2</v>
      </c>
      <c r="L105" s="10">
        <f t="shared" si="8"/>
        <v>4.1299307731966994E-2</v>
      </c>
    </row>
    <row r="106" spans="1:12" x14ac:dyDescent="0.25">
      <c r="A106" s="8">
        <v>43935</v>
      </c>
      <c r="B106" s="9">
        <v>6841.8082446660001</v>
      </c>
      <c r="C106" s="9">
        <v>6956.2114979159996</v>
      </c>
      <c r="D106" s="9">
        <v>6778.2519613619997</v>
      </c>
      <c r="E106" s="9">
        <v>6856.1790938650001</v>
      </c>
      <c r="F106" s="9">
        <v>28504195497.139999</v>
      </c>
      <c r="G106" s="9">
        <v>125895041724.99879</v>
      </c>
      <c r="H106" s="44">
        <f t="shared" si="9"/>
        <v>4.3869152196276667E-3</v>
      </c>
      <c r="I106" s="10">
        <f t="shared" si="5"/>
        <v>2.6619205948753728E-2</v>
      </c>
      <c r="J106" s="10">
        <f t="shared" si="6"/>
        <v>-3.1852621603396636E-2</v>
      </c>
      <c r="K106" s="10">
        <f t="shared" si="7"/>
        <v>-4.0791689709195222E-2</v>
      </c>
      <c r="L106" s="10">
        <f t="shared" si="8"/>
        <v>2.6254488261637565E-2</v>
      </c>
    </row>
    <row r="107" spans="1:12" x14ac:dyDescent="0.25">
      <c r="A107" s="8">
        <v>43936</v>
      </c>
      <c r="B107" s="9">
        <v>6860.0260112779997</v>
      </c>
      <c r="C107" s="9">
        <v>6915.8251905469997</v>
      </c>
      <c r="D107" s="9">
        <v>6629.9188180110004</v>
      </c>
      <c r="E107" s="9">
        <v>6637.7918155429998</v>
      </c>
      <c r="F107" s="9">
        <v>26821228375.741032</v>
      </c>
      <c r="G107" s="9">
        <v>124596359705.6364</v>
      </c>
      <c r="H107" s="44">
        <f t="shared" si="9"/>
        <v>-5.8057906061509514E-3</v>
      </c>
      <c r="I107" s="10">
        <f t="shared" si="5"/>
        <v>2.3356172550096598E-2</v>
      </c>
      <c r="J107" s="10">
        <f t="shared" si="6"/>
        <v>6.7945438606092479E-2</v>
      </c>
      <c r="K107" s="10">
        <f t="shared" si="7"/>
        <v>-4.63606523064235E-2</v>
      </c>
      <c r="L107" s="10">
        <f t="shared" si="8"/>
        <v>4.3123661146392767E-2</v>
      </c>
    </row>
    <row r="108" spans="1:12" x14ac:dyDescent="0.25">
      <c r="A108" s="8">
        <v>43937</v>
      </c>
      <c r="B108" s="9">
        <v>6632.6338675500001</v>
      </c>
      <c r="C108" s="9">
        <v>7136.02127105</v>
      </c>
      <c r="D108" s="9">
        <v>6531.4400443390005</v>
      </c>
      <c r="E108" s="9">
        <v>7088.7994918260001</v>
      </c>
      <c r="F108" s="9">
        <v>33497785088.697479</v>
      </c>
      <c r="G108" s="9">
        <v>126464114155.67059</v>
      </c>
      <c r="H108" s="44">
        <f t="shared" si="9"/>
        <v>3.1839451466179142E-2</v>
      </c>
      <c r="I108" s="10">
        <f t="shared" si="5"/>
        <v>1.3825773696801475E-2</v>
      </c>
      <c r="J108" s="10">
        <f t="shared" si="6"/>
        <v>-7.654206360127036E-3</v>
      </c>
      <c r="K108" s="10">
        <f t="shared" si="7"/>
        <v>-1.5997298579295105E-2</v>
      </c>
      <c r="L108" s="10">
        <f t="shared" si="8"/>
        <v>9.2564767127428338E-2</v>
      </c>
    </row>
    <row r="109" spans="1:12" x14ac:dyDescent="0.25">
      <c r="A109" s="8">
        <v>43938</v>
      </c>
      <c r="B109" s="9">
        <v>7095.7239929349998</v>
      </c>
      <c r="C109" s="9">
        <v>7127.5210957030004</v>
      </c>
      <c r="D109" s="9">
        <v>7028.6210589640004</v>
      </c>
      <c r="E109" s="9">
        <v>7034.54035767</v>
      </c>
      <c r="F109" s="9">
        <v>30376034250.392681</v>
      </c>
      <c r="G109" s="9">
        <v>129518207870.7238</v>
      </c>
      <c r="H109" s="44">
        <f t="shared" si="9"/>
        <v>-1.1911645192936649E-3</v>
      </c>
      <c r="I109" s="10">
        <f t="shared" si="5"/>
        <v>1.489082378529291E-2</v>
      </c>
      <c r="J109" s="10">
        <f t="shared" si="6"/>
        <v>2.8234547724136805E-2</v>
      </c>
      <c r="K109" s="10">
        <f t="shared" si="7"/>
        <v>-1.7169407684116567E-2</v>
      </c>
      <c r="L109" s="10">
        <f t="shared" si="8"/>
        <v>1.4071044079530637E-2</v>
      </c>
    </row>
    <row r="110" spans="1:12" x14ac:dyDescent="0.25">
      <c r="A110" s="8">
        <v>43939</v>
      </c>
      <c r="B110" s="9">
        <v>7038.544102498</v>
      </c>
      <c r="C110" s="9">
        <v>7258.3925907209996</v>
      </c>
      <c r="D110" s="9">
        <v>7038.544102498</v>
      </c>
      <c r="E110" s="9">
        <v>7233.1574231160002</v>
      </c>
      <c r="F110" s="9">
        <v>24783424486.781738</v>
      </c>
      <c r="G110" s="9">
        <v>130947107630.63901</v>
      </c>
      <c r="H110" s="44">
        <f t="shared" si="9"/>
        <v>1.8361432153024184E-2</v>
      </c>
      <c r="I110" s="10">
        <f t="shared" si="5"/>
        <v>2.5218459379839826E-3</v>
      </c>
      <c r="J110" s="10">
        <f t="shared" si="6"/>
        <v>-1.3826429850868238E-2</v>
      </c>
      <c r="K110" s="10">
        <f t="shared" si="7"/>
        <v>8.7676955460813666E-4</v>
      </c>
      <c r="L110" s="10">
        <f t="shared" si="8"/>
        <v>3.1234937939079499E-2</v>
      </c>
    </row>
    <row r="111" spans="1:12" x14ac:dyDescent="0.25">
      <c r="A111" s="8">
        <v>43940</v>
      </c>
      <c r="B111" s="9">
        <v>7238.8139999819996</v>
      </c>
      <c r="C111" s="9">
        <v>7238.8139999819996</v>
      </c>
      <c r="D111" s="9">
        <v>7084.171815922</v>
      </c>
      <c r="E111" s="9">
        <v>7133.1486794049997</v>
      </c>
      <c r="F111" s="9">
        <v>25713381019.621841</v>
      </c>
      <c r="G111" s="9">
        <v>131299883668.29269</v>
      </c>
      <c r="H111" s="44">
        <f t="shared" si="9"/>
        <v>-2.6973727990449174E-3</v>
      </c>
      <c r="I111" s="10">
        <f t="shared" si="5"/>
        <v>2.3495142572118273E-2</v>
      </c>
      <c r="J111" s="10">
        <f t="shared" si="6"/>
        <v>-3.874344114723427E-2</v>
      </c>
      <c r="K111" s="10">
        <f t="shared" si="7"/>
        <v>-1.8229682187844709E-3</v>
      </c>
      <c r="L111" s="10">
        <f t="shared" si="8"/>
        <v>2.1829253733292253E-2</v>
      </c>
    </row>
    <row r="112" spans="1:12" x14ac:dyDescent="0.25">
      <c r="A112" s="8">
        <v>43941</v>
      </c>
      <c r="B112" s="9">
        <v>7130.8028455920003</v>
      </c>
      <c r="C112" s="9">
        <v>7193.4715057969997</v>
      </c>
      <c r="D112" s="9">
        <v>6802.7286363550002</v>
      </c>
      <c r="E112" s="9">
        <v>6856.7859533500005</v>
      </c>
      <c r="F112" s="9">
        <v>26956989050.526348</v>
      </c>
      <c r="G112" s="9">
        <v>129289405823.92101</v>
      </c>
      <c r="H112" s="44">
        <f t="shared" si="9"/>
        <v>-6.2638015267573672E-3</v>
      </c>
      <c r="I112" s="10">
        <f t="shared" si="5"/>
        <v>5.02896804055065E-2</v>
      </c>
      <c r="J112" s="10">
        <f t="shared" si="6"/>
        <v>-8.4304674468893559E-4</v>
      </c>
      <c r="K112" s="10">
        <f t="shared" si="7"/>
        <v>-8.0753510344298007E-3</v>
      </c>
      <c r="L112" s="10">
        <f t="shared" si="8"/>
        <v>5.7439138076712304E-2</v>
      </c>
    </row>
    <row r="113" spans="1:12" x14ac:dyDescent="0.25">
      <c r="A113" s="8">
        <v>43942</v>
      </c>
      <c r="B113" s="9">
        <v>6850.0145874440004</v>
      </c>
      <c r="C113" s="9">
        <v>6909.3944764649996</v>
      </c>
      <c r="D113" s="9">
        <v>6793.9222550980003</v>
      </c>
      <c r="E113" s="9">
        <v>6851.0053622730002</v>
      </c>
      <c r="F113" s="9">
        <v>29393938160.496078</v>
      </c>
      <c r="G113" s="9">
        <v>125825015434.6165</v>
      </c>
      <c r="H113" s="44">
        <f t="shared" si="9"/>
        <v>-3.9490950802136514E-2</v>
      </c>
      <c r="I113" s="10">
        <f t="shared" si="5"/>
        <v>2.5701534455882209E-2</v>
      </c>
      <c r="J113" s="10">
        <f t="shared" si="6"/>
        <v>3.73004838333999E-2</v>
      </c>
      <c r="K113" s="10">
        <f t="shared" si="7"/>
        <v>-4.7247398546155672E-2</v>
      </c>
      <c r="L113" s="10">
        <f t="shared" si="8"/>
        <v>1.6996400169335457E-2</v>
      </c>
    </row>
    <row r="114" spans="1:12" x14ac:dyDescent="0.25">
      <c r="A114" s="8">
        <v>43943</v>
      </c>
      <c r="B114" s="9">
        <v>6848.6329545799999</v>
      </c>
      <c r="C114" s="9">
        <v>7127.9344592890002</v>
      </c>
      <c r="D114" s="9">
        <v>6828.2322241840002</v>
      </c>
      <c r="E114" s="9">
        <v>7106.5511770310004</v>
      </c>
      <c r="F114" s="9">
        <v>24916975279.046452</v>
      </c>
      <c r="G114" s="9">
        <v>128120648874.19</v>
      </c>
      <c r="H114" s="44">
        <f t="shared" si="9"/>
        <v>3.162939727473927E-2</v>
      </c>
      <c r="I114" s="10">
        <f t="shared" si="5"/>
        <v>5.0656855262854697E-2</v>
      </c>
      <c r="J114" s="10">
        <f t="shared" si="6"/>
        <v>5.042388928235475E-2</v>
      </c>
      <c r="K114" s="10">
        <f t="shared" si="7"/>
        <v>-1.7112408010230618E-2</v>
      </c>
      <c r="L114" s="10">
        <f t="shared" si="8"/>
        <v>4.3891628940727179E-2</v>
      </c>
    </row>
    <row r="115" spans="1:12" x14ac:dyDescent="0.25">
      <c r="A115" s="8">
        <v>43944</v>
      </c>
      <c r="B115" s="9">
        <v>7114.279112919</v>
      </c>
      <c r="C115" s="9">
        <v>7612.4690327219996</v>
      </c>
      <c r="D115" s="9">
        <v>7043.7288658919997</v>
      </c>
      <c r="E115" s="9">
        <v>7464.8911267610001</v>
      </c>
      <c r="F115" s="9">
        <v>30103580671.25016</v>
      </c>
      <c r="G115" s="9">
        <v>133567670515.6698</v>
      </c>
      <c r="H115" s="44">
        <f t="shared" si="9"/>
        <v>6.7976855876047293E-2</v>
      </c>
      <c r="I115" s="10">
        <f t="shared" si="5"/>
        <v>4.0879038966597876E-3</v>
      </c>
      <c r="J115" s="10">
        <f t="shared" si="6"/>
        <v>4.3486589868169112E-3</v>
      </c>
      <c r="K115" s="10">
        <f t="shared" si="7"/>
        <v>4.9701200172812987E-2</v>
      </c>
      <c r="L115" s="10">
        <f t="shared" si="8"/>
        <v>8.0744187866745198E-2</v>
      </c>
    </row>
    <row r="116" spans="1:12" x14ac:dyDescent="0.25">
      <c r="A116" s="8">
        <v>43945</v>
      </c>
      <c r="B116" s="9">
        <v>7470.5077610389999</v>
      </c>
      <c r="C116" s="9">
        <v>7584.5864171339999</v>
      </c>
      <c r="D116" s="9">
        <v>7430.2175018469998</v>
      </c>
      <c r="E116" s="9">
        <v>7497.353392645</v>
      </c>
      <c r="F116" s="9">
        <v>31706852571.21011</v>
      </c>
      <c r="G116" s="9">
        <v>137798083489.1196</v>
      </c>
      <c r="H116" s="44">
        <f t="shared" si="9"/>
        <v>-3.6627558638527113E-3</v>
      </c>
      <c r="I116" s="10">
        <f t="shared" si="5"/>
        <v>4.6749892336109163E-3</v>
      </c>
      <c r="J116" s="10">
        <f t="shared" si="6"/>
        <v>5.0565182185744462E-3</v>
      </c>
      <c r="K116" s="10">
        <f t="shared" si="7"/>
        <v>4.5856400946586939E-2</v>
      </c>
      <c r="L116" s="10">
        <f t="shared" si="8"/>
        <v>2.0775827255208545E-2</v>
      </c>
    </row>
    <row r="117" spans="1:12" x14ac:dyDescent="0.25">
      <c r="A117" s="8">
        <v>43946</v>
      </c>
      <c r="B117" s="9">
        <v>7499.5999618919996</v>
      </c>
      <c r="C117" s="9">
        <v>7600.6537056360003</v>
      </c>
      <c r="D117" s="9">
        <v>7452.9711852339997</v>
      </c>
      <c r="E117" s="9">
        <v>7535.2638966659997</v>
      </c>
      <c r="F117" s="9">
        <v>25858610305.703369</v>
      </c>
      <c r="G117" s="9">
        <v>138203387711.7796</v>
      </c>
      <c r="H117" s="44">
        <f t="shared" si="9"/>
        <v>2.1184132684813829E-3</v>
      </c>
      <c r="I117" s="10">
        <f t="shared" si="5"/>
        <v>3.0206013732466388E-3</v>
      </c>
      <c r="J117" s="10">
        <f t="shared" si="6"/>
        <v>1.7327119951401793E-2</v>
      </c>
      <c r="K117" s="10">
        <f t="shared" si="7"/>
        <v>4.8071957023278378E-2</v>
      </c>
      <c r="L117" s="10">
        <f t="shared" si="8"/>
        <v>1.9815254444374153E-2</v>
      </c>
    </row>
    <row r="118" spans="1:12" x14ac:dyDescent="0.25">
      <c r="A118" s="8">
        <v>43947</v>
      </c>
      <c r="B118" s="9">
        <v>7536.1219522949996</v>
      </c>
      <c r="C118" s="9">
        <v>7667.0062453800001</v>
      </c>
      <c r="D118" s="9">
        <v>7529.5392167580003</v>
      </c>
      <c r="E118" s="9">
        <v>7665.8283180689996</v>
      </c>
      <c r="F118" s="9">
        <v>24111822559.901711</v>
      </c>
      <c r="G118" s="9">
        <v>139184239452.51379</v>
      </c>
      <c r="H118" s="44">
        <f t="shared" si="9"/>
        <v>8.7298464466021419E-3</v>
      </c>
      <c r="I118" s="10">
        <f t="shared" si="5"/>
        <v>8.6427098148954898E-3</v>
      </c>
      <c r="J118" s="10">
        <f t="shared" si="6"/>
        <v>1.3157279193203752E-2</v>
      </c>
      <c r="K118" s="10">
        <f t="shared" si="7"/>
        <v>5.7221464273081279E-2</v>
      </c>
      <c r="L118" s="10">
        <f t="shared" si="8"/>
        <v>1.825703069798057E-2</v>
      </c>
    </row>
    <row r="119" spans="1:12" x14ac:dyDescent="0.25">
      <c r="A119" s="8">
        <v>43948</v>
      </c>
      <c r="B119" s="9">
        <v>7676.1128238419997</v>
      </c>
      <c r="C119" s="9">
        <v>7766.6897614970003</v>
      </c>
      <c r="D119" s="9">
        <v>7651.2445337879999</v>
      </c>
      <c r="E119" s="9">
        <v>7766.6897614970003</v>
      </c>
      <c r="F119" s="9">
        <v>27154195067.9645</v>
      </c>
      <c r="G119" s="9">
        <v>141335677928.53229</v>
      </c>
      <c r="H119" s="44">
        <f t="shared" si="9"/>
        <v>1.3001621875170333E-2</v>
      </c>
      <c r="I119" s="10">
        <f t="shared" si="5"/>
        <v>0.10007778901307392</v>
      </c>
      <c r="J119" s="10">
        <f t="shared" si="6"/>
        <v>-1.6052316137057376E-3</v>
      </c>
      <c r="K119" s="10">
        <f t="shared" si="7"/>
        <v>7.0967057989873794E-2</v>
      </c>
      <c r="L119" s="10">
        <f t="shared" si="8"/>
        <v>1.5088424791443122E-2</v>
      </c>
    </row>
    <row r="120" spans="1:12" x14ac:dyDescent="0.25">
      <c r="A120" s="8">
        <v>43949</v>
      </c>
      <c r="B120" s="9">
        <v>7772.739891966</v>
      </c>
      <c r="C120" s="9">
        <v>7772.739891966</v>
      </c>
      <c r="D120" s="9">
        <v>7668.7746973960002</v>
      </c>
      <c r="E120" s="9">
        <v>7754.2224255580004</v>
      </c>
      <c r="F120" s="9">
        <v>25836558088.10191</v>
      </c>
      <c r="G120" s="9">
        <v>141607175628.1936</v>
      </c>
      <c r="H120" s="44">
        <f t="shared" si="9"/>
        <v>7.7898443929007007E-4</v>
      </c>
      <c r="I120" s="10">
        <f t="shared" si="5"/>
        <v>5.7072582476752648E-2</v>
      </c>
      <c r="J120" s="10">
        <f t="shared" si="6"/>
        <v>0.12967989690760495</v>
      </c>
      <c r="K120" s="10">
        <f t="shared" si="7"/>
        <v>7.1801324663040234E-2</v>
      </c>
      <c r="L120" s="10">
        <f t="shared" si="8"/>
        <v>1.3556949926472939E-2</v>
      </c>
    </row>
    <row r="121" spans="1:12" x14ac:dyDescent="0.25">
      <c r="A121" s="8">
        <v>43950</v>
      </c>
      <c r="B121" s="9">
        <v>7747.5102630130004</v>
      </c>
      <c r="C121" s="9">
        <v>8878.8812338650005</v>
      </c>
      <c r="D121" s="9">
        <v>7731.9599732930001</v>
      </c>
      <c r="E121" s="9">
        <v>8759.7891903029995</v>
      </c>
      <c r="F121" s="9">
        <v>34278610731.338531</v>
      </c>
      <c r="G121" s="9">
        <v>150712446279.92261</v>
      </c>
      <c r="H121" s="44">
        <f t="shared" si="9"/>
        <v>0.14231035095389233</v>
      </c>
      <c r="I121" s="10">
        <f t="shared" si="5"/>
        <v>7.3594733950888835E-2</v>
      </c>
      <c r="J121" s="10">
        <f t="shared" si="6"/>
        <v>-1.7404455161292187E-2</v>
      </c>
      <c r="K121" s="10">
        <f t="shared" si="7"/>
        <v>0.22432974732868405</v>
      </c>
      <c r="L121" s="10">
        <f t="shared" si="8"/>
        <v>0.1483351264793904</v>
      </c>
    </row>
    <row r="122" spans="1:12" x14ac:dyDescent="0.25">
      <c r="A122" s="8">
        <v>43951</v>
      </c>
      <c r="B122" s="9">
        <v>8756.4274163070004</v>
      </c>
      <c r="C122" s="9">
        <v>9425.7983939210008</v>
      </c>
      <c r="D122" s="9">
        <v>8476.1963383769998</v>
      </c>
      <c r="E122" s="9">
        <v>8607.3298321179991</v>
      </c>
      <c r="F122" s="9">
        <v>56288690521.042107</v>
      </c>
      <c r="G122" s="9">
        <v>163081748451.06641</v>
      </c>
      <c r="H122" s="44">
        <f t="shared" si="9"/>
        <v>6.159753077561167E-2</v>
      </c>
      <c r="I122" s="10">
        <f t="shared" si="5"/>
        <v>2.7464918570281906E-2</v>
      </c>
      <c r="J122" s="10">
        <f t="shared" si="6"/>
        <v>2.6216192874355837E-2</v>
      </c>
      <c r="K122" s="10">
        <f t="shared" si="7"/>
        <v>0.29974543661925956</v>
      </c>
      <c r="L122" s="10">
        <f t="shared" si="8"/>
        <v>0.11203162570038194</v>
      </c>
    </row>
    <row r="123" spans="1:12" x14ac:dyDescent="0.25">
      <c r="A123" s="8">
        <v>43952</v>
      </c>
      <c r="B123" s="9">
        <v>8629.2253975900003</v>
      </c>
      <c r="C123" s="9">
        <v>9025.3797318230008</v>
      </c>
      <c r="D123" s="9">
        <v>8629.2253975900003</v>
      </c>
      <c r="E123" s="9">
        <v>8832.9812511300006</v>
      </c>
      <c r="F123" s="9">
        <v>43425802327.728722</v>
      </c>
      <c r="G123" s="9">
        <v>161118132981.49081</v>
      </c>
      <c r="H123" s="44">
        <f t="shared" si="9"/>
        <v>-4.2481140096974991E-2</v>
      </c>
      <c r="I123" s="10">
        <f t="shared" si="5"/>
        <v>1.5574262706859871E-2</v>
      </c>
      <c r="J123" s="10">
        <f t="shared" si="6"/>
        <v>1.6069505562897213E-2</v>
      </c>
      <c r="K123" s="10">
        <f t="shared" si="7"/>
        <v>0.2445307686358329</v>
      </c>
      <c r="L123" s="10">
        <f t="shared" si="8"/>
        <v>4.59084467006321E-2</v>
      </c>
    </row>
    <row r="124" spans="1:12" x14ac:dyDescent="0.25">
      <c r="A124" s="8">
        <v>43953</v>
      </c>
      <c r="B124" s="9">
        <v>8822.5620750260005</v>
      </c>
      <c r="C124" s="9">
        <v>8992.528434762</v>
      </c>
      <c r="D124" s="9">
        <v>8778.1748105170009</v>
      </c>
      <c r="E124" s="9">
        <v>8974.922892482</v>
      </c>
      <c r="F124" s="9">
        <v>34889762273.700668</v>
      </c>
      <c r="G124" s="9">
        <v>162713195839.85059</v>
      </c>
      <c r="H124" s="44">
        <f t="shared" si="9"/>
        <v>-3.6398797654096462E-3</v>
      </c>
      <c r="I124" s="10">
        <f t="shared" si="5"/>
        <v>3.029273372850301E-2</v>
      </c>
      <c r="J124" s="10">
        <f t="shared" si="6"/>
        <v>-8.97614593853302E-3</v>
      </c>
      <c r="K124" s="10">
        <f t="shared" si="7"/>
        <v>0.24000082627364572</v>
      </c>
      <c r="L124" s="10">
        <f t="shared" si="8"/>
        <v>2.4418928635162818E-2</v>
      </c>
    </row>
    <row r="125" spans="1:12" x14ac:dyDescent="0.25">
      <c r="A125" s="8">
        <v>43954</v>
      </c>
      <c r="B125" s="9">
        <v>8973.6835420980005</v>
      </c>
      <c r="C125" s="9">
        <v>9157.8601506520008</v>
      </c>
      <c r="D125" s="9">
        <v>8765.8179777460009</v>
      </c>
      <c r="E125" s="9">
        <v>8894.3626748120005</v>
      </c>
      <c r="F125" s="9">
        <v>36776322130.075043</v>
      </c>
      <c r="G125" s="9">
        <v>164772116841.5679</v>
      </c>
      <c r="H125" s="44">
        <f t="shared" si="9"/>
        <v>1.8385453778593092E-2</v>
      </c>
      <c r="I125" s="10">
        <f t="shared" si="5"/>
        <v>2.7273656327071776E-2</v>
      </c>
      <c r="J125" s="10">
        <f t="shared" si="6"/>
        <v>-1.2430225814054063E-3</v>
      </c>
      <c r="K125" s="10">
        <f t="shared" si="7"/>
        <v>0.26279880415051693</v>
      </c>
      <c r="L125" s="10">
        <f t="shared" si="8"/>
        <v>4.4723969160811672E-2</v>
      </c>
    </row>
    <row r="126" spans="1:12" x14ac:dyDescent="0.25">
      <c r="A126" s="8">
        <v>43955</v>
      </c>
      <c r="B126" s="9">
        <v>8895.4013279600003</v>
      </c>
      <c r="C126" s="9">
        <v>8933.9052200509996</v>
      </c>
      <c r="D126" s="9">
        <v>8571.3617684380006</v>
      </c>
      <c r="E126" s="9">
        <v>8883.3067811599994</v>
      </c>
      <c r="F126" s="9">
        <v>35712348408.148308</v>
      </c>
      <c r="G126" s="9">
        <v>160941962365.17929</v>
      </c>
      <c r="H126" s="44">
        <f t="shared" si="9"/>
        <v>-2.4454941101612761E-2</v>
      </c>
      <c r="I126" s="10">
        <f t="shared" si="5"/>
        <v>1.2901582983404524E-2</v>
      </c>
      <c r="J126" s="10">
        <f t="shared" si="6"/>
        <v>9.5337158964965418E-3</v>
      </c>
      <c r="K126" s="10">
        <f t="shared" si="7"/>
        <v>0.2319171337718291</v>
      </c>
      <c r="L126" s="10">
        <f t="shared" si="8"/>
        <v>4.2297065671405898E-2</v>
      </c>
    </row>
    <row r="127" spans="1:12" x14ac:dyDescent="0.25">
      <c r="A127" s="8">
        <v>43956</v>
      </c>
      <c r="B127" s="9">
        <v>8876.4013490390007</v>
      </c>
      <c r="C127" s="9">
        <v>9060.0147392819999</v>
      </c>
      <c r="D127" s="9">
        <v>8826.5447149350002</v>
      </c>
      <c r="E127" s="9">
        <v>8967.9977042329992</v>
      </c>
      <c r="F127" s="9">
        <v>34606031419.309982</v>
      </c>
      <c r="G127" s="9">
        <v>163732155636.39359</v>
      </c>
      <c r="H127" s="44">
        <f t="shared" si="9"/>
        <v>1.4115833571634923E-2</v>
      </c>
      <c r="I127" s="10">
        <f t="shared" si="5"/>
        <v>2.4932969895681775E-2</v>
      </c>
      <c r="J127" s="10">
        <f t="shared" si="6"/>
        <v>2.5675184607743429E-2</v>
      </c>
      <c r="K127" s="10">
        <f t="shared" si="7"/>
        <v>0.24930667100619774</v>
      </c>
      <c r="L127" s="10">
        <f t="shared" si="8"/>
        <v>2.6450896912350697E-2</v>
      </c>
    </row>
    <row r="128" spans="1:12" x14ac:dyDescent="0.25">
      <c r="A128" s="8">
        <v>43957</v>
      </c>
      <c r="B128" s="9">
        <v>9013.0458809520005</v>
      </c>
      <c r="C128" s="9">
        <v>9353.2097467240001</v>
      </c>
      <c r="D128" s="9">
        <v>8936.6889237970008</v>
      </c>
      <c r="E128" s="9">
        <v>9198.2527008510006</v>
      </c>
      <c r="F128" s="9">
        <v>37332792656.473503</v>
      </c>
      <c r="G128" s="9">
        <v>167826777744.76721</v>
      </c>
      <c r="H128" s="44">
        <f t="shared" si="9"/>
        <v>3.2361427202847536E-2</v>
      </c>
      <c r="I128" s="10">
        <f t="shared" si="5"/>
        <v>4.7144057865962249E-2</v>
      </c>
      <c r="J128" s="10">
        <f t="shared" si="6"/>
        <v>8.3695524184258963E-2</v>
      </c>
      <c r="K128" s="10">
        <f t="shared" si="7"/>
        <v>0.2897360178939965</v>
      </c>
      <c r="L128" s="10">
        <f t="shared" si="8"/>
        <v>4.6607958101559266E-2</v>
      </c>
    </row>
    <row r="129" spans="1:12" x14ac:dyDescent="0.25">
      <c r="A129" s="8">
        <v>43958</v>
      </c>
      <c r="B129" s="9">
        <v>9170.3429309599996</v>
      </c>
      <c r="C129" s="9">
        <v>9985.6922285239998</v>
      </c>
      <c r="D129" s="9">
        <v>9086.6084555050002</v>
      </c>
      <c r="E129" s="9">
        <v>9968.1052822279999</v>
      </c>
      <c r="F129" s="9">
        <v>44195883977.58345</v>
      </c>
      <c r="G129" s="9">
        <v>173692539733.18188</v>
      </c>
      <c r="H129" s="44">
        <f t="shared" si="9"/>
        <v>6.762197137956083E-2</v>
      </c>
      <c r="I129" s="10">
        <f t="shared" si="5"/>
        <v>7.374904813351661E-3</v>
      </c>
      <c r="J129" s="10">
        <f t="shared" si="6"/>
        <v>-1.4568430898990292E-2</v>
      </c>
      <c r="K129" s="10">
        <f t="shared" si="7"/>
        <v>0.37695050998321311</v>
      </c>
      <c r="L129" s="10">
        <f t="shared" si="8"/>
        <v>9.894602341694414E-2</v>
      </c>
    </row>
    <row r="130" spans="1:12" x14ac:dyDescent="0.25">
      <c r="A130" s="8">
        <v>43959</v>
      </c>
      <c r="B130" s="9">
        <v>9943.6316750139995</v>
      </c>
      <c r="C130" s="9">
        <v>9995.1806868050007</v>
      </c>
      <c r="D130" s="9">
        <v>9753.7523180040007</v>
      </c>
      <c r="E130" s="9">
        <v>9822.8856292300006</v>
      </c>
      <c r="F130" s="9">
        <v>50787616033.86071</v>
      </c>
      <c r="G130" s="9">
        <v>181977754701.74329</v>
      </c>
      <c r="H130" s="44">
        <f t="shared" si="9"/>
        <v>9.5020536021501577E-4</v>
      </c>
      <c r="I130" s="10">
        <f t="shared" si="5"/>
        <v>1.8024305553592697E-2</v>
      </c>
      <c r="J130" s="10">
        <f t="shared" si="6"/>
        <v>-2.5743926095251002E-2</v>
      </c>
      <c r="K130" s="10">
        <f t="shared" si="7"/>
        <v>0.37825889573854998</v>
      </c>
      <c r="L130" s="10">
        <f t="shared" si="8"/>
        <v>2.475235795718933E-2</v>
      </c>
    </row>
    <row r="131" spans="1:12" x14ac:dyDescent="0.25">
      <c r="A131" s="8">
        <v>43960</v>
      </c>
      <c r="B131" s="9">
        <v>9814.4008174430001</v>
      </c>
      <c r="C131" s="9">
        <v>9900.4315209319993</v>
      </c>
      <c r="D131" s="9">
        <v>9559.7058943240008</v>
      </c>
      <c r="E131" s="9">
        <v>9570.0059875490006</v>
      </c>
      <c r="F131" s="9">
        <v>36759061346.299431</v>
      </c>
      <c r="G131" s="9">
        <v>178685755695.60001</v>
      </c>
      <c r="H131" s="44">
        <f t="shared" si="9"/>
        <v>-9.4794850480375212E-3</v>
      </c>
      <c r="I131" s="10">
        <f t="shared" ref="I131:I194" si="10">_xlfn.STDEV.S(H132:H133)</f>
        <v>8.2944820885350063E-3</v>
      </c>
      <c r="J131" s="10">
        <f t="shared" ref="J131:J194" si="11">E132/E131-1</f>
        <v>-8.6191528347022039E-2</v>
      </c>
      <c r="K131" s="10">
        <f t="shared" ref="K131:K194" si="12">C131/$C$2-1</f>
        <v>0.36519371114407173</v>
      </c>
      <c r="L131" s="10">
        <f t="shared" ref="L131:L194" si="13">C131/D131-1</f>
        <v>3.5641852414131536E-2</v>
      </c>
    </row>
    <row r="132" spans="1:12" x14ac:dyDescent="0.25">
      <c r="A132" s="8">
        <v>43961</v>
      </c>
      <c r="B132" s="9">
        <v>9554.2163768720002</v>
      </c>
      <c r="C132" s="9">
        <v>9554.2163768720002</v>
      </c>
      <c r="D132" s="9">
        <v>8388.9595553079998</v>
      </c>
      <c r="E132" s="9">
        <v>8745.1525451920006</v>
      </c>
      <c r="F132" s="9">
        <v>49096426545.483253</v>
      </c>
      <c r="G132" s="9">
        <v>159826123151.79489</v>
      </c>
      <c r="H132" s="44">
        <f t="shared" ref="H132:H195" si="14">(C132-C131)/C131</f>
        <v>-3.4969702414285007E-2</v>
      </c>
      <c r="I132" s="10">
        <f t="shared" si="10"/>
        <v>2.005051713291121E-2</v>
      </c>
      <c r="J132" s="10">
        <f t="shared" si="11"/>
        <v>-1.7300561647856205E-2</v>
      </c>
      <c r="K132" s="10">
        <f t="shared" si="12"/>
        <v>0.31745329332751027</v>
      </c>
      <c r="L132" s="10">
        <f t="shared" si="13"/>
        <v>0.13890361657861372</v>
      </c>
    </row>
    <row r="133" spans="1:12" x14ac:dyDescent="0.25">
      <c r="A133" s="8">
        <v>43962</v>
      </c>
      <c r="B133" s="9">
        <v>8747.339336473</v>
      </c>
      <c r="C133" s="9">
        <v>9108.0357000109998</v>
      </c>
      <c r="D133" s="9">
        <v>8303.3390592830001</v>
      </c>
      <c r="E133" s="9">
        <v>8593.8564944640002</v>
      </c>
      <c r="F133" s="9">
        <v>43551499511.743248</v>
      </c>
      <c r="G133" s="9">
        <v>159916375004.24289</v>
      </c>
      <c r="H133" s="44">
        <f t="shared" si="14"/>
        <v>-4.6699871476751878E-2</v>
      </c>
      <c r="I133" s="10">
        <f t="shared" si="10"/>
        <v>4.6400339676811113E-2</v>
      </c>
      <c r="J133" s="10">
        <f t="shared" si="11"/>
        <v>2.3063833287032542E-2</v>
      </c>
      <c r="K133" s="10">
        <f t="shared" si="12"/>
        <v>0.25592839385249189</v>
      </c>
      <c r="L133" s="10">
        <f t="shared" si="13"/>
        <v>9.6912414991455975E-2</v>
      </c>
    </row>
    <row r="134" spans="1:12" x14ac:dyDescent="0.25">
      <c r="A134" s="8">
        <v>43963</v>
      </c>
      <c r="B134" s="9">
        <v>8583.6040452470006</v>
      </c>
      <c r="C134" s="9">
        <v>8940.9564521039993</v>
      </c>
      <c r="D134" s="9">
        <v>8566.7330281510003</v>
      </c>
      <c r="E134" s="9">
        <v>8792.0637679449992</v>
      </c>
      <c r="F134" s="9">
        <v>44269698682.529762</v>
      </c>
      <c r="G134" s="9">
        <v>161057224632.4592</v>
      </c>
      <c r="H134" s="44">
        <f t="shared" si="14"/>
        <v>-1.834415821479474E-2</v>
      </c>
      <c r="I134" s="10">
        <f t="shared" si="10"/>
        <v>2.2765235485006602E-3</v>
      </c>
      <c r="J134" s="10">
        <f t="shared" si="11"/>
        <v>5.8101577346657329E-2</v>
      </c>
      <c r="K134" s="10">
        <f t="shared" si="12"/>
        <v>0.23288944468920891</v>
      </c>
      <c r="L134" s="10">
        <f t="shared" si="13"/>
        <v>4.368332977382039E-2</v>
      </c>
    </row>
    <row r="135" spans="1:12" x14ac:dyDescent="0.25">
      <c r="A135" s="8">
        <v>43964</v>
      </c>
      <c r="B135" s="9">
        <v>8804.9844681150007</v>
      </c>
      <c r="C135" s="9">
        <v>9363.6476023790001</v>
      </c>
      <c r="D135" s="9">
        <v>8804.9844681150007</v>
      </c>
      <c r="E135" s="9">
        <v>9302.8965409949997</v>
      </c>
      <c r="F135" s="9">
        <v>34610987892.587013</v>
      </c>
      <c r="G135" s="9">
        <v>165909204204.79971</v>
      </c>
      <c r="H135" s="44">
        <f t="shared" si="14"/>
        <v>4.7275831454869965E-2</v>
      </c>
      <c r="I135" s="10">
        <f t="shared" si="10"/>
        <v>3.810211184172798E-2</v>
      </c>
      <c r="J135" s="10">
        <f t="shared" si="11"/>
        <v>5.0485892513297381E-2</v>
      </c>
      <c r="K135" s="10">
        <f t="shared" si="12"/>
        <v>0.29117531827882415</v>
      </c>
      <c r="L135" s="10">
        <f t="shared" si="13"/>
        <v>6.3448508772168122E-2</v>
      </c>
    </row>
    <row r="136" spans="1:12" x14ac:dyDescent="0.25">
      <c r="A136" s="8">
        <v>43965</v>
      </c>
      <c r="B136" s="9">
        <v>9298.0018419579992</v>
      </c>
      <c r="C136" s="9">
        <v>9836.468002521</v>
      </c>
      <c r="D136" s="9">
        <v>9273.4498908900005</v>
      </c>
      <c r="E136" s="9">
        <v>9772.5615758259992</v>
      </c>
      <c r="F136" s="9">
        <v>44963754585.065407</v>
      </c>
      <c r="G136" s="9">
        <v>175679524322.3678</v>
      </c>
      <c r="H136" s="44">
        <f t="shared" si="14"/>
        <v>5.0495321932221324E-2</v>
      </c>
      <c r="I136" s="10">
        <f t="shared" si="10"/>
        <v>1.5401410839006676E-2</v>
      </c>
      <c r="J136" s="10">
        <f t="shared" si="11"/>
        <v>-4.8972769424535323E-2</v>
      </c>
      <c r="K136" s="10">
        <f t="shared" si="12"/>
        <v>0.35637363164625158</v>
      </c>
      <c r="L136" s="10">
        <f t="shared" si="13"/>
        <v>6.0712908168522484E-2</v>
      </c>
    </row>
    <row r="137" spans="1:12" x14ac:dyDescent="0.25">
      <c r="A137" s="8">
        <v>43966</v>
      </c>
      <c r="B137" s="9">
        <v>9772.4385566950004</v>
      </c>
      <c r="C137" s="9">
        <v>9803.1302314999994</v>
      </c>
      <c r="D137" s="9">
        <v>9240.4528773969996</v>
      </c>
      <c r="E137" s="9">
        <v>9293.9721710859994</v>
      </c>
      <c r="F137" s="9">
        <v>44345543412.008217</v>
      </c>
      <c r="G137" s="9">
        <v>175071724313.21979</v>
      </c>
      <c r="H137" s="44">
        <f t="shared" si="14"/>
        <v>-3.3892013894068975E-3</v>
      </c>
      <c r="I137" s="10">
        <f t="shared" si="10"/>
        <v>3.8456191716465138E-2</v>
      </c>
      <c r="J137" s="10">
        <f t="shared" si="11"/>
        <v>9.3084040478563779E-3</v>
      </c>
      <c r="K137" s="10">
        <f t="shared" si="12"/>
        <v>0.35177660824932122</v>
      </c>
      <c r="L137" s="10">
        <f t="shared" si="13"/>
        <v>6.0892833021134685E-2</v>
      </c>
    </row>
    <row r="138" spans="1:12" x14ac:dyDescent="0.25">
      <c r="A138" s="8">
        <v>43967</v>
      </c>
      <c r="B138" s="9">
        <v>9307.5617016960005</v>
      </c>
      <c r="C138" s="9">
        <v>9556.3846056250004</v>
      </c>
      <c r="D138" s="9">
        <v>9235.1242854920001</v>
      </c>
      <c r="E138" s="9">
        <v>9380.4842192640008</v>
      </c>
      <c r="F138" s="9">
        <v>35516301774.018883</v>
      </c>
      <c r="G138" s="9">
        <v>172807069653.0343</v>
      </c>
      <c r="H138" s="44">
        <f t="shared" si="14"/>
        <v>-2.5170085477610127E-2</v>
      </c>
      <c r="I138" s="10">
        <f t="shared" si="10"/>
        <v>1.5885513692160774E-2</v>
      </c>
      <c r="J138" s="10">
        <f t="shared" si="11"/>
        <v>3.0605475235960133E-2</v>
      </c>
      <c r="K138" s="10">
        <f t="shared" si="12"/>
        <v>0.31775227547305196</v>
      </c>
      <c r="L138" s="10">
        <f t="shared" si="13"/>
        <v>3.4786789024343401E-2</v>
      </c>
    </row>
    <row r="139" spans="1:12" x14ac:dyDescent="0.25">
      <c r="A139" s="8">
        <v>43968</v>
      </c>
      <c r="B139" s="9">
        <v>9383.5197505479991</v>
      </c>
      <c r="C139" s="9">
        <v>9835.5761250110008</v>
      </c>
      <c r="D139" s="9">
        <v>9349.1020589430009</v>
      </c>
      <c r="E139" s="9">
        <v>9667.5783967379994</v>
      </c>
      <c r="F139" s="9">
        <v>31980216368.502529</v>
      </c>
      <c r="G139" s="9">
        <v>176741126353.66669</v>
      </c>
      <c r="H139" s="44">
        <f t="shared" si="14"/>
        <v>2.9215182405034748E-2</v>
      </c>
      <c r="I139" s="10">
        <f t="shared" si="10"/>
        <v>8.2959772320436026E-3</v>
      </c>
      <c r="J139" s="10">
        <f t="shared" si="11"/>
        <v>6.843569003104566E-3</v>
      </c>
      <c r="K139" s="10">
        <f t="shared" si="12"/>
        <v>0.3562506485656467</v>
      </c>
      <c r="L139" s="10">
        <f t="shared" si="13"/>
        <v>5.2034309070640328E-2</v>
      </c>
    </row>
    <row r="140" spans="1:12" x14ac:dyDescent="0.25">
      <c r="A140" s="8">
        <v>43969</v>
      </c>
      <c r="B140" s="9">
        <v>9672.109015684</v>
      </c>
      <c r="C140" s="9">
        <v>9901.9630525030007</v>
      </c>
      <c r="D140" s="9">
        <v>9563.1099657840005</v>
      </c>
      <c r="E140" s="9">
        <v>9733.7391365889998</v>
      </c>
      <c r="F140" s="9">
        <v>36680111315.176086</v>
      </c>
      <c r="G140" s="9">
        <v>178660739472.80341</v>
      </c>
      <c r="H140" s="44">
        <f t="shared" si="14"/>
        <v>6.7496734963174883E-3</v>
      </c>
      <c r="I140" s="10">
        <f t="shared" si="10"/>
        <v>1.2679324043637336E-4</v>
      </c>
      <c r="J140" s="10">
        <f t="shared" si="11"/>
        <v>2.819022385842862E-3</v>
      </c>
      <c r="K140" s="10">
        <f t="shared" si="12"/>
        <v>0.36540489762263362</v>
      </c>
      <c r="L140" s="10">
        <f t="shared" si="13"/>
        <v>3.5433356714644981E-2</v>
      </c>
    </row>
    <row r="141" spans="1:12" x14ac:dyDescent="0.25">
      <c r="A141" s="8">
        <v>43970</v>
      </c>
      <c r="B141" s="9">
        <v>9724.5676363229995</v>
      </c>
      <c r="C141" s="9">
        <v>9852.6254321960005</v>
      </c>
      <c r="D141" s="9">
        <v>9518.7859935699998</v>
      </c>
      <c r="E141" s="9">
        <v>9761.1787651129998</v>
      </c>
      <c r="F141" s="9">
        <v>33953354776.591999</v>
      </c>
      <c r="G141" s="9">
        <v>177791747575.09229</v>
      </c>
      <c r="H141" s="44">
        <f t="shared" si="14"/>
        <v>-4.9826100183769824E-3</v>
      </c>
      <c r="I141" s="10">
        <f t="shared" si="10"/>
        <v>1.4428838820485916E-2</v>
      </c>
      <c r="J141" s="10">
        <f t="shared" si="11"/>
        <v>-2.4253700002722867E-2</v>
      </c>
      <c r="K141" s="10">
        <f t="shared" si="12"/>
        <v>0.35860161750059816</v>
      </c>
      <c r="L141" s="10">
        <f t="shared" si="13"/>
        <v>3.5071640317527075E-2</v>
      </c>
    </row>
    <row r="142" spans="1:12" x14ac:dyDescent="0.25">
      <c r="A142" s="8">
        <v>43971</v>
      </c>
      <c r="B142" s="9">
        <v>9769.8955449780005</v>
      </c>
      <c r="C142" s="9">
        <v>9805.3003430780009</v>
      </c>
      <c r="D142" s="9">
        <v>9441.1706455809999</v>
      </c>
      <c r="E142" s="9">
        <v>9524.4340636710003</v>
      </c>
      <c r="F142" s="9">
        <v>31304878616.17152</v>
      </c>
      <c r="G142" s="9">
        <v>177817155456.89139</v>
      </c>
      <c r="H142" s="44">
        <f t="shared" si="14"/>
        <v>-4.8032972981346305E-3</v>
      </c>
      <c r="I142" s="10">
        <f t="shared" si="10"/>
        <v>5.3792897145463758E-3</v>
      </c>
      <c r="J142" s="10">
        <f t="shared" si="11"/>
        <v>-4.7324700004933606E-2</v>
      </c>
      <c r="K142" s="10">
        <f t="shared" si="12"/>
        <v>0.35207585002201625</v>
      </c>
      <c r="L142" s="10">
        <f t="shared" si="13"/>
        <v>3.8568278359361496E-2</v>
      </c>
    </row>
    <row r="143" spans="1:12" x14ac:dyDescent="0.25">
      <c r="A143" s="8">
        <v>43972</v>
      </c>
      <c r="B143" s="9">
        <v>9519.329840978</v>
      </c>
      <c r="C143" s="9">
        <v>9558.120910914</v>
      </c>
      <c r="D143" s="9">
        <v>8859.7430959289995</v>
      </c>
      <c r="E143" s="9">
        <v>9073.6930788909995</v>
      </c>
      <c r="F143" s="9">
        <v>33726116883.18951</v>
      </c>
      <c r="G143" s="9">
        <v>170759166081.34381</v>
      </c>
      <c r="H143" s="44">
        <f t="shared" si="14"/>
        <v>-2.5208756847361222E-2</v>
      </c>
      <c r="I143" s="10">
        <f t="shared" si="10"/>
        <v>2.6997335911575906E-2</v>
      </c>
      <c r="J143" s="10">
        <f t="shared" si="11"/>
        <v>9.5895177859195435E-3</v>
      </c>
      <c r="K143" s="10">
        <f t="shared" si="12"/>
        <v>0.31799169867962207</v>
      </c>
      <c r="L143" s="10">
        <f t="shared" si="13"/>
        <v>7.8825966782930967E-2</v>
      </c>
    </row>
    <row r="144" spans="1:12" x14ac:dyDescent="0.25">
      <c r="A144" s="8">
        <v>43973</v>
      </c>
      <c r="B144" s="9">
        <v>9059.871783777</v>
      </c>
      <c r="C144" s="9">
        <v>9244.4594997210006</v>
      </c>
      <c r="D144" s="9">
        <v>8973.5100508640007</v>
      </c>
      <c r="E144" s="9">
        <v>9160.7054200549992</v>
      </c>
      <c r="F144" s="9">
        <v>33446538580.7267</v>
      </c>
      <c r="G144" s="9">
        <v>167804855732.36679</v>
      </c>
      <c r="H144" s="44">
        <f t="shared" si="14"/>
        <v>-3.2816221317606802E-2</v>
      </c>
      <c r="I144" s="10">
        <f t="shared" si="10"/>
        <v>4.9402905860298505E-3</v>
      </c>
      <c r="J144" s="10">
        <f t="shared" si="11"/>
        <v>2.1638701192818743E-3</v>
      </c>
      <c r="K144" s="10">
        <f t="shared" si="12"/>
        <v>0.27474019140098305</v>
      </c>
      <c r="L144" s="10">
        <f t="shared" si="13"/>
        <v>3.0194366231407033E-2</v>
      </c>
    </row>
    <row r="145" spans="1:12" x14ac:dyDescent="0.25">
      <c r="A145" s="8">
        <v>43974</v>
      </c>
      <c r="B145" s="9">
        <v>9167.5485072650008</v>
      </c>
      <c r="C145" s="9">
        <v>9294.0447215189997</v>
      </c>
      <c r="D145" s="9">
        <v>9114.3980311710002</v>
      </c>
      <c r="E145" s="9">
        <v>9180.5279967850001</v>
      </c>
      <c r="F145" s="9">
        <v>26003317556.249062</v>
      </c>
      <c r="G145" s="9">
        <v>169162360390.565</v>
      </c>
      <c r="H145" s="44">
        <f t="shared" si="14"/>
        <v>5.3637772764860512E-3</v>
      </c>
      <c r="I145" s="10">
        <f t="shared" si="10"/>
        <v>2.4326320112491275E-2</v>
      </c>
      <c r="J145" s="10">
        <f t="shared" si="11"/>
        <v>-4.234335016418822E-2</v>
      </c>
      <c r="K145" s="10">
        <f t="shared" si="12"/>
        <v>0.28157761387304303</v>
      </c>
      <c r="L145" s="10">
        <f t="shared" si="13"/>
        <v>1.9710209026817971E-2</v>
      </c>
    </row>
    <row r="146" spans="1:12" x14ac:dyDescent="0.25">
      <c r="A146" s="8">
        <v>43975</v>
      </c>
      <c r="B146" s="9">
        <v>9178.7576416979991</v>
      </c>
      <c r="C146" s="9">
        <v>9278.9618933820002</v>
      </c>
      <c r="D146" s="9">
        <v>8791.7936851249997</v>
      </c>
      <c r="E146" s="9">
        <v>8791.7936851249997</v>
      </c>
      <c r="F146" s="9">
        <v>25780142754.70105</v>
      </c>
      <c r="G146" s="9">
        <v>167779073589.58179</v>
      </c>
      <c r="H146" s="44">
        <f t="shared" si="14"/>
        <v>-1.6228486723414881E-3</v>
      </c>
      <c r="I146" s="10">
        <f t="shared" si="10"/>
        <v>2.867735370549529E-2</v>
      </c>
      <c r="J146" s="10">
        <f t="shared" si="11"/>
        <v>1.1990673105462202E-2</v>
      </c>
      <c r="K146" s="10">
        <f t="shared" si="12"/>
        <v>0.27949780734386653</v>
      </c>
      <c r="L146" s="10">
        <f t="shared" si="13"/>
        <v>5.5411697055772535E-2</v>
      </c>
    </row>
    <row r="147" spans="1:12" x14ac:dyDescent="0.25">
      <c r="A147" s="8">
        <v>43976</v>
      </c>
      <c r="B147" s="9">
        <v>8765.9003902320001</v>
      </c>
      <c r="C147" s="9">
        <v>8944.6830182289996</v>
      </c>
      <c r="D147" s="9">
        <v>8708.1543577100001</v>
      </c>
      <c r="E147" s="9">
        <v>8897.213209214</v>
      </c>
      <c r="F147" s="9">
        <v>32589017640.77668</v>
      </c>
      <c r="G147" s="9">
        <v>162281171647.30981</v>
      </c>
      <c r="H147" s="44">
        <f t="shared" si="14"/>
        <v>-3.602546049805605E-2</v>
      </c>
      <c r="I147" s="10">
        <f t="shared" si="10"/>
        <v>1.2902748902631558E-2</v>
      </c>
      <c r="J147" s="10">
        <f t="shared" si="11"/>
        <v>-5.2667063354706611E-3</v>
      </c>
      <c r="K147" s="10">
        <f t="shared" si="12"/>
        <v>0.23340330962805078</v>
      </c>
      <c r="L147" s="10">
        <f t="shared" si="13"/>
        <v>2.7161744131186882E-2</v>
      </c>
    </row>
    <row r="148" spans="1:12" x14ac:dyDescent="0.25">
      <c r="A148" s="8">
        <v>43977</v>
      </c>
      <c r="B148" s="9">
        <v>8894.3274292459992</v>
      </c>
      <c r="C148" s="9">
        <v>8985.2063862560008</v>
      </c>
      <c r="D148" s="9">
        <v>8745.7307753820005</v>
      </c>
      <c r="E148" s="9">
        <v>8850.3542000369998</v>
      </c>
      <c r="F148" s="9">
        <v>29122854004.02103</v>
      </c>
      <c r="G148" s="9">
        <v>162995940997.90781</v>
      </c>
      <c r="H148" s="44">
        <f t="shared" si="14"/>
        <v>4.5304420452257251E-3</v>
      </c>
      <c r="I148" s="10">
        <f t="shared" si="10"/>
        <v>1.2870667691387339E-2</v>
      </c>
      <c r="J148" s="10">
        <f t="shared" si="11"/>
        <v>3.5568121517970841E-2</v>
      </c>
      <c r="K148" s="10">
        <f t="shared" si="12"/>
        <v>0.23899117184071028</v>
      </c>
      <c r="L148" s="10">
        <f t="shared" si="13"/>
        <v>2.7382001232886255E-2</v>
      </c>
    </row>
    <row r="149" spans="1:12" x14ac:dyDescent="0.25">
      <c r="A149" s="8">
        <v>43978</v>
      </c>
      <c r="B149" s="9">
        <v>8855.9898294100003</v>
      </c>
      <c r="C149" s="9">
        <v>9189.8685828060006</v>
      </c>
      <c r="D149" s="9">
        <v>8846.7847430080001</v>
      </c>
      <c r="E149" s="9">
        <v>9165.1446737009992</v>
      </c>
      <c r="F149" s="9">
        <v>29023731426.99337</v>
      </c>
      <c r="G149" s="9">
        <v>165951880765.01959</v>
      </c>
      <c r="H149" s="44">
        <f t="shared" si="14"/>
        <v>2.2777684535221845E-2</v>
      </c>
      <c r="I149" s="10">
        <f t="shared" si="10"/>
        <v>2.9561451702906905E-2</v>
      </c>
      <c r="J149" s="10">
        <f t="shared" si="11"/>
        <v>4.0481051680461899E-2</v>
      </c>
      <c r="K149" s="10">
        <f t="shared" si="12"/>
        <v>0.26721252189482292</v>
      </c>
      <c r="L149" s="10">
        <f t="shared" si="13"/>
        <v>3.8780624799213514E-2</v>
      </c>
    </row>
    <row r="150" spans="1:12" x14ac:dyDescent="0.25">
      <c r="A150" s="8">
        <v>43979</v>
      </c>
      <c r="B150" s="9">
        <v>9177.5491699609993</v>
      </c>
      <c r="C150" s="9">
        <v>9566.4653293529991</v>
      </c>
      <c r="D150" s="9">
        <v>9123.6516704919995</v>
      </c>
      <c r="E150" s="9">
        <v>9536.1593688960002</v>
      </c>
      <c r="F150" s="9">
        <v>31339127072.194481</v>
      </c>
      <c r="G150" s="9">
        <v>171065907364.54031</v>
      </c>
      <c r="H150" s="44">
        <f t="shared" si="14"/>
        <v>4.0979557341179064E-2</v>
      </c>
      <c r="I150" s="10">
        <f t="shared" si="10"/>
        <v>1.1674082148476667E-2</v>
      </c>
      <c r="J150" s="10">
        <f t="shared" si="11"/>
        <v>-1.2376631350558553E-2</v>
      </c>
      <c r="K150" s="10">
        <f t="shared" si="12"/>
        <v>0.31914233009927173</v>
      </c>
      <c r="L150" s="10">
        <f t="shared" si="13"/>
        <v>4.8534695849158815E-2</v>
      </c>
    </row>
    <row r="151" spans="1:12" x14ac:dyDescent="0.25">
      <c r="A151" s="8">
        <v>43980</v>
      </c>
      <c r="B151" s="9">
        <v>9540.9365043630005</v>
      </c>
      <c r="C151" s="9">
        <v>9558.5572243679999</v>
      </c>
      <c r="D151" s="9">
        <v>9374.9945956489992</v>
      </c>
      <c r="E151" s="9">
        <v>9418.1338398869993</v>
      </c>
      <c r="F151" s="9">
        <v>34433975805.111122</v>
      </c>
      <c r="G151" s="9">
        <v>173820342654.9877</v>
      </c>
      <c r="H151" s="44">
        <f t="shared" si="14"/>
        <v>-8.2664858050910523E-4</v>
      </c>
      <c r="I151" s="10">
        <f t="shared" si="10"/>
        <v>1.2123113049878122E-2</v>
      </c>
      <c r="J151" s="10">
        <f t="shared" si="11"/>
        <v>2.9243435248346827E-2</v>
      </c>
      <c r="K151" s="10">
        <f t="shared" si="12"/>
        <v>0.31805186296460586</v>
      </c>
      <c r="L151" s="10">
        <f t="shared" si="13"/>
        <v>1.9580025017208458E-2</v>
      </c>
    </row>
    <row r="152" spans="1:12" x14ac:dyDescent="0.25">
      <c r="A152" s="8">
        <v>43981</v>
      </c>
      <c r="B152" s="9">
        <v>9415.670494725</v>
      </c>
      <c r="C152" s="9">
        <v>9708.4640459860002</v>
      </c>
      <c r="D152" s="9">
        <v>9351.3012170790007</v>
      </c>
      <c r="E152" s="9">
        <v>9693.5524269939997</v>
      </c>
      <c r="F152" s="9">
        <v>30240847830.504711</v>
      </c>
      <c r="G152" s="9">
        <v>174986415571.42221</v>
      </c>
      <c r="H152" s="44">
        <f t="shared" si="14"/>
        <v>1.568299672212424E-2</v>
      </c>
      <c r="I152" s="10">
        <f t="shared" si="10"/>
        <v>4.0300752974754786E-2</v>
      </c>
      <c r="J152" s="10">
        <f t="shared" si="11"/>
        <v>-2.5139546595155715E-2</v>
      </c>
      <c r="K152" s="10">
        <f t="shared" si="12"/>
        <v>0.33872286601106949</v>
      </c>
      <c r="L152" s="10">
        <f t="shared" si="13"/>
        <v>3.8193917682245671E-2</v>
      </c>
    </row>
    <row r="153" spans="1:12" x14ac:dyDescent="0.25">
      <c r="A153" s="8">
        <v>43982</v>
      </c>
      <c r="B153" s="9">
        <v>9694.2734348480008</v>
      </c>
      <c r="C153" s="9">
        <v>9694.2734348480008</v>
      </c>
      <c r="D153" s="9">
        <v>9420.2597574060001</v>
      </c>
      <c r="E153" s="9">
        <v>9449.8609140829994</v>
      </c>
      <c r="F153" s="9">
        <v>30164673988.712841</v>
      </c>
      <c r="G153" s="9">
        <v>175722350392.78351</v>
      </c>
      <c r="H153" s="44">
        <f t="shared" si="14"/>
        <v>-1.4616741711956588E-3</v>
      </c>
      <c r="I153" s="10">
        <f t="shared" si="10"/>
        <v>4.3317841012709156E-2</v>
      </c>
      <c r="J153" s="10">
        <f t="shared" si="11"/>
        <v>7.7028587640925794E-2</v>
      </c>
      <c r="K153" s="10">
        <f t="shared" si="12"/>
        <v>0.33676608937543207</v>
      </c>
      <c r="L153" s="10">
        <f t="shared" si="13"/>
        <v>2.9087698693932129E-2</v>
      </c>
    </row>
    <row r="154" spans="1:12" x14ac:dyDescent="0.25">
      <c r="A154" s="8">
        <v>43983</v>
      </c>
      <c r="B154" s="9">
        <v>9454.1055167249997</v>
      </c>
      <c r="C154" s="9">
        <v>10232.617739519999</v>
      </c>
      <c r="D154" s="9">
        <v>9433.5792024870007</v>
      </c>
      <c r="E154" s="9">
        <v>10177.770353698001</v>
      </c>
      <c r="F154" s="9">
        <v>27483501150.540161</v>
      </c>
      <c r="G154" s="9">
        <v>176141805574.44119</v>
      </c>
      <c r="H154" s="44">
        <f t="shared" si="14"/>
        <v>5.5532197259550414E-2</v>
      </c>
      <c r="I154" s="10">
        <f t="shared" si="10"/>
        <v>3.2185367233713888E-2</v>
      </c>
      <c r="J154" s="10">
        <f t="shared" si="11"/>
        <v>-6.2788064405855826E-2</v>
      </c>
      <c r="K154" s="10">
        <f t="shared" si="12"/>
        <v>0.41099964754050644</v>
      </c>
      <c r="L154" s="10">
        <f t="shared" si="13"/>
        <v>8.4701524191618249E-2</v>
      </c>
    </row>
    <row r="155" spans="1:12" x14ac:dyDescent="0.25">
      <c r="A155" s="8">
        <v>43984</v>
      </c>
      <c r="B155" s="9">
        <v>10167.402716008</v>
      </c>
      <c r="C155" s="9">
        <v>10174.000383287001</v>
      </c>
      <c r="D155" s="9">
        <v>9396.4442670089993</v>
      </c>
      <c r="E155" s="9">
        <v>9538.7278532220007</v>
      </c>
      <c r="F155" s="9">
        <v>40117755689.735237</v>
      </c>
      <c r="G155" s="9">
        <v>181818399958.91711</v>
      </c>
      <c r="H155" s="44">
        <f t="shared" si="14"/>
        <v>-5.7284809933443601E-3</v>
      </c>
      <c r="I155" s="10">
        <f t="shared" si="10"/>
        <v>5.1052603669066055E-2</v>
      </c>
      <c r="J155" s="10">
        <f t="shared" si="11"/>
        <v>1.1940917385909744E-2</v>
      </c>
      <c r="K155" s="10">
        <f t="shared" si="12"/>
        <v>0.40291676287795508</v>
      </c>
      <c r="L155" s="10">
        <f t="shared" si="13"/>
        <v>8.2750037586878156E-2</v>
      </c>
    </row>
    <row r="156" spans="1:12" x14ac:dyDescent="0.25">
      <c r="A156" s="8">
        <v>43985</v>
      </c>
      <c r="B156" s="9">
        <v>9542.7095066759994</v>
      </c>
      <c r="C156" s="9">
        <v>9652.6290144840004</v>
      </c>
      <c r="D156" s="9">
        <v>9454.8786780499995</v>
      </c>
      <c r="E156" s="9">
        <v>9652.6290144840004</v>
      </c>
      <c r="F156" s="9">
        <v>30774114397.070869</v>
      </c>
      <c r="G156" s="9">
        <v>175715682277.90079</v>
      </c>
      <c r="H156" s="44">
        <f t="shared" si="14"/>
        <v>-5.1245463845221162E-2</v>
      </c>
      <c r="I156" s="10">
        <f t="shared" si="10"/>
        <v>1.6159889904991998E-2</v>
      </c>
      <c r="J156" s="10">
        <f t="shared" si="11"/>
        <v>1.5680835866050513E-2</v>
      </c>
      <c r="K156" s="10">
        <f t="shared" si="12"/>
        <v>0.33102364262803796</v>
      </c>
      <c r="L156" s="10">
        <f t="shared" si="13"/>
        <v>2.0915163818345794E-2</v>
      </c>
    </row>
    <row r="157" spans="1:12" x14ac:dyDescent="0.25">
      <c r="A157" s="8">
        <v>43986</v>
      </c>
      <c r="B157" s="9">
        <v>9654.8554114830004</v>
      </c>
      <c r="C157" s="9">
        <v>9854.8884717319997</v>
      </c>
      <c r="D157" s="9">
        <v>9506.0485354259999</v>
      </c>
      <c r="E157" s="9">
        <v>9803.9903057360007</v>
      </c>
      <c r="F157" s="9">
        <v>24537394171.08556</v>
      </c>
      <c r="G157" s="9">
        <v>178371603614.3866</v>
      </c>
      <c r="H157" s="44">
        <f t="shared" si="14"/>
        <v>2.0953820658030486E-2</v>
      </c>
      <c r="I157" s="10">
        <f t="shared" si="10"/>
        <v>6.7917778349568594E-3</v>
      </c>
      <c r="J157" s="10">
        <f t="shared" si="11"/>
        <v>-1.6531343468809467E-2</v>
      </c>
      <c r="K157" s="10">
        <f t="shared" si="12"/>
        <v>0.35891367332726443</v>
      </c>
      <c r="L157" s="10">
        <f t="shared" si="13"/>
        <v>3.6696628994264513E-2</v>
      </c>
    </row>
    <row r="158" spans="1:12" x14ac:dyDescent="0.25">
      <c r="A158" s="8">
        <v>43987</v>
      </c>
      <c r="B158" s="9">
        <v>9793.27132179</v>
      </c>
      <c r="C158" s="9">
        <v>9836.1669941309992</v>
      </c>
      <c r="D158" s="9">
        <v>9641.7206711359995</v>
      </c>
      <c r="E158" s="9">
        <v>9641.9171746270003</v>
      </c>
      <c r="F158" s="9">
        <v>25839305931.79697</v>
      </c>
      <c r="G158" s="9">
        <v>179228721270.07501</v>
      </c>
      <c r="H158" s="44">
        <f t="shared" si="14"/>
        <v>-1.8997148120652662E-3</v>
      </c>
      <c r="I158" s="10">
        <f t="shared" si="10"/>
        <v>1.150108296139671E-2</v>
      </c>
      <c r="J158" s="10">
        <f t="shared" si="11"/>
        <v>2.1163768926264481E-3</v>
      </c>
      <c r="K158" s="10">
        <f t="shared" si="12"/>
        <v>0.35633212489372657</v>
      </c>
      <c r="L158" s="10">
        <f t="shared" si="13"/>
        <v>2.0167180695983555E-2</v>
      </c>
    </row>
    <row r="159" spans="1:12" x14ac:dyDescent="0.25">
      <c r="A159" s="8">
        <v>43988</v>
      </c>
      <c r="B159" s="9">
        <v>9636.5703046880008</v>
      </c>
      <c r="C159" s="9">
        <v>9723.0044587369994</v>
      </c>
      <c r="D159" s="9">
        <v>9568.1548801490007</v>
      </c>
      <c r="E159" s="9">
        <v>9662.3231053359996</v>
      </c>
      <c r="F159" s="9">
        <v>21994182984.204651</v>
      </c>
      <c r="G159" s="9">
        <v>177309062240.7916</v>
      </c>
      <c r="H159" s="44">
        <f t="shared" si="14"/>
        <v>-1.1504739138886232E-2</v>
      </c>
      <c r="I159" s="10">
        <f t="shared" si="10"/>
        <v>2.7062745466704084E-3</v>
      </c>
      <c r="J159" s="10">
        <f t="shared" si="11"/>
        <v>8.3055302751862126E-3</v>
      </c>
      <c r="K159" s="10">
        <f t="shared" si="12"/>
        <v>0.34072787761113288</v>
      </c>
      <c r="L159" s="10">
        <f t="shared" si="13"/>
        <v>1.6183849501565151E-2</v>
      </c>
    </row>
    <row r="160" spans="1:12" x14ac:dyDescent="0.25">
      <c r="A160" s="8">
        <v>43989</v>
      </c>
      <c r="B160" s="9">
        <v>9661.5683877779993</v>
      </c>
      <c r="C160" s="9">
        <v>9769.2883748349996</v>
      </c>
      <c r="D160" s="9">
        <v>9456.7364152390001</v>
      </c>
      <c r="E160" s="9">
        <v>9742.5738224159995</v>
      </c>
      <c r="F160" s="9">
        <v>19781866056.339378</v>
      </c>
      <c r="G160" s="9">
        <v>177067750840.76349</v>
      </c>
      <c r="H160" s="44">
        <f t="shared" si="14"/>
        <v>4.7602483670991123E-3</v>
      </c>
      <c r="I160" s="10">
        <f t="shared" si="10"/>
        <v>3.8783592282388706E-3</v>
      </c>
      <c r="J160" s="10">
        <f t="shared" si="11"/>
        <v>3.1539668276672206E-3</v>
      </c>
      <c r="K160" s="10">
        <f t="shared" si="12"/>
        <v>0.3471100753012557</v>
      </c>
      <c r="L160" s="10">
        <f t="shared" si="13"/>
        <v>3.3050721292426033E-2</v>
      </c>
    </row>
    <row r="161" spans="1:12" x14ac:dyDescent="0.25">
      <c r="A161" s="8">
        <v>43990</v>
      </c>
      <c r="B161" s="9">
        <v>9747.8568074970008</v>
      </c>
      <c r="C161" s="9">
        <v>9778.4031033009996</v>
      </c>
      <c r="D161" s="9">
        <v>9667.0392567069994</v>
      </c>
      <c r="E161" s="9">
        <v>9773.3015770679995</v>
      </c>
      <c r="F161" s="9">
        <v>24804583214.65202</v>
      </c>
      <c r="G161" s="9">
        <v>178825923692.4071</v>
      </c>
      <c r="H161" s="44">
        <f t="shared" si="14"/>
        <v>9.3299819969272155E-4</v>
      </c>
      <c r="I161" s="10">
        <f t="shared" si="10"/>
        <v>4.5011596197183697E-3</v>
      </c>
      <c r="J161" s="10">
        <f t="shared" si="11"/>
        <v>-3.5121084036260353E-4</v>
      </c>
      <c r="K161" s="10">
        <f t="shared" si="12"/>
        <v>0.34836692657629964</v>
      </c>
      <c r="L161" s="10">
        <f t="shared" si="13"/>
        <v>1.1519953900749558E-2</v>
      </c>
    </row>
    <row r="162" spans="1:12" x14ac:dyDescent="0.25">
      <c r="A162" s="8">
        <v>43991</v>
      </c>
      <c r="B162" s="9">
        <v>9774.1339183830005</v>
      </c>
      <c r="C162" s="9">
        <v>9841.1591970829995</v>
      </c>
      <c r="D162" s="9">
        <v>9657.1772378219994</v>
      </c>
      <c r="E162" s="9">
        <v>9769.869087608</v>
      </c>
      <c r="F162" s="9">
        <v>22201874671.161861</v>
      </c>
      <c r="G162" s="9">
        <v>178607649496.78851</v>
      </c>
      <c r="H162" s="44">
        <f t="shared" si="14"/>
        <v>6.4178264200229831E-3</v>
      </c>
      <c r="I162" s="10">
        <f t="shared" si="10"/>
        <v>1.2040650380712628E-2</v>
      </c>
      <c r="J162" s="10">
        <f t="shared" si="11"/>
        <v>9.6922819231126667E-3</v>
      </c>
      <c r="K162" s="10">
        <f t="shared" si="12"/>
        <v>0.3570205114615661</v>
      </c>
      <c r="L162" s="10">
        <f t="shared" si="13"/>
        <v>1.905131848884789E-2</v>
      </c>
    </row>
    <row r="163" spans="1:12" x14ac:dyDescent="0.25">
      <c r="A163" s="8">
        <v>43992</v>
      </c>
      <c r="B163" s="9">
        <v>9771.8209489919991</v>
      </c>
      <c r="C163" s="9">
        <v>9966.9629412169998</v>
      </c>
      <c r="D163" s="9">
        <v>9716.2194966839998</v>
      </c>
      <c r="E163" s="9">
        <v>9864.5614131570001</v>
      </c>
      <c r="F163" s="9">
        <v>21335294207.641869</v>
      </c>
      <c r="G163" s="9">
        <v>179960228068.5426</v>
      </c>
      <c r="H163" s="44">
        <f t="shared" si="14"/>
        <v>1.2783427400634824E-2</v>
      </c>
      <c r="I163" s="10">
        <f t="shared" si="10"/>
        <v>2.449788068653903E-2</v>
      </c>
      <c r="J163" s="10">
        <f t="shared" si="11"/>
        <v>-5.5773716652641525E-2</v>
      </c>
      <c r="K163" s="10">
        <f t="shared" si="12"/>
        <v>0.37436788465100745</v>
      </c>
      <c r="L163" s="10">
        <f t="shared" si="13"/>
        <v>2.5806687942627748E-2</v>
      </c>
    </row>
    <row r="164" spans="1:12" x14ac:dyDescent="0.25">
      <c r="A164" s="8">
        <v>43993</v>
      </c>
      <c r="B164" s="9">
        <v>9864.1956780359997</v>
      </c>
      <c r="C164" s="9">
        <v>9924.6569344229993</v>
      </c>
      <c r="D164" s="9">
        <v>9257.3528552330008</v>
      </c>
      <c r="E164" s="9">
        <v>9314.3781599970007</v>
      </c>
      <c r="F164" s="9">
        <v>28078869432.744141</v>
      </c>
      <c r="G164" s="9">
        <v>177655075928.2113</v>
      </c>
      <c r="H164" s="44">
        <f t="shared" si="14"/>
        <v>-4.2446236675617449E-3</v>
      </c>
      <c r="I164" s="10">
        <f t="shared" si="10"/>
        <v>2.2618766649004918E-2</v>
      </c>
      <c r="J164" s="10">
        <f t="shared" si="11"/>
        <v>1.5674403809587956E-2</v>
      </c>
      <c r="K164" s="10">
        <f t="shared" si="12"/>
        <v>0.36853421019988097</v>
      </c>
      <c r="L164" s="10">
        <f t="shared" si="13"/>
        <v>7.208368197964754E-2</v>
      </c>
    </row>
    <row r="165" spans="1:12" x14ac:dyDescent="0.25">
      <c r="A165" s="8">
        <v>43994</v>
      </c>
      <c r="B165" s="9">
        <v>9304.3994971459997</v>
      </c>
      <c r="C165" s="9">
        <v>9538.6884277650006</v>
      </c>
      <c r="D165" s="9">
        <v>9263.9978920419999</v>
      </c>
      <c r="E165" s="9">
        <v>9460.3754845120002</v>
      </c>
      <c r="F165" s="9">
        <v>28635953787.937721</v>
      </c>
      <c r="G165" s="9">
        <v>173363490989.63519</v>
      </c>
      <c r="H165" s="44">
        <f t="shared" si="14"/>
        <v>-3.8889858783863154E-2</v>
      </c>
      <c r="I165" s="10">
        <f t="shared" si="10"/>
        <v>4.6822081319050426E-3</v>
      </c>
      <c r="J165" s="10">
        <f t="shared" si="11"/>
        <v>3.6415519559884757E-4</v>
      </c>
      <c r="K165" s="10">
        <f t="shared" si="12"/>
        <v>0.31531210802432197</v>
      </c>
      <c r="L165" s="10">
        <f t="shared" si="13"/>
        <v>2.9651403090124484E-2</v>
      </c>
    </row>
    <row r="166" spans="1:12" x14ac:dyDescent="0.25">
      <c r="A166" s="8">
        <v>43995</v>
      </c>
      <c r="B166" s="9">
        <v>9464.718260865</v>
      </c>
      <c r="C166" s="9">
        <v>9472.8515205340009</v>
      </c>
      <c r="D166" s="9">
        <v>9378.9106641310009</v>
      </c>
      <c r="E166" s="9">
        <v>9463.8205293970004</v>
      </c>
      <c r="F166" s="9">
        <v>18853236921.95528</v>
      </c>
      <c r="G166" s="9">
        <v>173561923938.38809</v>
      </c>
      <c r="H166" s="44">
        <f t="shared" si="14"/>
        <v>-6.9020922246881573E-3</v>
      </c>
      <c r="I166" s="10">
        <f t="shared" si="10"/>
        <v>1.3370211570621138E-3</v>
      </c>
      <c r="J166" s="10">
        <f t="shared" si="11"/>
        <v>-1.1726229062383853E-2</v>
      </c>
      <c r="K166" s="10">
        <f t="shared" si="12"/>
        <v>0.3062337025504891</v>
      </c>
      <c r="L166" s="10">
        <f t="shared" si="13"/>
        <v>1.0016179892007093E-2</v>
      </c>
    </row>
    <row r="167" spans="1:12" x14ac:dyDescent="0.25">
      <c r="A167" s="8">
        <v>43996</v>
      </c>
      <c r="B167" s="9">
        <v>9470.194859489</v>
      </c>
      <c r="C167" s="9">
        <v>9470.194859489</v>
      </c>
      <c r="D167" s="9">
        <v>9295.7888215740004</v>
      </c>
      <c r="E167" s="9">
        <v>9352.8456020640006</v>
      </c>
      <c r="F167" s="9">
        <v>15802769087.108829</v>
      </c>
      <c r="G167" s="9">
        <v>173240671689.186</v>
      </c>
      <c r="H167" s="44">
        <f t="shared" si="14"/>
        <v>-2.8044998269445201E-4</v>
      </c>
      <c r="I167" s="10">
        <f t="shared" si="10"/>
        <v>4.8822164896059547E-3</v>
      </c>
      <c r="J167" s="10">
        <f t="shared" si="11"/>
        <v>7.3567533099034854E-3</v>
      </c>
      <c r="K167" s="10">
        <f t="shared" si="12"/>
        <v>0.30586736933121395</v>
      </c>
      <c r="L167" s="10">
        <f t="shared" si="13"/>
        <v>1.8761833047479692E-2</v>
      </c>
    </row>
    <row r="168" spans="1:12" x14ac:dyDescent="0.25">
      <c r="A168" s="8">
        <v>43997</v>
      </c>
      <c r="B168" s="9">
        <v>9352.5125381409998</v>
      </c>
      <c r="C168" s="9">
        <v>9485.4455047560004</v>
      </c>
      <c r="D168" s="9">
        <v>8960.6670501179997</v>
      </c>
      <c r="E168" s="9">
        <v>9421.6521799040001</v>
      </c>
      <c r="F168" s="9">
        <v>24311638545.771198</v>
      </c>
      <c r="G168" s="9">
        <v>170263310864.0152</v>
      </c>
      <c r="H168" s="44">
        <f t="shared" si="14"/>
        <v>1.6103834708025577E-3</v>
      </c>
      <c r="I168" s="10">
        <f t="shared" si="10"/>
        <v>7.9515716969087297E-3</v>
      </c>
      <c r="J168" s="10">
        <f t="shared" si="11"/>
        <v>1.0489933079338876E-2</v>
      </c>
      <c r="K168" s="10">
        <f t="shared" si="12"/>
        <v>0.30797031655784535</v>
      </c>
      <c r="L168" s="10">
        <f t="shared" si="13"/>
        <v>5.856466395892812E-2</v>
      </c>
    </row>
    <row r="169" spans="1:12" x14ac:dyDescent="0.25">
      <c r="A169" s="8">
        <v>43998</v>
      </c>
      <c r="B169" s="9">
        <v>9422.3054164090008</v>
      </c>
      <c r="C169" s="9">
        <v>9566.2129372979998</v>
      </c>
      <c r="D169" s="9">
        <v>9381.9844337689992</v>
      </c>
      <c r="E169" s="9">
        <v>9520.4846807680005</v>
      </c>
      <c r="F169" s="9">
        <v>24399990285.160179</v>
      </c>
      <c r="G169" s="9">
        <v>174692752419.6369</v>
      </c>
      <c r="H169" s="44">
        <f t="shared" si="14"/>
        <v>8.5148802448448621E-3</v>
      </c>
      <c r="I169" s="10">
        <f t="shared" si="10"/>
        <v>3.8643964651677823E-3</v>
      </c>
      <c r="J169" s="10">
        <f t="shared" si="11"/>
        <v>-5.9954077634623015E-3</v>
      </c>
      <c r="K169" s="10">
        <f t="shared" si="12"/>
        <v>0.3191075271671473</v>
      </c>
      <c r="L169" s="10">
        <f t="shared" si="13"/>
        <v>1.9636411127042397E-2</v>
      </c>
    </row>
    <row r="170" spans="1:12" x14ac:dyDescent="0.25">
      <c r="A170" s="8">
        <v>43999</v>
      </c>
      <c r="B170" s="9">
        <v>9522.8809235280005</v>
      </c>
      <c r="C170" s="9">
        <v>9540.0939206820003</v>
      </c>
      <c r="D170" s="9">
        <v>9309.9530635270003</v>
      </c>
      <c r="E170" s="9">
        <v>9463.4054930010007</v>
      </c>
      <c r="F170" s="9">
        <v>18609541664.250969</v>
      </c>
      <c r="G170" s="9">
        <v>173978886609.35489</v>
      </c>
      <c r="H170" s="44">
        <f t="shared" si="14"/>
        <v>-2.7303402911055081E-3</v>
      </c>
      <c r="I170" s="10">
        <f t="shared" si="10"/>
        <v>2.0916201288149611E-3</v>
      </c>
      <c r="J170" s="10">
        <f t="shared" si="11"/>
        <v>-6.5359768926467332E-3</v>
      </c>
      <c r="K170" s="10">
        <f t="shared" si="12"/>
        <v>0.31550591473742218</v>
      </c>
      <c r="L170" s="10">
        <f t="shared" si="13"/>
        <v>2.4719872977298607E-2</v>
      </c>
    </row>
    <row r="171" spans="1:12" x14ac:dyDescent="0.25">
      <c r="A171" s="8">
        <v>44000</v>
      </c>
      <c r="B171" s="9">
        <v>9461.5195821439993</v>
      </c>
      <c r="C171" s="9">
        <v>9461.9088233410002</v>
      </c>
      <c r="D171" s="9">
        <v>9302.8844942849992</v>
      </c>
      <c r="E171" s="9">
        <v>9401.5528933730002</v>
      </c>
      <c r="F171" s="9">
        <v>18874354828.706951</v>
      </c>
      <c r="G171" s="9">
        <v>173229521282.2446</v>
      </c>
      <c r="H171" s="44">
        <f t="shared" si="14"/>
        <v>-8.1954221825324327E-3</v>
      </c>
      <c r="I171" s="10">
        <f t="shared" si="10"/>
        <v>7.5102720481285833E-4</v>
      </c>
      <c r="J171" s="10">
        <f t="shared" si="11"/>
        <v>-1.0173966978096138E-2</v>
      </c>
      <c r="K171" s="10">
        <f t="shared" si="12"/>
        <v>0.30472478838253059</v>
      </c>
      <c r="L171" s="10">
        <f t="shared" si="13"/>
        <v>1.7094088307093802E-2</v>
      </c>
    </row>
    <row r="172" spans="1:12" x14ac:dyDescent="0.25">
      <c r="A172" s="8">
        <v>44001</v>
      </c>
      <c r="B172" s="9">
        <v>9393.8689246539998</v>
      </c>
      <c r="C172" s="9">
        <v>9412.3527890320001</v>
      </c>
      <c r="D172" s="9">
        <v>9263.2166351350006</v>
      </c>
      <c r="E172" s="9">
        <v>9305.9018046929996</v>
      </c>
      <c r="F172" s="9">
        <v>19527343337.210411</v>
      </c>
      <c r="G172" s="9">
        <v>171951244630.53189</v>
      </c>
      <c r="H172" s="44">
        <f t="shared" si="14"/>
        <v>-5.2374246290297546E-3</v>
      </c>
      <c r="I172" s="10">
        <f t="shared" si="10"/>
        <v>8.7051435403266778E-3</v>
      </c>
      <c r="J172" s="10">
        <f t="shared" si="11"/>
        <v>4.6288192546022344E-3</v>
      </c>
      <c r="K172" s="10">
        <f t="shared" si="12"/>
        <v>0.29789139064175019</v>
      </c>
      <c r="L172" s="10">
        <f t="shared" si="13"/>
        <v>1.6099823611091191E-2</v>
      </c>
    </row>
    <row r="173" spans="1:12" x14ac:dyDescent="0.25">
      <c r="A173" s="8">
        <v>44002</v>
      </c>
      <c r="B173" s="9">
        <v>9316.2269959959995</v>
      </c>
      <c r="C173" s="9">
        <v>9373.053281646</v>
      </c>
      <c r="D173" s="9">
        <v>9252.7593731430006</v>
      </c>
      <c r="E173" s="9">
        <v>9348.977142148</v>
      </c>
      <c r="F173" s="9">
        <v>17932871013.468922</v>
      </c>
      <c r="G173" s="9">
        <v>171291626097.59579</v>
      </c>
      <c r="H173" s="44">
        <f t="shared" si="14"/>
        <v>-4.1753117702722541E-3</v>
      </c>
      <c r="I173" s="10">
        <f t="shared" si="10"/>
        <v>1.2795472294679169E-2</v>
      </c>
      <c r="J173" s="10">
        <f t="shared" si="11"/>
        <v>-6.3197654074513832E-3</v>
      </c>
      <c r="K173" s="10">
        <f t="shared" si="12"/>
        <v>0.29247228944186876</v>
      </c>
      <c r="L173" s="10">
        <f t="shared" si="13"/>
        <v>1.3000868568155299E-2</v>
      </c>
    </row>
    <row r="174" spans="1:12" x14ac:dyDescent="0.25">
      <c r="A174" s="8">
        <v>44003</v>
      </c>
      <c r="B174" s="9">
        <v>9351.8320004270008</v>
      </c>
      <c r="C174" s="9">
        <v>9449.3088840740002</v>
      </c>
      <c r="D174" s="9">
        <v>9289.8937998099991</v>
      </c>
      <c r="E174" s="9">
        <v>9289.8937998099991</v>
      </c>
      <c r="F174" s="9">
        <v>15448764609.54649</v>
      </c>
      <c r="G174" s="9">
        <v>172135437281.79901</v>
      </c>
      <c r="H174" s="44">
        <f t="shared" si="14"/>
        <v>8.1356202868622732E-3</v>
      </c>
      <c r="I174" s="10">
        <f t="shared" si="10"/>
        <v>1.7445122809602871E-2</v>
      </c>
      <c r="J174" s="10">
        <f t="shared" si="11"/>
        <v>4.2621745261834709E-2</v>
      </c>
      <c r="K174" s="10">
        <f t="shared" si="12"/>
        <v>0.30298735322005932</v>
      </c>
      <c r="L174" s="10">
        <f t="shared" si="13"/>
        <v>1.716005453875713E-2</v>
      </c>
    </row>
    <row r="175" spans="1:12" x14ac:dyDescent="0.25">
      <c r="A175" s="8">
        <v>44004</v>
      </c>
      <c r="B175" s="9">
        <v>9295.5154565270004</v>
      </c>
      <c r="C175" s="9">
        <v>9697.1751298290001</v>
      </c>
      <c r="D175" s="9">
        <v>9290.8064761980004</v>
      </c>
      <c r="E175" s="9">
        <v>9685.8452868549994</v>
      </c>
      <c r="F175" s="9">
        <v>16669106171.763</v>
      </c>
      <c r="G175" s="9">
        <v>174537836716.4762</v>
      </c>
      <c r="H175" s="44">
        <f t="shared" si="14"/>
        <v>2.6231150742966738E-2</v>
      </c>
      <c r="I175" s="10">
        <f t="shared" si="10"/>
        <v>4.6180688328144445E-3</v>
      </c>
      <c r="J175" s="10">
        <f t="shared" si="11"/>
        <v>-7.3201335252818245E-3</v>
      </c>
      <c r="K175" s="10">
        <f t="shared" si="12"/>
        <v>0.33716621089855381</v>
      </c>
      <c r="L175" s="10">
        <f t="shared" si="13"/>
        <v>4.3738792178275476E-2</v>
      </c>
    </row>
    <row r="176" spans="1:12" x14ac:dyDescent="0.25">
      <c r="A176" s="8">
        <v>44005</v>
      </c>
      <c r="B176" s="9">
        <v>9683.9336318099995</v>
      </c>
      <c r="C176" s="9">
        <v>9712.3029312140006</v>
      </c>
      <c r="D176" s="9">
        <v>9586.8037153549994</v>
      </c>
      <c r="E176" s="9">
        <v>9614.9436060499993</v>
      </c>
      <c r="F176" s="9">
        <v>19667576806.758331</v>
      </c>
      <c r="G176" s="9">
        <v>177451081547.37439</v>
      </c>
      <c r="H176" s="44">
        <f t="shared" si="14"/>
        <v>1.5600214683621301E-3</v>
      </c>
      <c r="I176" s="10">
        <f t="shared" si="10"/>
        <v>2.1326430334608338E-2</v>
      </c>
      <c r="J176" s="10">
        <f t="shared" si="11"/>
        <v>-3.386811348223584E-2</v>
      </c>
      <c r="K176" s="10">
        <f t="shared" si="12"/>
        <v>0.33925221889432411</v>
      </c>
      <c r="L176" s="10">
        <f t="shared" si="13"/>
        <v>1.3090829809938809E-2</v>
      </c>
    </row>
    <row r="177" spans="1:12" x14ac:dyDescent="0.25">
      <c r="A177" s="8">
        <v>44006</v>
      </c>
      <c r="B177" s="9">
        <v>9619.3102358270007</v>
      </c>
      <c r="C177" s="9">
        <v>9664.0239075619993</v>
      </c>
      <c r="D177" s="9">
        <v>9242.9543681579999</v>
      </c>
      <c r="E177" s="9">
        <v>9289.303604875</v>
      </c>
      <c r="F177" s="9">
        <v>18027557224.350121</v>
      </c>
      <c r="G177" s="9">
        <v>174051689510.32458</v>
      </c>
      <c r="H177" s="44">
        <f t="shared" si="14"/>
        <v>-4.9709141069765464E-3</v>
      </c>
      <c r="I177" s="10">
        <f t="shared" si="10"/>
        <v>2.2249412986889171E-2</v>
      </c>
      <c r="J177" s="10">
        <f t="shared" si="11"/>
        <v>-3.7199030649471831E-3</v>
      </c>
      <c r="K177" s="10">
        <f t="shared" si="12"/>
        <v>0.33259491114662265</v>
      </c>
      <c r="L177" s="10">
        <f t="shared" si="13"/>
        <v>4.5555730628140445E-2</v>
      </c>
    </row>
    <row r="178" spans="1:12" x14ac:dyDescent="0.25">
      <c r="A178" s="8">
        <v>44007</v>
      </c>
      <c r="B178" s="9">
        <v>9302.9412462550008</v>
      </c>
      <c r="C178" s="9">
        <v>9324.5166862499991</v>
      </c>
      <c r="D178" s="9">
        <v>9066.6018369270005</v>
      </c>
      <c r="E178" s="9">
        <v>9254.7482959240006</v>
      </c>
      <c r="F178" s="9">
        <v>21449477389.80164</v>
      </c>
      <c r="G178" s="9">
        <v>170176296000.6123</v>
      </c>
      <c r="H178" s="44">
        <f t="shared" si="14"/>
        <v>-3.5131041123184645E-2</v>
      </c>
      <c r="I178" s="10">
        <f t="shared" si="10"/>
        <v>4.9374639757050077E-3</v>
      </c>
      <c r="J178" s="10">
        <f t="shared" si="11"/>
        <v>-9.6431274881140228E-3</v>
      </c>
      <c r="K178" s="10">
        <f t="shared" si="12"/>
        <v>0.28577946452258396</v>
      </c>
      <c r="L178" s="10">
        <f t="shared" si="13"/>
        <v>2.8446694137658879E-2</v>
      </c>
    </row>
    <row r="179" spans="1:12" x14ac:dyDescent="0.25">
      <c r="A179" s="8">
        <v>44008</v>
      </c>
      <c r="B179" s="9">
        <v>9253.7904418409998</v>
      </c>
      <c r="C179" s="9">
        <v>9290.3365558490004</v>
      </c>
      <c r="D179" s="9">
        <v>9075.259418353</v>
      </c>
      <c r="E179" s="9">
        <v>9165.5035782359992</v>
      </c>
      <c r="F179" s="9">
        <v>18745051955.67498</v>
      </c>
      <c r="G179" s="9">
        <v>169288251679.4744</v>
      </c>
      <c r="H179" s="44">
        <f t="shared" si="14"/>
        <v>-3.6656195222859057E-3</v>
      </c>
      <c r="I179" s="10">
        <f t="shared" si="10"/>
        <v>6.5713979543352372E-3</v>
      </c>
      <c r="J179" s="10">
        <f t="shared" si="11"/>
        <v>-1.6505291276654011E-2</v>
      </c>
      <c r="K179" s="10">
        <f t="shared" si="12"/>
        <v>0.28106628621607577</v>
      </c>
      <c r="L179" s="10">
        <f t="shared" si="13"/>
        <v>2.3699282585911252E-2</v>
      </c>
    </row>
    <row r="180" spans="1:12" x14ac:dyDescent="0.25">
      <c r="A180" s="8">
        <v>44009</v>
      </c>
      <c r="B180" s="9">
        <v>9162.6178987460007</v>
      </c>
      <c r="C180" s="9">
        <v>9191.4107478229998</v>
      </c>
      <c r="D180" s="9">
        <v>8942.4261900090005</v>
      </c>
      <c r="E180" s="9">
        <v>9014.2242719799997</v>
      </c>
      <c r="F180" s="9">
        <v>16646055896.967409</v>
      </c>
      <c r="G180" s="9">
        <v>167950056936.76721</v>
      </c>
      <c r="H180" s="44">
        <f t="shared" si="14"/>
        <v>-1.0648248040456509E-2</v>
      </c>
      <c r="I180" s="10">
        <f t="shared" si="10"/>
        <v>4.0730168212752011E-3</v>
      </c>
      <c r="J180" s="10">
        <f t="shared" si="11"/>
        <v>1.1525479944729522E-2</v>
      </c>
      <c r="K180" s="10">
        <f t="shared" si="12"/>
        <v>0.26742517464418047</v>
      </c>
      <c r="L180" s="10">
        <f t="shared" si="13"/>
        <v>2.7843065463842409E-2</v>
      </c>
    </row>
    <row r="181" spans="1:12" x14ac:dyDescent="0.25">
      <c r="A181" s="8">
        <v>44010</v>
      </c>
      <c r="B181" s="9">
        <v>9014.4054325990001</v>
      </c>
      <c r="C181" s="9">
        <v>9178.9574163439993</v>
      </c>
      <c r="D181" s="9">
        <v>8961.2360066879992</v>
      </c>
      <c r="E181" s="9">
        <v>9118.1175330440001</v>
      </c>
      <c r="F181" s="9">
        <v>16823321855.41523</v>
      </c>
      <c r="G181" s="9">
        <v>166863119578.06891</v>
      </c>
      <c r="H181" s="44">
        <f t="shared" si="14"/>
        <v>-1.3548879296848032E-3</v>
      </c>
      <c r="I181" s="10">
        <f t="shared" si="10"/>
        <v>5.31405478575348E-3</v>
      </c>
      <c r="J181" s="10">
        <f t="shared" si="11"/>
        <v>6.8041997749166416E-3</v>
      </c>
      <c r="K181" s="10">
        <f t="shared" si="12"/>
        <v>0.26570795557327642</v>
      </c>
      <c r="L181" s="10">
        <f t="shared" si="13"/>
        <v>2.4295912917984719E-2</v>
      </c>
    </row>
    <row r="182" spans="1:12" x14ac:dyDescent="0.25">
      <c r="A182" s="8">
        <v>44011</v>
      </c>
      <c r="B182" s="9">
        <v>9126.1199985389994</v>
      </c>
      <c r="C182" s="9">
        <v>9219.3928137999992</v>
      </c>
      <c r="D182" s="9">
        <v>9042.9333172740007</v>
      </c>
      <c r="E182" s="9">
        <v>9180.1590263100006</v>
      </c>
      <c r="F182" s="9">
        <v>14838631119.3678</v>
      </c>
      <c r="G182" s="9">
        <v>167934859484.1019</v>
      </c>
      <c r="H182" s="44">
        <f t="shared" si="14"/>
        <v>4.4052276987363382E-3</v>
      </c>
      <c r="I182" s="10">
        <f t="shared" si="10"/>
        <v>9.3073366128736453E-3</v>
      </c>
      <c r="J182" s="10">
        <f t="shared" si="11"/>
        <v>-3.7688257041998963E-3</v>
      </c>
      <c r="K182" s="10">
        <f t="shared" si="12"/>
        <v>0.27128368731767871</v>
      </c>
      <c r="L182" s="10">
        <f t="shared" si="13"/>
        <v>1.9513524023109019E-2</v>
      </c>
    </row>
    <row r="183" spans="1:12" x14ac:dyDescent="0.25">
      <c r="A183" s="8">
        <v>44012</v>
      </c>
      <c r="B183" s="9">
        <v>9179.4111162139998</v>
      </c>
      <c r="C183" s="9">
        <v>9190.7206805400001</v>
      </c>
      <c r="D183" s="9">
        <v>9076.0596083180008</v>
      </c>
      <c r="E183" s="9">
        <v>9145.5606070030008</v>
      </c>
      <c r="F183" s="9">
        <v>15421116288.976721</v>
      </c>
      <c r="G183" s="9">
        <v>168532494578.0502</v>
      </c>
      <c r="H183" s="44">
        <f t="shared" si="14"/>
        <v>-3.1099806504698846E-3</v>
      </c>
      <c r="I183" s="10">
        <f t="shared" si="10"/>
        <v>9.3822062681698567E-3</v>
      </c>
      <c r="J183" s="10">
        <f t="shared" si="11"/>
        <v>8.7591737503396327E-3</v>
      </c>
      <c r="K183" s="10">
        <f t="shared" si="12"/>
        <v>0.26733001964886283</v>
      </c>
      <c r="L183" s="10">
        <f t="shared" si="13"/>
        <v>1.2633353808839676E-2</v>
      </c>
    </row>
    <row r="184" spans="1:12" x14ac:dyDescent="0.25">
      <c r="A184" s="8">
        <v>44013</v>
      </c>
      <c r="B184" s="9">
        <v>9136.0402574569998</v>
      </c>
      <c r="C184" s="9">
        <v>9283.1111447860003</v>
      </c>
      <c r="D184" s="9">
        <v>9102.3588337010005</v>
      </c>
      <c r="E184" s="9">
        <v>9225.6681614040008</v>
      </c>
      <c r="F184" s="9">
        <v>15043273940.04076</v>
      </c>
      <c r="G184" s="9">
        <v>169227695661.83359</v>
      </c>
      <c r="H184" s="44">
        <f t="shared" si="14"/>
        <v>1.0052581017027688E-2</v>
      </c>
      <c r="I184" s="10">
        <f t="shared" si="10"/>
        <v>8.0974462537094123E-3</v>
      </c>
      <c r="J184" s="10">
        <f t="shared" si="11"/>
        <v>-1.5349964859938114E-2</v>
      </c>
      <c r="K184" s="10">
        <f t="shared" si="12"/>
        <v>0.28006995734669426</v>
      </c>
      <c r="L184" s="10">
        <f t="shared" si="13"/>
        <v>1.9857743952674589E-2</v>
      </c>
    </row>
    <row r="185" spans="1:12" x14ac:dyDescent="0.25">
      <c r="A185" s="8">
        <v>44014</v>
      </c>
      <c r="B185" s="9">
        <v>9228.0828210439995</v>
      </c>
      <c r="C185" s="9">
        <v>9253.2579373280005</v>
      </c>
      <c r="D185" s="9">
        <v>8991.4661158639992</v>
      </c>
      <c r="E185" s="9">
        <v>9084.0544793169993</v>
      </c>
      <c r="F185" s="9">
        <v>16368750494.83271</v>
      </c>
      <c r="G185" s="9">
        <v>168813597933.17731</v>
      </c>
      <c r="H185" s="44">
        <f t="shared" si="14"/>
        <v>-3.2158623323999863E-3</v>
      </c>
      <c r="I185" s="10">
        <f t="shared" si="10"/>
        <v>1.5071384228536669E-2</v>
      </c>
      <c r="J185" s="10">
        <f t="shared" si="11"/>
        <v>-2.0339480381879049E-3</v>
      </c>
      <c r="K185" s="10">
        <f t="shared" si="12"/>
        <v>0.27595342858802629</v>
      </c>
      <c r="L185" s="10">
        <f t="shared" si="13"/>
        <v>2.91155878352376E-2</v>
      </c>
    </row>
    <row r="186" spans="1:12" x14ac:dyDescent="0.25">
      <c r="A186" s="8">
        <v>44015</v>
      </c>
      <c r="B186" s="9">
        <v>9081.5739789100007</v>
      </c>
      <c r="C186" s="9">
        <v>9117.536880955</v>
      </c>
      <c r="D186" s="9">
        <v>9059.7879362000003</v>
      </c>
      <c r="E186" s="9">
        <v>9065.5779845300003</v>
      </c>
      <c r="F186" s="9">
        <v>16093715203.20002</v>
      </c>
      <c r="G186" s="9">
        <v>167474065004.79181</v>
      </c>
      <c r="H186" s="44">
        <f t="shared" si="14"/>
        <v>-1.4667380644983047E-2</v>
      </c>
      <c r="I186" s="10">
        <f t="shared" si="10"/>
        <v>7.8349726351274671E-3</v>
      </c>
      <c r="J186" s="10">
        <f t="shared" si="11"/>
        <v>6.8324912230304236E-3</v>
      </c>
      <c r="K186" s="10">
        <f t="shared" si="12"/>
        <v>0.25723853396565444</v>
      </c>
      <c r="L186" s="10">
        <f t="shared" si="13"/>
        <v>6.3742049109398735E-3</v>
      </c>
    </row>
    <row r="187" spans="1:12" x14ac:dyDescent="0.25">
      <c r="A187" s="8">
        <v>44016</v>
      </c>
      <c r="B187" s="9">
        <v>9069.8153857739999</v>
      </c>
      <c r="C187" s="9">
        <v>9178.1391002090004</v>
      </c>
      <c r="D187" s="9">
        <v>9053.8084889319998</v>
      </c>
      <c r="E187" s="9">
        <v>9127.5184665409997</v>
      </c>
      <c r="F187" s="9">
        <v>12619370983.19437</v>
      </c>
      <c r="G187" s="9">
        <v>167429731224.06961</v>
      </c>
      <c r="H187" s="44">
        <f t="shared" si="14"/>
        <v>6.646775334749477E-3</v>
      </c>
      <c r="I187" s="10">
        <f t="shared" si="10"/>
        <v>1.9006232005865688E-2</v>
      </c>
      <c r="J187" s="10">
        <f t="shared" si="11"/>
        <v>-5.9978924773127495E-3</v>
      </c>
      <c r="K187" s="10">
        <f t="shared" si="12"/>
        <v>0.26559511604311403</v>
      </c>
      <c r="L187" s="10">
        <f t="shared" si="13"/>
        <v>1.373241011547699E-2</v>
      </c>
    </row>
    <row r="188" spans="1:12" x14ac:dyDescent="0.25">
      <c r="A188" s="8">
        <v>44017</v>
      </c>
      <c r="B188" s="9">
        <v>9131.4954584120005</v>
      </c>
      <c r="C188" s="9">
        <v>9137.4473686990004</v>
      </c>
      <c r="D188" s="9">
        <v>8957.5602998020004</v>
      </c>
      <c r="E188" s="9">
        <v>9072.772592194</v>
      </c>
      <c r="F188" s="9">
        <v>12978699502.85404</v>
      </c>
      <c r="G188" s="9">
        <v>166899354329.7178</v>
      </c>
      <c r="H188" s="44">
        <f t="shared" si="14"/>
        <v>-4.4335492266698532E-3</v>
      </c>
      <c r="I188" s="10">
        <f t="shared" si="10"/>
        <v>1.4295604150919943E-2</v>
      </c>
      <c r="J188" s="10">
        <f t="shared" si="11"/>
        <v>2.9733768900490398E-2</v>
      </c>
      <c r="K188" s="10">
        <f t="shared" si="12"/>
        <v>0.25998403779510393</v>
      </c>
      <c r="L188" s="10">
        <f t="shared" si="13"/>
        <v>2.0082149924346648E-2</v>
      </c>
    </row>
    <row r="189" spans="1:12" x14ac:dyDescent="0.25">
      <c r="A189" s="8">
        <v>44018</v>
      </c>
      <c r="B189" s="9">
        <v>9077.9423454530006</v>
      </c>
      <c r="C189" s="9">
        <v>9342.5403157370001</v>
      </c>
      <c r="D189" s="9">
        <v>9053.6556884220008</v>
      </c>
      <c r="E189" s="9">
        <v>9342.5403157370001</v>
      </c>
      <c r="F189" s="9">
        <v>16794093511.509251</v>
      </c>
      <c r="G189" s="9">
        <v>169604879655.50699</v>
      </c>
      <c r="H189" s="44">
        <f t="shared" si="14"/>
        <v>2.2445321845634997E-2</v>
      </c>
      <c r="I189" s="10">
        <f t="shared" si="10"/>
        <v>5.2224492653384254E-3</v>
      </c>
      <c r="J189" s="10">
        <f t="shared" si="11"/>
        <v>-9.6531706509297432E-3</v>
      </c>
      <c r="K189" s="10">
        <f t="shared" si="12"/>
        <v>0.28826478504377762</v>
      </c>
      <c r="L189" s="10">
        <f t="shared" si="13"/>
        <v>3.1908064240219636E-2</v>
      </c>
    </row>
    <row r="190" spans="1:12" x14ac:dyDescent="0.25">
      <c r="A190" s="8">
        <v>44019</v>
      </c>
      <c r="B190" s="9">
        <v>9339.7153058519998</v>
      </c>
      <c r="C190" s="9">
        <v>9363.3581541959993</v>
      </c>
      <c r="D190" s="9">
        <v>9220.0375972580005</v>
      </c>
      <c r="E190" s="9">
        <v>9252.3551797559994</v>
      </c>
      <c r="F190" s="9">
        <v>17246307333.95718</v>
      </c>
      <c r="G190" s="9">
        <v>170776445833.5892</v>
      </c>
      <c r="H190" s="44">
        <f t="shared" si="14"/>
        <v>2.2282845730869005E-3</v>
      </c>
      <c r="I190" s="10">
        <f t="shared" si="10"/>
        <v>8.5922822658539393E-3</v>
      </c>
      <c r="J190" s="10">
        <f t="shared" si="11"/>
        <v>1.8156995874798687E-2</v>
      </c>
      <c r="K190" s="10">
        <f t="shared" si="12"/>
        <v>0.2911354055903419</v>
      </c>
      <c r="L190" s="10">
        <f t="shared" si="13"/>
        <v>1.5544465564936827E-2</v>
      </c>
    </row>
    <row r="191" spans="1:12" x14ac:dyDescent="0.25">
      <c r="A191" s="8">
        <v>44020</v>
      </c>
      <c r="B191" s="9">
        <v>9257.3711722469998</v>
      </c>
      <c r="C191" s="9">
        <v>9453.3769472109998</v>
      </c>
      <c r="D191" s="9">
        <v>9241.3402296540007</v>
      </c>
      <c r="E191" s="9">
        <v>9420.3501545870004</v>
      </c>
      <c r="F191" s="9">
        <v>16333234232.43914</v>
      </c>
      <c r="G191" s="9">
        <v>172116575807.64389</v>
      </c>
      <c r="H191" s="44">
        <f t="shared" si="14"/>
        <v>9.6139431529339067E-3</v>
      </c>
      <c r="I191" s="10">
        <f t="shared" si="10"/>
        <v>8.7551586086699815E-3</v>
      </c>
      <c r="J191" s="10">
        <f t="shared" si="11"/>
        <v>-1.9105869305119483E-2</v>
      </c>
      <c r="K191" s="10">
        <f t="shared" si="12"/>
        <v>0.30354830798242771</v>
      </c>
      <c r="L191" s="10">
        <f t="shared" si="13"/>
        <v>2.2944368704942431E-2</v>
      </c>
    </row>
    <row r="192" spans="1:12" x14ac:dyDescent="0.25">
      <c r="A192" s="8">
        <v>44021</v>
      </c>
      <c r="B192" s="9">
        <v>9428.6060136060005</v>
      </c>
      <c r="C192" s="9">
        <v>9429.3901474520007</v>
      </c>
      <c r="D192" s="9">
        <v>9201.8011680389991</v>
      </c>
      <c r="E192" s="9">
        <v>9240.3661757249993</v>
      </c>
      <c r="F192" s="9">
        <v>17978271912.031071</v>
      </c>
      <c r="G192" s="9">
        <v>171942322550.1825</v>
      </c>
      <c r="H192" s="44">
        <f t="shared" si="14"/>
        <v>-2.5373789591745617E-3</v>
      </c>
      <c r="I192" s="10">
        <f t="shared" si="10"/>
        <v>1.0161674691730236E-2</v>
      </c>
      <c r="J192" s="10">
        <f t="shared" si="11"/>
        <v>4.1212174697191628E-3</v>
      </c>
      <c r="K192" s="10">
        <f t="shared" si="12"/>
        <v>0.30024071193348534</v>
      </c>
      <c r="L192" s="10">
        <f t="shared" si="13"/>
        <v>2.4733090321870543E-2</v>
      </c>
    </row>
    <row r="193" spans="1:12" x14ac:dyDescent="0.25">
      <c r="A193" s="8">
        <v>44022</v>
      </c>
      <c r="B193" s="9">
        <v>9239.7461479020003</v>
      </c>
      <c r="C193" s="9">
        <v>9288.712670338</v>
      </c>
      <c r="D193" s="9">
        <v>9141.2715063720007</v>
      </c>
      <c r="E193" s="9">
        <v>9278.4477342350001</v>
      </c>
      <c r="F193" s="9">
        <v>16354705418.08144</v>
      </c>
      <c r="G193" s="9">
        <v>169589057281.64359</v>
      </c>
      <c r="H193" s="44">
        <f t="shared" si="14"/>
        <v>-1.4919043004283209E-2</v>
      </c>
      <c r="I193" s="10">
        <f t="shared" si="10"/>
        <v>2.6449976616960322E-3</v>
      </c>
      <c r="J193" s="10">
        <f t="shared" si="11"/>
        <v>-5.0792584162662191E-3</v>
      </c>
      <c r="K193" s="10">
        <f t="shared" si="12"/>
        <v>0.28084236483622993</v>
      </c>
      <c r="L193" s="10">
        <f t="shared" si="13"/>
        <v>1.6129174575246319E-2</v>
      </c>
    </row>
    <row r="194" spans="1:12" x14ac:dyDescent="0.25">
      <c r="A194" s="8">
        <v>44023</v>
      </c>
      <c r="B194" s="9">
        <v>9276.5800571920008</v>
      </c>
      <c r="C194" s="9">
        <v>9283.6199957829995</v>
      </c>
      <c r="D194" s="9">
        <v>9195.588708669</v>
      </c>
      <c r="E194" s="9">
        <v>9231.3201004910006</v>
      </c>
      <c r="F194" s="9">
        <v>13061147820.357241</v>
      </c>
      <c r="G194" s="9">
        <v>170216321880.004</v>
      </c>
      <c r="H194" s="44">
        <f t="shared" si="14"/>
        <v>-5.4826483881486796E-4</v>
      </c>
      <c r="I194" s="10">
        <f t="shared" si="10"/>
        <v>1.7106565365028715E-3</v>
      </c>
      <c r="J194" s="10">
        <f t="shared" si="11"/>
        <v>6.0019567921876238E-3</v>
      </c>
      <c r="K194" s="10">
        <f t="shared" si="12"/>
        <v>0.28014012400352573</v>
      </c>
      <c r="L194" s="10">
        <f t="shared" si="13"/>
        <v>9.5732084049180433E-3</v>
      </c>
    </row>
    <row r="195" spans="1:12" x14ac:dyDescent="0.25">
      <c r="A195" s="8">
        <v>44024</v>
      </c>
      <c r="B195" s="9">
        <v>9230.9799370740002</v>
      </c>
      <c r="C195" s="9">
        <v>9313.2563440169997</v>
      </c>
      <c r="D195" s="9">
        <v>9187.8615665529996</v>
      </c>
      <c r="E195" s="9">
        <v>9286.7260848690003</v>
      </c>
      <c r="F195" s="9">
        <v>11952544232.06148</v>
      </c>
      <c r="G195" s="9">
        <v>170437661039.54599</v>
      </c>
      <c r="H195" s="44">
        <f t="shared" si="14"/>
        <v>3.1923267268007842E-3</v>
      </c>
      <c r="I195" s="10">
        <f t="shared" ref="I195:I258" si="15">_xlfn.STDEV.S(H196:H197)</f>
        <v>4.1386173503167173E-3</v>
      </c>
      <c r="J195" s="10">
        <f t="shared" ref="J195:J258" si="16">E196/E195-1</f>
        <v>-4.2661169311917213E-3</v>
      </c>
      <c r="K195" s="10">
        <f t="shared" ref="K195:K258" si="17">C195/$C$2-1</f>
        <v>0.28422674953543225</v>
      </c>
      <c r="L195" s="10">
        <f t="shared" ref="L195:L258" si="18">C195/D195-1</f>
        <v>1.364787405161616E-2</v>
      </c>
    </row>
    <row r="196" spans="1:12" x14ac:dyDescent="0.25">
      <c r="A196" s="8">
        <v>44025</v>
      </c>
      <c r="B196" s="9">
        <v>9297.1373984990005</v>
      </c>
      <c r="C196" s="9">
        <v>9320.4563577909994</v>
      </c>
      <c r="D196" s="9">
        <v>9217.6095151999998</v>
      </c>
      <c r="E196" s="9">
        <v>9247.1078254830009</v>
      </c>
      <c r="F196" s="9">
        <v>14936740773.710251</v>
      </c>
      <c r="G196" s="9">
        <v>171003296255.53281</v>
      </c>
      <c r="H196" s="44">
        <f t="shared" ref="H196:H259" si="19">(C196-C195)/C195</f>
        <v>7.7309305231623823E-4</v>
      </c>
      <c r="I196" s="10">
        <f t="shared" si="15"/>
        <v>3.332286591389341E-3</v>
      </c>
      <c r="J196" s="10">
        <f t="shared" si="16"/>
        <v>7.6744517539228951E-4</v>
      </c>
      <c r="K196" s="10">
        <f t="shared" si="17"/>
        <v>0.28521957631309669</v>
      </c>
      <c r="L196" s="10">
        <f t="shared" si="18"/>
        <v>1.1157648023753186E-2</v>
      </c>
    </row>
    <row r="197" spans="1:12" x14ac:dyDescent="0.25">
      <c r="A197" s="8">
        <v>44026</v>
      </c>
      <c r="B197" s="9">
        <v>9242.6396869359996</v>
      </c>
      <c r="C197" s="9">
        <v>9273.1103433459994</v>
      </c>
      <c r="D197" s="9">
        <v>9155.1001779420003</v>
      </c>
      <c r="E197" s="9">
        <v>9254.2044737699998</v>
      </c>
      <c r="F197" s="9">
        <v>16272167655.73745</v>
      </c>
      <c r="G197" s="9">
        <v>170007187866.19229</v>
      </c>
      <c r="H197" s="44">
        <f t="shared" si="19"/>
        <v>-5.0797957339742657E-3</v>
      </c>
      <c r="I197" s="10">
        <f t="shared" si="15"/>
        <v>3.468692216799572E-3</v>
      </c>
      <c r="J197" s="10">
        <f t="shared" si="16"/>
        <v>-5.1262791800701368E-3</v>
      </c>
      <c r="K197" s="10">
        <f t="shared" si="17"/>
        <v>0.27869092339212131</v>
      </c>
      <c r="L197" s="10">
        <f t="shared" si="18"/>
        <v>1.2890100939400906E-2</v>
      </c>
    </row>
    <row r="198" spans="1:12" x14ac:dyDescent="0.25">
      <c r="A198" s="8">
        <v>44027</v>
      </c>
      <c r="B198" s="9">
        <v>9253.7214505569991</v>
      </c>
      <c r="C198" s="9">
        <v>9269.7049712200005</v>
      </c>
      <c r="D198" s="9">
        <v>9182.0484440309992</v>
      </c>
      <c r="E198" s="9">
        <v>9206.7648380480005</v>
      </c>
      <c r="F198" s="9">
        <v>14662526150.233891</v>
      </c>
      <c r="G198" s="9">
        <v>170079990853.2869</v>
      </c>
      <c r="H198" s="44">
        <f t="shared" si="19"/>
        <v>-3.6723084271744831E-4</v>
      </c>
      <c r="I198" s="10">
        <f t="shared" si="15"/>
        <v>3.521174846770396E-4</v>
      </c>
      <c r="J198" s="10">
        <f t="shared" si="16"/>
        <v>-7.5515814640642054E-3</v>
      </c>
      <c r="K198" s="10">
        <f t="shared" si="17"/>
        <v>0.27822134864674886</v>
      </c>
      <c r="L198" s="10">
        <f t="shared" si="18"/>
        <v>9.5465110779267004E-3</v>
      </c>
    </row>
    <row r="199" spans="1:12" x14ac:dyDescent="0.25">
      <c r="A199" s="8">
        <v>44028</v>
      </c>
      <c r="B199" s="9">
        <v>9200.6487546499993</v>
      </c>
      <c r="C199" s="9">
        <v>9220.8285753910004</v>
      </c>
      <c r="D199" s="9">
        <v>9058.9206216740004</v>
      </c>
      <c r="E199" s="9">
        <v>9137.2392033529995</v>
      </c>
      <c r="F199" s="9">
        <v>16582669314.76569</v>
      </c>
      <c r="G199" s="9">
        <v>168514199418.17941</v>
      </c>
      <c r="H199" s="44">
        <f t="shared" si="19"/>
        <v>-5.2727024194133987E-3</v>
      </c>
      <c r="I199" s="10">
        <f t="shared" si="15"/>
        <v>4.8732836061830169E-3</v>
      </c>
      <c r="J199" s="10">
        <f t="shared" si="16"/>
        <v>2.0284192514297139E-3</v>
      </c>
      <c r="K199" s="10">
        <f t="shared" si="17"/>
        <v>0.27148166784919336</v>
      </c>
      <c r="L199" s="10">
        <f t="shared" si="18"/>
        <v>1.7872764369921246E-2</v>
      </c>
    </row>
    <row r="200" spans="1:12" x14ac:dyDescent="0.25">
      <c r="A200" s="8">
        <v>44029</v>
      </c>
      <c r="B200" s="9">
        <v>9135.1062441829999</v>
      </c>
      <c r="C200" s="9">
        <v>9176.8015800100002</v>
      </c>
      <c r="D200" s="9">
        <v>9094.5059480189993</v>
      </c>
      <c r="E200" s="9">
        <v>9155.7733552579994</v>
      </c>
      <c r="F200" s="9">
        <v>15270491655.545959</v>
      </c>
      <c r="G200" s="9">
        <v>168468973413.25211</v>
      </c>
      <c r="H200" s="44">
        <f t="shared" si="19"/>
        <v>-4.7747330970344289E-3</v>
      </c>
      <c r="I200" s="10">
        <f t="shared" si="15"/>
        <v>1.8566355561886518E-4</v>
      </c>
      <c r="J200" s="10">
        <f t="shared" si="16"/>
        <v>1.6415134785277008E-3</v>
      </c>
      <c r="K200" s="10">
        <f t="shared" si="17"/>
        <v>0.26541068224744113</v>
      </c>
      <c r="L200" s="10">
        <f t="shared" si="18"/>
        <v>9.0489392674406588E-3</v>
      </c>
    </row>
    <row r="201" spans="1:12" x14ac:dyDescent="0.25">
      <c r="A201" s="8">
        <v>44030</v>
      </c>
      <c r="B201" s="9">
        <v>9156.4273774049998</v>
      </c>
      <c r="C201" s="9">
        <v>9196.2300681069992</v>
      </c>
      <c r="D201" s="9">
        <v>9129.3750553200007</v>
      </c>
      <c r="E201" s="9">
        <v>9170.8026806270009</v>
      </c>
      <c r="F201" s="9">
        <v>12785910296.40608</v>
      </c>
      <c r="G201" s="9">
        <v>168882482359.43149</v>
      </c>
      <c r="H201" s="44">
        <f t="shared" si="19"/>
        <v>2.1171306721200589E-3</v>
      </c>
      <c r="I201" s="10">
        <f t="shared" si="15"/>
        <v>1.380764460460378E-3</v>
      </c>
      <c r="J201" s="10">
        <f t="shared" si="16"/>
        <v>4.0361042049448237E-3</v>
      </c>
      <c r="K201" s="10">
        <f t="shared" si="17"/>
        <v>0.26808972201565573</v>
      </c>
      <c r="L201" s="10">
        <f t="shared" si="18"/>
        <v>7.3230656405161021E-3</v>
      </c>
    </row>
    <row r="202" spans="1:12" x14ac:dyDescent="0.25">
      <c r="A202" s="8">
        <v>44031</v>
      </c>
      <c r="B202" s="9">
        <v>9169.9522061749994</v>
      </c>
      <c r="C202" s="9">
        <v>9213.2850538660005</v>
      </c>
      <c r="D202" s="9">
        <v>9119.5338132380002</v>
      </c>
      <c r="E202" s="9">
        <v>9207.8169958889994</v>
      </c>
      <c r="F202" s="9">
        <v>11947063843.27879</v>
      </c>
      <c r="G202" s="9">
        <v>168778549974.80161</v>
      </c>
      <c r="H202" s="44">
        <f t="shared" si="19"/>
        <v>1.8545627537254483E-3</v>
      </c>
      <c r="I202" s="10">
        <f t="shared" si="15"/>
        <v>1.5959409688782566E-2</v>
      </c>
      <c r="J202" s="10">
        <f t="shared" si="16"/>
        <v>-4.7510943546695827E-3</v>
      </c>
      <c r="K202" s="10">
        <f t="shared" si="17"/>
        <v>0.27044147398248786</v>
      </c>
      <c r="L202" s="10">
        <f t="shared" si="18"/>
        <v>1.0280266793014192E-2</v>
      </c>
    </row>
    <row r="203" spans="1:12" x14ac:dyDescent="0.25">
      <c r="A203" s="8">
        <v>44032</v>
      </c>
      <c r="B203" s="9">
        <v>9207.2932603509998</v>
      </c>
      <c r="C203" s="9">
        <v>9212.380925894</v>
      </c>
      <c r="D203" s="9">
        <v>9151.4865805440004</v>
      </c>
      <c r="E203" s="9">
        <v>9164.0697885410009</v>
      </c>
      <c r="F203" s="9">
        <v>13940188804.003599</v>
      </c>
      <c r="G203" s="9">
        <v>169211575088.62869</v>
      </c>
      <c r="H203" s="44">
        <f t="shared" si="19"/>
        <v>-9.8133072700387313E-5</v>
      </c>
      <c r="I203" s="10">
        <f t="shared" si="15"/>
        <v>8.0136752161185845E-3</v>
      </c>
      <c r="J203" s="10">
        <f t="shared" si="16"/>
        <v>2.4127332374691779E-2</v>
      </c>
      <c r="K203" s="10">
        <f t="shared" si="17"/>
        <v>0.27031680165695993</v>
      </c>
      <c r="L203" s="10">
        <f t="shared" si="18"/>
        <v>6.6540386432365484E-3</v>
      </c>
    </row>
    <row r="204" spans="1:12" x14ac:dyDescent="0.25">
      <c r="A204" s="8">
        <v>44033</v>
      </c>
      <c r="B204" s="9">
        <v>9162.1796879779995</v>
      </c>
      <c r="C204" s="9">
        <v>9419.400449703</v>
      </c>
      <c r="D204" s="9">
        <v>9160.2409882459997</v>
      </c>
      <c r="E204" s="9">
        <v>9385.174346234</v>
      </c>
      <c r="F204" s="9">
        <v>18926176904.5257</v>
      </c>
      <c r="G204" s="9">
        <v>171487341825.7951</v>
      </c>
      <c r="H204" s="44">
        <f t="shared" si="19"/>
        <v>2.2471880556644497E-2</v>
      </c>
      <c r="I204" s="10">
        <f t="shared" si="15"/>
        <v>2.4072114400415924E-4</v>
      </c>
      <c r="J204" s="10">
        <f t="shared" si="16"/>
        <v>1.4248715152389346E-2</v>
      </c>
      <c r="K204" s="10">
        <f t="shared" si="17"/>
        <v>0.29886320909289399</v>
      </c>
      <c r="L204" s="10">
        <f t="shared" si="18"/>
        <v>2.8291773304822687E-2</v>
      </c>
    </row>
    <row r="205" spans="1:12" x14ac:dyDescent="0.25">
      <c r="A205" s="8">
        <v>44034</v>
      </c>
      <c r="B205" s="9">
        <v>9384.6372803009999</v>
      </c>
      <c r="C205" s="9">
        <v>9524.3215724469992</v>
      </c>
      <c r="D205" s="9">
        <v>9306.7233294859998</v>
      </c>
      <c r="E205" s="9">
        <v>9518.9010221490007</v>
      </c>
      <c r="F205" s="9">
        <v>19256793736.38002</v>
      </c>
      <c r="G205" s="9">
        <v>172605073940.35309</v>
      </c>
      <c r="H205" s="44">
        <f t="shared" si="19"/>
        <v>1.1138832381556449E-2</v>
      </c>
      <c r="I205" s="10">
        <f t="shared" si="15"/>
        <v>7.4959343712889225E-3</v>
      </c>
      <c r="J205" s="10">
        <f t="shared" si="16"/>
        <v>7.7805496366301075E-3</v>
      </c>
      <c r="K205" s="10">
        <f t="shared" si="17"/>
        <v>0.31333102866555018</v>
      </c>
      <c r="L205" s="10">
        <f t="shared" si="18"/>
        <v>2.3380757679944519E-2</v>
      </c>
    </row>
    <row r="206" spans="1:12" x14ac:dyDescent="0.25">
      <c r="A206" s="8">
        <v>44035</v>
      </c>
      <c r="B206" s="9">
        <v>9523.6580365249993</v>
      </c>
      <c r="C206" s="9">
        <v>9627.1690186579999</v>
      </c>
      <c r="D206" s="9">
        <v>9474.5805622690004</v>
      </c>
      <c r="E206" s="9">
        <v>9592.9633040379995</v>
      </c>
      <c r="F206" s="9">
        <v>23101832608.064751</v>
      </c>
      <c r="G206" s="9">
        <v>175708055735.89359</v>
      </c>
      <c r="H206" s="44">
        <f t="shared" si="19"/>
        <v>1.07984012749558E-2</v>
      </c>
      <c r="I206" s="10">
        <f t="shared" si="15"/>
        <v>6.2883977253358914E-3</v>
      </c>
      <c r="J206" s="10">
        <f t="shared" si="16"/>
        <v>-4.9949815725689461E-3</v>
      </c>
      <c r="K206" s="10">
        <f t="shared" si="17"/>
        <v>0.32751290411993117</v>
      </c>
      <c r="L206" s="10">
        <f t="shared" si="18"/>
        <v>1.6105035509081933E-2</v>
      </c>
    </row>
    <row r="207" spans="1:12" x14ac:dyDescent="0.25">
      <c r="A207" s="8">
        <v>44036</v>
      </c>
      <c r="B207" s="9">
        <v>9600.6115397640006</v>
      </c>
      <c r="C207" s="9">
        <v>9629.0708584309996</v>
      </c>
      <c r="D207" s="9">
        <v>9477.7221551120001</v>
      </c>
      <c r="E207" s="9">
        <v>9545.0466291079993</v>
      </c>
      <c r="F207" s="9">
        <v>22466772026.63953</v>
      </c>
      <c r="G207" s="9">
        <v>176100044830.8577</v>
      </c>
      <c r="H207" s="44">
        <f t="shared" si="19"/>
        <v>1.9754922442036612E-4</v>
      </c>
      <c r="I207" s="10">
        <f t="shared" si="15"/>
        <v>1.9524199031726624E-2</v>
      </c>
      <c r="J207" s="10">
        <f t="shared" si="16"/>
        <v>1.477982166601377E-2</v>
      </c>
      <c r="K207" s="10">
        <f t="shared" si="17"/>
        <v>0.32777515326454809</v>
      </c>
      <c r="L207" s="10">
        <f t="shared" si="18"/>
        <v>1.5968890081607512E-2</v>
      </c>
    </row>
    <row r="208" spans="1:12" x14ac:dyDescent="0.25">
      <c r="A208" s="8">
        <v>44037</v>
      </c>
      <c r="B208" s="9">
        <v>9547.4941773570008</v>
      </c>
      <c r="C208" s="9">
        <v>9716.6057235959997</v>
      </c>
      <c r="D208" s="9">
        <v>9534.5821557140007</v>
      </c>
      <c r="E208" s="9">
        <v>9686.1207160800004</v>
      </c>
      <c r="F208" s="9">
        <v>21037125903.818432</v>
      </c>
      <c r="G208" s="9">
        <v>177235876016.73669</v>
      </c>
      <c r="H208" s="44">
        <f t="shared" si="19"/>
        <v>9.0906865731865058E-3</v>
      </c>
      <c r="I208" s="10">
        <f t="shared" si="15"/>
        <v>6.2957237561197824E-2</v>
      </c>
      <c r="J208" s="10">
        <f t="shared" si="16"/>
        <v>2.387320627019629E-2</v>
      </c>
      <c r="K208" s="10">
        <f t="shared" si="17"/>
        <v>0.33984554102254094</v>
      </c>
      <c r="L208" s="10">
        <f t="shared" si="18"/>
        <v>1.9090880429711632E-2</v>
      </c>
    </row>
    <row r="209" spans="1:12" x14ac:dyDescent="0.25">
      <c r="A209" s="8">
        <v>44038</v>
      </c>
      <c r="B209" s="9">
        <v>9697.5151586680004</v>
      </c>
      <c r="C209" s="9">
        <v>10073.225302377999</v>
      </c>
      <c r="D209" s="9">
        <v>9652.9139978259991</v>
      </c>
      <c r="E209" s="9">
        <v>9917.3594738930005</v>
      </c>
      <c r="F209" s="9">
        <v>28010517868.526409</v>
      </c>
      <c r="G209" s="9">
        <v>181128830062.1228</v>
      </c>
      <c r="H209" s="44">
        <f t="shared" si="19"/>
        <v>3.6702073638325942E-2</v>
      </c>
      <c r="I209" s="10">
        <f t="shared" si="15"/>
        <v>9.7358392268580396E-2</v>
      </c>
      <c r="J209" s="10">
        <f t="shared" si="16"/>
        <v>0.10881698177542964</v>
      </c>
      <c r="K209" s="10">
        <f t="shared" si="17"/>
        <v>0.38902065073313286</v>
      </c>
      <c r="L209" s="10">
        <f t="shared" si="18"/>
        <v>4.3542427151703755E-2</v>
      </c>
    </row>
    <row r="210" spans="1:12" x14ac:dyDescent="0.25">
      <c r="A210" s="8">
        <v>44039</v>
      </c>
      <c r="B210" s="9">
        <v>9921.9220954930006</v>
      </c>
      <c r="C210" s="9">
        <v>11339.802964562001</v>
      </c>
      <c r="D210" s="9">
        <v>9920.0035233119997</v>
      </c>
      <c r="E210" s="9">
        <v>10996.536599024001</v>
      </c>
      <c r="F210" s="9">
        <v>42213334217.12326</v>
      </c>
      <c r="G210" s="9">
        <v>191974092890.4729</v>
      </c>
      <c r="H210" s="44">
        <f t="shared" si="19"/>
        <v>0.12573705284691675</v>
      </c>
      <c r="I210" s="10">
        <f t="shared" si="15"/>
        <v>1.336778393223839E-2</v>
      </c>
      <c r="J210" s="10">
        <f t="shared" si="16"/>
        <v>-9.1667627327268741E-3</v>
      </c>
      <c r="K210" s="10">
        <f t="shared" si="17"/>
        <v>0.56367201369982345</v>
      </c>
      <c r="L210" s="10">
        <f t="shared" si="18"/>
        <v>0.14312489284035768</v>
      </c>
    </row>
    <row r="211" spans="1:12" x14ac:dyDescent="0.25">
      <c r="A211" s="8">
        <v>44040</v>
      </c>
      <c r="B211" s="9">
        <v>11016.823968704</v>
      </c>
      <c r="C211" s="9">
        <v>11204.309261820001</v>
      </c>
      <c r="D211" s="9">
        <v>10644.973897976</v>
      </c>
      <c r="E211" s="9">
        <v>10895.733957139</v>
      </c>
      <c r="F211" s="9">
        <v>63042796645.341423</v>
      </c>
      <c r="G211" s="9">
        <v>202236990314.9613</v>
      </c>
      <c r="H211" s="44">
        <f t="shared" si="19"/>
        <v>-1.1948505910149518E-2</v>
      </c>
      <c r="I211" s="10">
        <f t="shared" si="15"/>
        <v>1.2751876907837183E-2</v>
      </c>
      <c r="J211" s="10">
        <f t="shared" si="16"/>
        <v>1.6296646297393913E-2</v>
      </c>
      <c r="K211" s="10">
        <f t="shared" si="17"/>
        <v>0.54498846940259571</v>
      </c>
      <c r="L211" s="10">
        <f t="shared" si="18"/>
        <v>5.254455005759584E-2</v>
      </c>
    </row>
    <row r="212" spans="1:12" x14ac:dyDescent="0.25">
      <c r="A212" s="8">
        <v>44041</v>
      </c>
      <c r="B212" s="9">
        <v>10905.328257282999</v>
      </c>
      <c r="C212" s="9">
        <v>11282.250867516999</v>
      </c>
      <c r="D212" s="9">
        <v>10839.390923616</v>
      </c>
      <c r="E212" s="9">
        <v>11073.297879588999</v>
      </c>
      <c r="F212" s="9">
        <v>39989495152.793457</v>
      </c>
      <c r="G212" s="9">
        <v>204223624325.2709</v>
      </c>
      <c r="H212" s="44">
        <f t="shared" si="19"/>
        <v>6.956395425695156E-3</v>
      </c>
      <c r="I212" s="10">
        <f t="shared" si="15"/>
        <v>2.4846226011247481E-2</v>
      </c>
      <c r="J212" s="10">
        <f t="shared" si="16"/>
        <v>3.2450299560020657E-3</v>
      </c>
      <c r="K212" s="10">
        <f t="shared" si="17"/>
        <v>0.55573602012389967</v>
      </c>
      <c r="L212" s="10">
        <f t="shared" si="18"/>
        <v>4.0856534008394396E-2</v>
      </c>
    </row>
    <row r="213" spans="1:12" x14ac:dyDescent="0.25">
      <c r="A213" s="8">
        <v>44042</v>
      </c>
      <c r="B213" s="9">
        <v>11084.616889704001</v>
      </c>
      <c r="C213" s="9">
        <v>11157.271938383001</v>
      </c>
      <c r="D213" s="9">
        <v>10894.505785672</v>
      </c>
      <c r="E213" s="9">
        <v>11109.23106292</v>
      </c>
      <c r="F213" s="9">
        <v>36055471756.476631</v>
      </c>
      <c r="G213" s="9">
        <v>203287249280.76721</v>
      </c>
      <c r="H213" s="44">
        <f t="shared" si="19"/>
        <v>-1.1077481843080472E-2</v>
      </c>
      <c r="I213" s="10">
        <f t="shared" si="15"/>
        <v>9.1448991229711746E-3</v>
      </c>
      <c r="J213" s="10">
        <f t="shared" si="16"/>
        <v>2.0285328596880037E-2</v>
      </c>
      <c r="K213" s="10">
        <f t="shared" si="17"/>
        <v>0.53850238260835082</v>
      </c>
      <c r="L213" s="10">
        <f t="shared" si="18"/>
        <v>2.4119143895134698E-2</v>
      </c>
    </row>
    <row r="214" spans="1:12" x14ac:dyDescent="0.25">
      <c r="A214" s="8">
        <v>44043</v>
      </c>
      <c r="B214" s="9">
        <v>11100.383358723</v>
      </c>
      <c r="C214" s="9">
        <v>11425.720229749</v>
      </c>
      <c r="D214" s="9">
        <v>10978.05278115</v>
      </c>
      <c r="E214" s="9">
        <v>11334.585465489999</v>
      </c>
      <c r="F214" s="9">
        <v>32449292482.920792</v>
      </c>
      <c r="G214" s="9">
        <v>206321493648.36981</v>
      </c>
      <c r="H214" s="44">
        <f t="shared" si="19"/>
        <v>2.4060387955812886E-2</v>
      </c>
      <c r="I214" s="10">
        <f t="shared" si="15"/>
        <v>1.2416135071851983E-2</v>
      </c>
      <c r="J214" s="10">
        <f t="shared" si="16"/>
        <v>4.1095848286046177E-2</v>
      </c>
      <c r="K214" s="10">
        <f t="shared" si="17"/>
        <v>0.57551934680485028</v>
      </c>
      <c r="L214" s="10">
        <f t="shared" si="18"/>
        <v>4.0778401919115748E-2</v>
      </c>
    </row>
    <row r="215" spans="1:12" x14ac:dyDescent="0.25">
      <c r="A215" s="8">
        <v>44044</v>
      </c>
      <c r="B215" s="9">
        <v>11336.032192675</v>
      </c>
      <c r="C215" s="9">
        <v>11848.394506952</v>
      </c>
      <c r="D215" s="9">
        <v>11243.913287959</v>
      </c>
      <c r="E215" s="9">
        <v>11800.389870165</v>
      </c>
      <c r="F215" s="9">
        <v>41384071141.677948</v>
      </c>
      <c r="G215" s="9">
        <v>213902838533.15979</v>
      </c>
      <c r="H215" s="44">
        <f t="shared" si="19"/>
        <v>3.6993228322052533E-2</v>
      </c>
      <c r="I215" s="10">
        <f t="shared" si="15"/>
        <v>4.9646818495008779E-2</v>
      </c>
      <c r="J215" s="10">
        <f t="shared" si="16"/>
        <v>-6.1589678175424378E-2</v>
      </c>
      <c r="K215" s="10">
        <f t="shared" si="17"/>
        <v>0.63380289372701326</v>
      </c>
      <c r="L215" s="10">
        <f t="shared" si="18"/>
        <v>5.3760750684580083E-2</v>
      </c>
    </row>
    <row r="216" spans="1:12" x14ac:dyDescent="0.25">
      <c r="A216" s="8">
        <v>44045</v>
      </c>
      <c r="B216" s="9">
        <v>11797.816325549</v>
      </c>
      <c r="C216" s="9">
        <v>12078.658121818</v>
      </c>
      <c r="D216" s="9">
        <v>10983.149379365001</v>
      </c>
      <c r="E216" s="9">
        <v>11073.607655717</v>
      </c>
      <c r="F216" s="9">
        <v>52188598140.945862</v>
      </c>
      <c r="G216" s="9">
        <v>209079136871.18781</v>
      </c>
      <c r="H216" s="44">
        <f t="shared" si="19"/>
        <v>1.9434161711183239E-2</v>
      </c>
      <c r="I216" s="10">
        <f t="shared" si="15"/>
        <v>3.135908538571381E-2</v>
      </c>
      <c r="J216" s="10">
        <f t="shared" si="16"/>
        <v>1.5590928131796966E-2</v>
      </c>
      <c r="K216" s="10">
        <f t="shared" si="17"/>
        <v>0.66555448336790302</v>
      </c>
      <c r="L216" s="10">
        <f t="shared" si="18"/>
        <v>9.9744499925606744E-2</v>
      </c>
    </row>
    <row r="217" spans="1:12" x14ac:dyDescent="0.25">
      <c r="A217" s="8">
        <v>44046</v>
      </c>
      <c r="B217" s="9">
        <v>11070.059688711</v>
      </c>
      <c r="C217" s="9">
        <v>11465.339587039</v>
      </c>
      <c r="D217" s="9">
        <v>10998.679726189001</v>
      </c>
      <c r="E217" s="9">
        <v>11246.255476836999</v>
      </c>
      <c r="F217" s="9">
        <v>35112734940.511322</v>
      </c>
      <c r="G217" s="9">
        <v>207580399210.9809</v>
      </c>
      <c r="H217" s="44">
        <f t="shared" si="19"/>
        <v>-5.0777042333133585E-2</v>
      </c>
      <c r="I217" s="10">
        <f t="shared" si="15"/>
        <v>2.7986508400985762E-2</v>
      </c>
      <c r="J217" s="10">
        <f t="shared" si="16"/>
        <v>-4.5971623563491049E-3</v>
      </c>
      <c r="K217" s="10">
        <f t="shared" si="17"/>
        <v>0.58098255285779055</v>
      </c>
      <c r="L217" s="10">
        <f t="shared" si="18"/>
        <v>4.242871621571398E-2</v>
      </c>
    </row>
    <row r="218" spans="1:12" x14ac:dyDescent="0.25">
      <c r="A218" s="8">
        <v>44047</v>
      </c>
      <c r="B218" s="9">
        <v>11228.303771319999</v>
      </c>
      <c r="C218" s="9">
        <v>11391.633522431001</v>
      </c>
      <c r="D218" s="9">
        <v>11075.230214630001</v>
      </c>
      <c r="E218" s="9">
        <v>11194.554614508999</v>
      </c>
      <c r="F218" s="9">
        <v>33863638681.67712</v>
      </c>
      <c r="G218" s="9">
        <v>207438823629.63571</v>
      </c>
      <c r="H218" s="44">
        <f t="shared" si="19"/>
        <v>-6.4285984770411919E-3</v>
      </c>
      <c r="I218" s="10">
        <f t="shared" si="15"/>
        <v>1.588250809750081E-2</v>
      </c>
      <c r="J218" s="10">
        <f t="shared" si="16"/>
        <v>4.8092430145119547E-2</v>
      </c>
      <c r="K218" s="10">
        <f t="shared" si="17"/>
        <v>0.57081905082626028</v>
      </c>
      <c r="L218" s="10">
        <f t="shared" si="18"/>
        <v>2.8568553580316625E-2</v>
      </c>
    </row>
    <row r="219" spans="1:12" x14ac:dyDescent="0.25">
      <c r="A219" s="8">
        <v>44048</v>
      </c>
      <c r="B219" s="9">
        <v>11196.177622179999</v>
      </c>
      <c r="C219" s="9">
        <v>11769.269605624</v>
      </c>
      <c r="D219" s="9">
        <v>11133.728519023</v>
      </c>
      <c r="E219" s="9">
        <v>11732.927950313</v>
      </c>
      <c r="F219" s="9">
        <v>31972193671.727119</v>
      </c>
      <c r="G219" s="9">
        <v>211293357710.87631</v>
      </c>
      <c r="H219" s="44">
        <f t="shared" si="19"/>
        <v>3.3150301267101438E-2</v>
      </c>
      <c r="I219" s="10">
        <f t="shared" si="15"/>
        <v>8.1057079935139397E-3</v>
      </c>
      <c r="J219" s="10">
        <f t="shared" si="16"/>
        <v>4.0362833754328253E-3</v>
      </c>
      <c r="K219" s="10">
        <f t="shared" si="17"/>
        <v>0.62289217559725318</v>
      </c>
      <c r="L219" s="10">
        <f t="shared" si="18"/>
        <v>5.7082502552053382E-2</v>
      </c>
    </row>
    <row r="220" spans="1:12" x14ac:dyDescent="0.25">
      <c r="A220" s="8">
        <v>44049</v>
      </c>
      <c r="B220" s="9">
        <v>11738.742931047</v>
      </c>
      <c r="C220" s="9">
        <v>11895.071833471</v>
      </c>
      <c r="D220" s="9">
        <v>11574.343817905999</v>
      </c>
      <c r="E220" s="9">
        <v>11780.285372344</v>
      </c>
      <c r="F220" s="9">
        <v>37150220757.465027</v>
      </c>
      <c r="G220" s="9">
        <v>216738012059.80579</v>
      </c>
      <c r="H220" s="44">
        <f t="shared" si="19"/>
        <v>1.0689042911115285E-2</v>
      </c>
      <c r="I220" s="10">
        <f t="shared" si="15"/>
        <v>4.4336394748686484E-3</v>
      </c>
      <c r="J220" s="10">
        <f t="shared" si="16"/>
        <v>-1.6733558854166941E-2</v>
      </c>
      <c r="K220" s="10">
        <f t="shared" si="17"/>
        <v>0.64023933970232538</v>
      </c>
      <c r="L220" s="10">
        <f t="shared" si="18"/>
        <v>2.7710254733302575E-2</v>
      </c>
    </row>
    <row r="221" spans="1:12" x14ac:dyDescent="0.25">
      <c r="A221" s="8">
        <v>44050</v>
      </c>
      <c r="B221" s="9">
        <v>11777.538369034</v>
      </c>
      <c r="C221" s="9">
        <v>11885.863153392</v>
      </c>
      <c r="D221" s="9">
        <v>11392.409655418</v>
      </c>
      <c r="E221" s="9">
        <v>11583.159273747</v>
      </c>
      <c r="F221" s="9">
        <v>34481886917.363724</v>
      </c>
      <c r="G221" s="9">
        <v>216166488274.90659</v>
      </c>
      <c r="H221" s="44">
        <f t="shared" si="19"/>
        <v>-7.7415926594813619E-4</v>
      </c>
      <c r="I221" s="10">
        <f t="shared" si="15"/>
        <v>3.948716980425252E-3</v>
      </c>
      <c r="J221" s="10">
        <f t="shared" si="16"/>
        <v>1.2554947206294909E-2</v>
      </c>
      <c r="K221" s="10">
        <f t="shared" si="17"/>
        <v>0.63896953321912231</v>
      </c>
      <c r="L221" s="10">
        <f t="shared" si="18"/>
        <v>4.3314234029437682E-2</v>
      </c>
    </row>
    <row r="222" spans="1:12" x14ac:dyDescent="0.25">
      <c r="A222" s="8">
        <v>44051</v>
      </c>
      <c r="B222" s="9">
        <v>11592.016894437</v>
      </c>
      <c r="C222" s="9">
        <v>11802.13589632</v>
      </c>
      <c r="D222" s="9">
        <v>11541.270301023</v>
      </c>
      <c r="E222" s="9">
        <v>11728.585226911</v>
      </c>
      <c r="F222" s="9">
        <v>31999650196.17271</v>
      </c>
      <c r="G222" s="9">
        <v>215438751399.8678</v>
      </c>
      <c r="H222" s="44">
        <f t="shared" si="19"/>
        <v>-7.0442723419801056E-3</v>
      </c>
      <c r="I222" s="10">
        <f t="shared" si="15"/>
        <v>1.5850509005534651E-2</v>
      </c>
      <c r="J222" s="10">
        <f t="shared" si="16"/>
        <v>-6.8637486267559833E-3</v>
      </c>
      <c r="K222" s="10">
        <f t="shared" si="17"/>
        <v>0.62742418546691869</v>
      </c>
      <c r="L222" s="10">
        <f t="shared" si="18"/>
        <v>2.2602849469167907E-2</v>
      </c>
    </row>
    <row r="223" spans="1:12" x14ac:dyDescent="0.25">
      <c r="A223" s="8">
        <v>44052</v>
      </c>
      <c r="B223" s="9">
        <v>11758.323338153001</v>
      </c>
      <c r="C223" s="9">
        <v>11784.905447867999</v>
      </c>
      <c r="D223" s="9">
        <v>11539.762593547999</v>
      </c>
      <c r="E223" s="9">
        <v>11648.083166166</v>
      </c>
      <c r="F223" s="9">
        <v>27135096720.099758</v>
      </c>
      <c r="G223" s="9">
        <v>215278340523.57819</v>
      </c>
      <c r="H223" s="44">
        <f t="shared" si="19"/>
        <v>-1.4599432342897796E-3</v>
      </c>
      <c r="I223" s="10">
        <f t="shared" si="15"/>
        <v>2.0952457476068814E-2</v>
      </c>
      <c r="J223" s="10">
        <f t="shared" si="16"/>
        <v>1.8868625968897712E-2</v>
      </c>
      <c r="K223" s="10">
        <f t="shared" si="17"/>
        <v>0.62504823853802671</v>
      </c>
      <c r="L223" s="10">
        <f t="shared" si="18"/>
        <v>2.124331868465501E-2</v>
      </c>
    </row>
    <row r="224" spans="1:12" x14ac:dyDescent="0.25">
      <c r="A224" s="8">
        <v>44053</v>
      </c>
      <c r="B224" s="9">
        <v>11666.673083738</v>
      </c>
      <c r="C224" s="9">
        <v>12031.870652052001</v>
      </c>
      <c r="D224" s="9">
        <v>11666.673083738</v>
      </c>
      <c r="E224" s="9">
        <v>11867.866490683</v>
      </c>
      <c r="F224" s="9">
        <v>36150631837.610703</v>
      </c>
      <c r="G224" s="9">
        <v>219302265535.03241</v>
      </c>
      <c r="H224" s="44">
        <f t="shared" si="19"/>
        <v>2.0956061571854201E-2</v>
      </c>
      <c r="I224" s="10">
        <f t="shared" si="15"/>
        <v>1.2821768606451189E-2</v>
      </c>
      <c r="J224" s="10">
        <f t="shared" si="16"/>
        <v>-3.9810076643507109E-2</v>
      </c>
      <c r="K224" s="10">
        <f t="shared" si="17"/>
        <v>0.65910284948206277</v>
      </c>
      <c r="L224" s="10">
        <f t="shared" si="18"/>
        <v>3.130263149509549E-2</v>
      </c>
    </row>
    <row r="225" spans="1:12" x14ac:dyDescent="0.25">
      <c r="A225" s="8">
        <v>44054</v>
      </c>
      <c r="B225" s="9">
        <v>11885.451397024</v>
      </c>
      <c r="C225" s="9">
        <v>11927.491912685</v>
      </c>
      <c r="D225" s="9">
        <v>11185.182121575999</v>
      </c>
      <c r="E225" s="9">
        <v>11395.405816094</v>
      </c>
      <c r="F225" s="9">
        <v>37908458366.05912</v>
      </c>
      <c r="G225" s="9">
        <v>214723636951.70361</v>
      </c>
      <c r="H225" s="44">
        <f t="shared" si="19"/>
        <v>-8.6751879558478635E-3</v>
      </c>
      <c r="I225" s="10">
        <f t="shared" si="15"/>
        <v>2.9028506826976316E-2</v>
      </c>
      <c r="J225" s="10">
        <f t="shared" si="16"/>
        <v>1.5919437508034484E-2</v>
      </c>
      <c r="K225" s="10">
        <f t="shared" si="17"/>
        <v>0.64470982042472325</v>
      </c>
      <c r="L225" s="10">
        <f t="shared" si="18"/>
        <v>6.636546307789648E-2</v>
      </c>
    </row>
    <row r="226" spans="1:12" x14ac:dyDescent="0.25">
      <c r="A226" s="8">
        <v>44055</v>
      </c>
      <c r="B226" s="9">
        <v>11397.039450146</v>
      </c>
      <c r="C226" s="9">
        <v>11607.740818595001</v>
      </c>
      <c r="D226" s="9">
        <v>11238.647352159</v>
      </c>
      <c r="E226" s="9">
        <v>11576.814266862</v>
      </c>
      <c r="F226" s="9">
        <v>42464680750.60656</v>
      </c>
      <c r="G226" s="9">
        <v>211560773190.07458</v>
      </c>
      <c r="H226" s="44">
        <f t="shared" si="19"/>
        <v>-2.6807907012700711E-2</v>
      </c>
      <c r="I226" s="10">
        <f t="shared" si="15"/>
        <v>6.6224246581619737E-3</v>
      </c>
      <c r="J226" s="10">
        <f t="shared" si="16"/>
        <v>1.6083429333834331E-2</v>
      </c>
      <c r="K226" s="10">
        <f t="shared" si="17"/>
        <v>0.60061859249590155</v>
      </c>
      <c r="L226" s="10">
        <f t="shared" si="18"/>
        <v>3.2841449230551545E-2</v>
      </c>
    </row>
    <row r="227" spans="1:12" x14ac:dyDescent="0.25">
      <c r="A227" s="8">
        <v>44056</v>
      </c>
      <c r="B227" s="9">
        <v>11567.066722510999</v>
      </c>
      <c r="C227" s="9">
        <v>11773.088455502</v>
      </c>
      <c r="D227" s="9">
        <v>11301.370139918001</v>
      </c>
      <c r="E227" s="9">
        <v>11763.009141033999</v>
      </c>
      <c r="F227" s="9">
        <v>35020081227.880089</v>
      </c>
      <c r="G227" s="9">
        <v>213109715698.47769</v>
      </c>
      <c r="H227" s="44">
        <f t="shared" si="19"/>
        <v>1.4244601037449173E-2</v>
      </c>
      <c r="I227" s="10">
        <f t="shared" si="15"/>
        <v>4.6761343670800965E-3</v>
      </c>
      <c r="J227" s="10">
        <f t="shared" si="16"/>
        <v>-1.711532052437903E-3</v>
      </c>
      <c r="K227" s="10">
        <f t="shared" si="17"/>
        <v>0.62341876575912902</v>
      </c>
      <c r="L227" s="10">
        <f t="shared" si="18"/>
        <v>4.1739922659273399E-2</v>
      </c>
    </row>
    <row r="228" spans="1:12" x14ac:dyDescent="0.25">
      <c r="A228" s="8">
        <v>44057</v>
      </c>
      <c r="B228" s="9">
        <v>11765.965453459999</v>
      </c>
      <c r="C228" s="9">
        <v>11830.530275556999</v>
      </c>
      <c r="D228" s="9">
        <v>11657.287583797999</v>
      </c>
      <c r="E228" s="9">
        <v>11742.876373855999</v>
      </c>
      <c r="F228" s="9">
        <v>37984318894.680061</v>
      </c>
      <c r="G228" s="9">
        <v>216718826119.0593</v>
      </c>
      <c r="H228" s="44">
        <f t="shared" si="19"/>
        <v>4.8790782700825017E-3</v>
      </c>
      <c r="I228" s="10">
        <f t="shared" si="15"/>
        <v>1.1292250368908822E-2</v>
      </c>
      <c r="J228" s="10">
        <f t="shared" si="16"/>
        <v>1.0432425156135183E-2</v>
      </c>
      <c r="K228" s="10">
        <f t="shared" si="17"/>
        <v>0.63133955298238864</v>
      </c>
      <c r="L228" s="10">
        <f t="shared" si="18"/>
        <v>1.4861320913089893E-2</v>
      </c>
    </row>
    <row r="229" spans="1:12" x14ac:dyDescent="0.25">
      <c r="A229" s="8">
        <v>44058</v>
      </c>
      <c r="B229" s="9">
        <v>11755.708157765999</v>
      </c>
      <c r="C229" s="9">
        <v>11966.488278236</v>
      </c>
      <c r="D229" s="9">
        <v>11755.708157765999</v>
      </c>
      <c r="E229" s="9">
        <v>11865.383052744</v>
      </c>
      <c r="F229" s="9">
        <v>31579519762.251331</v>
      </c>
      <c r="G229" s="9">
        <v>219092295047.44699</v>
      </c>
      <c r="H229" s="44">
        <f t="shared" si="19"/>
        <v>1.1492130911486109E-2</v>
      </c>
      <c r="I229" s="10">
        <f t="shared" si="15"/>
        <v>3.1742429380593983E-2</v>
      </c>
      <c r="J229" s="10">
        <f t="shared" si="16"/>
        <v>2.30063103269873E-3</v>
      </c>
      <c r="K229" s="10">
        <f t="shared" si="17"/>
        <v>0.65008712068634744</v>
      </c>
      <c r="L229" s="10">
        <f t="shared" si="18"/>
        <v>1.793002323988091E-2</v>
      </c>
    </row>
    <row r="230" spans="1:12" x14ac:dyDescent="0.25">
      <c r="A230" s="8">
        <v>44059</v>
      </c>
      <c r="B230" s="9">
        <v>11857.113343102999</v>
      </c>
      <c r="C230" s="9">
        <v>11912.908055211999</v>
      </c>
      <c r="D230" s="9">
        <v>11706.352598874</v>
      </c>
      <c r="E230" s="9">
        <v>11892.68092121</v>
      </c>
      <c r="F230" s="9">
        <v>27103038829.14608</v>
      </c>
      <c r="G230" s="9">
        <v>218601707688.96661</v>
      </c>
      <c r="H230" s="44">
        <f t="shared" si="19"/>
        <v>-4.4775227099373332E-3</v>
      </c>
      <c r="I230" s="10">
        <f t="shared" si="15"/>
        <v>3.0278118849380496E-2</v>
      </c>
      <c r="J230" s="10">
        <f t="shared" si="16"/>
        <v>3.3067035959288837E-2</v>
      </c>
      <c r="K230" s="10">
        <f t="shared" si="17"/>
        <v>0.64269881813009921</v>
      </c>
      <c r="L230" s="10">
        <f t="shared" si="18"/>
        <v>1.7644732173697442E-2</v>
      </c>
    </row>
    <row r="231" spans="1:12" x14ac:dyDescent="0.25">
      <c r="A231" s="8">
        <v>44060</v>
      </c>
      <c r="B231" s="9">
        <v>11892.992797819001</v>
      </c>
      <c r="C231" s="9">
        <v>12394.345021042</v>
      </c>
      <c r="D231" s="9">
        <v>11787.626097961</v>
      </c>
      <c r="E231" s="9">
        <v>12285.936628883999</v>
      </c>
      <c r="F231" s="9">
        <v>29928688831.406269</v>
      </c>
      <c r="G231" s="9">
        <v>222199281267.30161</v>
      </c>
      <c r="H231" s="44">
        <f t="shared" si="19"/>
        <v>4.0413051422768881E-2</v>
      </c>
      <c r="I231" s="10">
        <f t="shared" si="15"/>
        <v>1.8718029871017866E-2</v>
      </c>
      <c r="J231" s="10">
        <f t="shared" si="16"/>
        <v>-2.6366897281434598E-2</v>
      </c>
      <c r="K231" s="10">
        <f t="shared" si="17"/>
        <v>0.70908528993931252</v>
      </c>
      <c r="L231" s="10">
        <f t="shared" si="18"/>
        <v>5.1470832043607917E-2</v>
      </c>
    </row>
    <row r="232" spans="1:12" x14ac:dyDescent="0.25">
      <c r="A232" s="8">
        <v>44061</v>
      </c>
      <c r="B232" s="9">
        <v>12272.578629903999</v>
      </c>
      <c r="C232" s="9">
        <v>12364.515862013001</v>
      </c>
      <c r="D232" s="9">
        <v>11892.030440813</v>
      </c>
      <c r="E232" s="9">
        <v>11961.994599784</v>
      </c>
      <c r="F232" s="9">
        <v>42796629888.699287</v>
      </c>
      <c r="G232" s="9">
        <v>224500807943.60251</v>
      </c>
      <c r="H232" s="44">
        <f t="shared" si="19"/>
        <v>-2.4066748971694652E-3</v>
      </c>
      <c r="I232" s="10">
        <f t="shared" si="15"/>
        <v>1.2839840234160306E-2</v>
      </c>
      <c r="J232" s="10">
        <f t="shared" si="16"/>
        <v>-1.9193206634882332E-2</v>
      </c>
      <c r="K232" s="10">
        <f t="shared" si="17"/>
        <v>0.70497207727489397</v>
      </c>
      <c r="L232" s="10">
        <f t="shared" si="18"/>
        <v>3.9731265703663921E-2</v>
      </c>
    </row>
    <row r="233" spans="1:12" x14ac:dyDescent="0.25">
      <c r="A233" s="8">
        <v>44062</v>
      </c>
      <c r="B233" s="9">
        <v>11969.194370738</v>
      </c>
      <c r="C233" s="9">
        <v>12007.453785903999</v>
      </c>
      <c r="D233" s="9">
        <v>11638.94294719</v>
      </c>
      <c r="E233" s="9">
        <v>11732.405565665</v>
      </c>
      <c r="F233" s="9">
        <v>40374416080.835861</v>
      </c>
      <c r="G233" s="9">
        <v>217876175357.2132</v>
      </c>
      <c r="H233" s="44">
        <f t="shared" si="19"/>
        <v>-2.8877966601667648E-2</v>
      </c>
      <c r="I233" s="10">
        <f t="shared" si="15"/>
        <v>7.299241344798835E-3</v>
      </c>
      <c r="J233" s="10">
        <f t="shared" si="16"/>
        <v>1.1437520191230677E-2</v>
      </c>
      <c r="K233" s="10">
        <f t="shared" si="17"/>
        <v>0.65573595057057377</v>
      </c>
      <c r="L233" s="10">
        <f t="shared" si="18"/>
        <v>3.166188204427689E-2</v>
      </c>
    </row>
    <row r="234" spans="1:12" x14ac:dyDescent="0.25">
      <c r="A234" s="8">
        <v>44063</v>
      </c>
      <c r="B234" s="9">
        <v>11742.526098423001</v>
      </c>
      <c r="C234" s="9">
        <v>11878.737598780999</v>
      </c>
      <c r="D234" s="9">
        <v>11689.236035587001</v>
      </c>
      <c r="E234" s="9">
        <v>11866.595191214001</v>
      </c>
      <c r="F234" s="9">
        <v>33930368813.690449</v>
      </c>
      <c r="G234" s="9">
        <v>217781876318.685</v>
      </c>
      <c r="H234" s="44">
        <f t="shared" si="19"/>
        <v>-1.0719690403814406E-2</v>
      </c>
      <c r="I234" s="10">
        <f t="shared" si="15"/>
        <v>1.0817347387548677E-2</v>
      </c>
      <c r="J234" s="10">
        <f t="shared" si="16"/>
        <v>-2.8287470131073023E-2</v>
      </c>
      <c r="K234" s="10">
        <f t="shared" si="17"/>
        <v>0.63798697378999192</v>
      </c>
      <c r="L234" s="10">
        <f t="shared" si="18"/>
        <v>1.6211629452692611E-2</v>
      </c>
    </row>
    <row r="235" spans="1:12" x14ac:dyDescent="0.25">
      <c r="A235" s="8">
        <v>44064</v>
      </c>
      <c r="B235" s="9">
        <v>11855.744857782</v>
      </c>
      <c r="C235" s="9">
        <v>11874.021688888</v>
      </c>
      <c r="D235" s="9">
        <v>11511.718101402999</v>
      </c>
      <c r="E235" s="9">
        <v>11530.919234184999</v>
      </c>
      <c r="F235" s="9">
        <v>31263106135.312778</v>
      </c>
      <c r="G235" s="9">
        <v>216936115830.44119</v>
      </c>
      <c r="H235" s="44">
        <f t="shared" si="19"/>
        <v>-3.9700429896546421E-4</v>
      </c>
      <c r="I235" s="10">
        <f t="shared" si="15"/>
        <v>1.2284182835048148E-2</v>
      </c>
      <c r="J235" s="10">
        <f t="shared" si="16"/>
        <v>1.3029203376917042E-2</v>
      </c>
      <c r="K235" s="10">
        <f t="shared" si="17"/>
        <v>0.63733668591974779</v>
      </c>
      <c r="L235" s="10">
        <f t="shared" si="18"/>
        <v>3.1472590302645154E-2</v>
      </c>
    </row>
    <row r="236" spans="1:12" x14ac:dyDescent="0.25">
      <c r="A236" s="8">
        <v>44065</v>
      </c>
      <c r="B236" s="9">
        <v>11534.753087278999</v>
      </c>
      <c r="C236" s="9">
        <v>11687.658399784001</v>
      </c>
      <c r="D236" s="9">
        <v>11403.802019905001</v>
      </c>
      <c r="E236" s="9">
        <v>11681.157926010001</v>
      </c>
      <c r="F236" s="9">
        <v>34813826010.136513</v>
      </c>
      <c r="G236" s="9">
        <v>213530755733.42761</v>
      </c>
      <c r="H236" s="44">
        <f t="shared" si="19"/>
        <v>-1.5695043683337972E-2</v>
      </c>
      <c r="I236" s="10">
        <f t="shared" si="15"/>
        <v>5.7474927745274637E-3</v>
      </c>
      <c r="J236" s="10">
        <f t="shared" si="16"/>
        <v>-2.3756753807949726E-3</v>
      </c>
      <c r="K236" s="10">
        <f t="shared" si="17"/>
        <v>0.61163861510990558</v>
      </c>
      <c r="L236" s="10">
        <f t="shared" si="18"/>
        <v>2.4891380908186322E-2</v>
      </c>
    </row>
    <row r="237" spans="1:12" x14ac:dyDescent="0.25">
      <c r="A237" s="8">
        <v>44066</v>
      </c>
      <c r="B237" s="9">
        <v>11680.516312202</v>
      </c>
      <c r="C237" s="9">
        <v>11707.263444938</v>
      </c>
      <c r="D237" s="9">
        <v>11537.632616372999</v>
      </c>
      <c r="E237" s="9">
        <v>11653.407286706</v>
      </c>
      <c r="F237" s="9">
        <v>25832518308.662441</v>
      </c>
      <c r="G237" s="9">
        <v>214622667029.4982</v>
      </c>
      <c r="H237" s="44">
        <f t="shared" si="19"/>
        <v>1.6774142846578957E-3</v>
      </c>
      <c r="I237" s="10">
        <f t="shared" si="15"/>
        <v>1.0564203690858186E-2</v>
      </c>
      <c r="J237" s="10">
        <f t="shared" si="16"/>
        <v>9.4697133333603301E-3</v>
      </c>
      <c r="K237" s="10">
        <f t="shared" si="17"/>
        <v>0.61434200074459722</v>
      </c>
      <c r="L237" s="10">
        <f t="shared" si="18"/>
        <v>1.4702394694408927E-2</v>
      </c>
    </row>
    <row r="238" spans="1:12" x14ac:dyDescent="0.25">
      <c r="A238" s="8">
        <v>44067</v>
      </c>
      <c r="B238" s="9">
        <v>11648.112342376</v>
      </c>
      <c r="C238" s="9">
        <v>11822.060146586</v>
      </c>
      <c r="D238" s="9">
        <v>11601.430913812001</v>
      </c>
      <c r="E238" s="9">
        <v>11763.761713067999</v>
      </c>
      <c r="F238" s="9">
        <v>27473249747.711021</v>
      </c>
      <c r="G238" s="9">
        <v>216678337890.02289</v>
      </c>
      <c r="H238" s="44">
        <f t="shared" si="19"/>
        <v>9.8055965160360036E-3</v>
      </c>
      <c r="I238" s="10">
        <f t="shared" si="15"/>
        <v>1.0901481536994148E-2</v>
      </c>
      <c r="J238" s="10">
        <f t="shared" si="16"/>
        <v>-3.4190330164474592E-2</v>
      </c>
      <c r="K238" s="10">
        <f t="shared" si="17"/>
        <v>0.63017158704278886</v>
      </c>
      <c r="L238" s="10">
        <f t="shared" si="18"/>
        <v>1.9017415559603901E-2</v>
      </c>
    </row>
    <row r="239" spans="1:12" x14ac:dyDescent="0.25">
      <c r="A239" s="8">
        <v>44068</v>
      </c>
      <c r="B239" s="9">
        <v>11756.697839883</v>
      </c>
      <c r="C239" s="9">
        <v>11761.360445300001</v>
      </c>
      <c r="D239" s="9">
        <v>11166.884229560001</v>
      </c>
      <c r="E239" s="9">
        <v>11361.554816121999</v>
      </c>
      <c r="F239" s="9">
        <v>31693401988.686081</v>
      </c>
      <c r="G239" s="9">
        <v>212634135184.42279</v>
      </c>
      <c r="H239" s="44">
        <f t="shared" si="19"/>
        <v>-5.1344436192475506E-3</v>
      </c>
      <c r="I239" s="10">
        <f t="shared" si="15"/>
        <v>1.6344184058273235E-2</v>
      </c>
      <c r="J239" s="10">
        <f t="shared" si="16"/>
        <v>8.9788022661514422E-3</v>
      </c>
      <c r="K239" s="10">
        <f t="shared" si="17"/>
        <v>0.62180156293941846</v>
      </c>
      <c r="L239" s="10">
        <f t="shared" si="18"/>
        <v>5.323563883346738E-2</v>
      </c>
    </row>
    <row r="240" spans="1:12" x14ac:dyDescent="0.25">
      <c r="A240" s="8">
        <v>44069</v>
      </c>
      <c r="B240" s="9">
        <v>11338.908192941</v>
      </c>
      <c r="C240" s="9">
        <v>11519.647238246</v>
      </c>
      <c r="D240" s="9">
        <v>11275.789326675</v>
      </c>
      <c r="E240" s="9">
        <v>11463.567970251999</v>
      </c>
      <c r="F240" s="9">
        <v>36827771241.809883</v>
      </c>
      <c r="G240" s="9">
        <v>210613286486.38419</v>
      </c>
      <c r="H240" s="44">
        <f t="shared" si="19"/>
        <v>-2.0551466658824569E-2</v>
      </c>
      <c r="I240" s="10">
        <f t="shared" si="15"/>
        <v>4.5716071130090328E-3</v>
      </c>
      <c r="J240" s="10">
        <f t="shared" si="16"/>
        <v>-1.3287989265932665E-2</v>
      </c>
      <c r="K240" s="10">
        <f t="shared" si="17"/>
        <v>0.58847116219143936</v>
      </c>
      <c r="L240" s="10">
        <f t="shared" si="18"/>
        <v>2.1626682133383701E-2</v>
      </c>
    </row>
    <row r="241" spans="1:12" x14ac:dyDescent="0.25">
      <c r="A241" s="8">
        <v>44070</v>
      </c>
      <c r="B241" s="9">
        <v>11462.852017346</v>
      </c>
      <c r="C241" s="9">
        <v>11549.168639402</v>
      </c>
      <c r="D241" s="9">
        <v>11188.793220386</v>
      </c>
      <c r="E241" s="9">
        <v>11311.240202114001</v>
      </c>
      <c r="F241" s="9">
        <v>32828842214.215141</v>
      </c>
      <c r="G241" s="9">
        <v>209653734745.60721</v>
      </c>
      <c r="H241" s="44">
        <f t="shared" si="19"/>
        <v>2.5627001023075698E-3</v>
      </c>
      <c r="I241" s="10">
        <f t="shared" si="15"/>
        <v>5.6585199833590677E-3</v>
      </c>
      <c r="J241" s="10">
        <f t="shared" si="16"/>
        <v>1.6407574408888737E-2</v>
      </c>
      <c r="K241" s="10">
        <f t="shared" si="17"/>
        <v>0.59254193740130012</v>
      </c>
      <c r="L241" s="10">
        <f t="shared" si="18"/>
        <v>3.2208604799255358E-2</v>
      </c>
    </row>
    <row r="242" spans="1:12" x14ac:dyDescent="0.25">
      <c r="A242" s="8">
        <v>44071</v>
      </c>
      <c r="B242" s="9">
        <v>11320.184264047</v>
      </c>
      <c r="C242" s="9">
        <v>11504.097677571001</v>
      </c>
      <c r="D242" s="9">
        <v>11290.095889202001</v>
      </c>
      <c r="E242" s="9">
        <v>11496.830217387</v>
      </c>
      <c r="F242" s="9">
        <v>32588672017.065708</v>
      </c>
      <c r="G242" s="9">
        <v>211036707877.2608</v>
      </c>
      <c r="H242" s="44">
        <f t="shared" si="19"/>
        <v>-3.9025286787511145E-3</v>
      </c>
      <c r="I242" s="10">
        <f t="shared" si="15"/>
        <v>6.4896474171080723E-3</v>
      </c>
      <c r="J242" s="10">
        <f t="shared" si="16"/>
        <v>-1.0201637990845391E-3</v>
      </c>
      <c r="K242" s="10">
        <f t="shared" si="17"/>
        <v>0.58632699681847766</v>
      </c>
      <c r="L242" s="10">
        <f t="shared" si="18"/>
        <v>1.8954824694950023E-2</v>
      </c>
    </row>
    <row r="243" spans="1:12" x14ac:dyDescent="0.25">
      <c r="A243" s="8">
        <v>44072</v>
      </c>
      <c r="B243" s="9">
        <v>11502.402891201</v>
      </c>
      <c r="C243" s="9">
        <v>11551.262488124001</v>
      </c>
      <c r="D243" s="9">
        <v>11437.270815301001</v>
      </c>
      <c r="E243" s="9">
        <v>11485.101567395001</v>
      </c>
      <c r="F243" s="9">
        <v>24334715746.665588</v>
      </c>
      <c r="G243" s="9">
        <v>212233299545.354</v>
      </c>
      <c r="H243" s="44">
        <f t="shared" si="19"/>
        <v>4.0998270246744599E-3</v>
      </c>
      <c r="I243" s="10">
        <f t="shared" si="15"/>
        <v>5.7743085563458658E-3</v>
      </c>
      <c r="J243" s="10">
        <f t="shared" si="16"/>
        <v>1.8519017859956355E-2</v>
      </c>
      <c r="K243" s="10">
        <f t="shared" si="17"/>
        <v>0.59283066311000465</v>
      </c>
      <c r="L243" s="10">
        <f t="shared" si="18"/>
        <v>9.9666847680566217E-3</v>
      </c>
    </row>
    <row r="244" spans="1:12" x14ac:dyDescent="0.25">
      <c r="A244" s="8">
        <v>44073</v>
      </c>
      <c r="B244" s="9">
        <v>11471.661267574</v>
      </c>
      <c r="C244" s="9">
        <v>11704.635235420001</v>
      </c>
      <c r="D244" s="9">
        <v>11468.275352438999</v>
      </c>
      <c r="E244" s="9">
        <v>11697.794368445</v>
      </c>
      <c r="F244" s="9">
        <v>25043705473.359051</v>
      </c>
      <c r="G244" s="9">
        <v>214429322463.4996</v>
      </c>
      <c r="H244" s="44">
        <f t="shared" si="19"/>
        <v>1.3277574416968224E-2</v>
      </c>
      <c r="I244" s="10">
        <f t="shared" si="15"/>
        <v>1.3188572186521806E-2</v>
      </c>
      <c r="J244" s="10">
        <f t="shared" si="16"/>
        <v>-3.5729530243533425E-3</v>
      </c>
      <c r="K244" s="10">
        <f t="shared" si="17"/>
        <v>0.61397959077307651</v>
      </c>
      <c r="L244" s="10">
        <f t="shared" si="18"/>
        <v>2.0609889082470856E-2</v>
      </c>
    </row>
    <row r="245" spans="1:12" x14ac:dyDescent="0.25">
      <c r="A245" s="8">
        <v>44074</v>
      </c>
      <c r="B245" s="9">
        <v>11715.379855157</v>
      </c>
      <c r="C245" s="9">
        <v>11764.463114918</v>
      </c>
      <c r="D245" s="9">
        <v>11578.522318313</v>
      </c>
      <c r="E245" s="9">
        <v>11655.998698678</v>
      </c>
      <c r="F245" s="9">
        <v>28817684113.3876</v>
      </c>
      <c r="G245" s="9">
        <v>215789549308.06439</v>
      </c>
      <c r="H245" s="44">
        <f t="shared" si="19"/>
        <v>5.1114689432568937E-3</v>
      </c>
      <c r="I245" s="10">
        <f t="shared" si="15"/>
        <v>2.2582271794240109E-2</v>
      </c>
      <c r="J245" s="10">
        <f t="shared" si="16"/>
        <v>2.2799952580995209E-2</v>
      </c>
      <c r="K245" s="10">
        <f t="shared" si="17"/>
        <v>0.62222939732636373</v>
      </c>
      <c r="L245" s="10">
        <f t="shared" si="18"/>
        <v>1.6059112855092872E-2</v>
      </c>
    </row>
    <row r="246" spans="1:12" x14ac:dyDescent="0.25">
      <c r="A246" s="8">
        <v>44075</v>
      </c>
      <c r="B246" s="9">
        <v>11650.160999794</v>
      </c>
      <c r="C246" s="9">
        <v>12044.02118838</v>
      </c>
      <c r="D246" s="9">
        <v>11551.451658336</v>
      </c>
      <c r="E246" s="9">
        <v>11921.754916292</v>
      </c>
      <c r="F246" s="9">
        <v>36030623507.373917</v>
      </c>
      <c r="G246" s="9">
        <v>219184566363.103</v>
      </c>
      <c r="H246" s="44">
        <f t="shared" si="19"/>
        <v>2.3762926597772613E-2</v>
      </c>
      <c r="I246" s="10">
        <f t="shared" si="15"/>
        <v>2.4442891411630304E-2</v>
      </c>
      <c r="J246" s="10">
        <f t="shared" si="16"/>
        <v>-4.3836327113201956E-2</v>
      </c>
      <c r="K246" s="10">
        <f t="shared" si="17"/>
        <v>0.66077831541977905</v>
      </c>
      <c r="L246" s="10">
        <f t="shared" si="18"/>
        <v>4.2641353192050202E-2</v>
      </c>
    </row>
    <row r="247" spans="1:12" x14ac:dyDescent="0.25">
      <c r="A247" s="8">
        <v>44076</v>
      </c>
      <c r="B247" s="9">
        <v>11924.492570654</v>
      </c>
      <c r="C247" s="9">
        <v>11945.582651837</v>
      </c>
      <c r="D247" s="9">
        <v>11231.679496729999</v>
      </c>
      <c r="E247" s="9">
        <v>11399.148968018</v>
      </c>
      <c r="F247" s="9">
        <v>40828722689.696037</v>
      </c>
      <c r="G247" s="9">
        <v>213802951608.0368</v>
      </c>
      <c r="H247" s="44">
        <f t="shared" si="19"/>
        <v>-8.1732284428371518E-3</v>
      </c>
      <c r="I247" s="10">
        <f t="shared" si="15"/>
        <v>2.1229280704507889E-2</v>
      </c>
      <c r="J247" s="10">
        <f t="shared" si="16"/>
        <v>-0.1038216986806143</v>
      </c>
      <c r="K247" s="10">
        <f t="shared" si="17"/>
        <v>0.64720439485494285</v>
      </c>
      <c r="L247" s="10">
        <f t="shared" si="18"/>
        <v>6.3561567556735143E-2</v>
      </c>
    </row>
    <row r="248" spans="1:12" x14ac:dyDescent="0.25">
      <c r="A248" s="8">
        <v>44077</v>
      </c>
      <c r="B248" s="9">
        <v>11388.867878174</v>
      </c>
      <c r="C248" s="9">
        <v>11435.020123456001</v>
      </c>
      <c r="D248" s="9">
        <v>10103.862176103999</v>
      </c>
      <c r="E248" s="9">
        <v>10215.669958644999</v>
      </c>
      <c r="F248" s="9">
        <v>41460895659.59449</v>
      </c>
      <c r="G248" s="9">
        <v>203871519785.94681</v>
      </c>
      <c r="H248" s="44">
        <f t="shared" si="19"/>
        <v>-4.2740696980777579E-2</v>
      </c>
      <c r="I248" s="10">
        <f t="shared" si="15"/>
        <v>4.7780138481198886E-2</v>
      </c>
      <c r="J248" s="10">
        <f t="shared" si="16"/>
        <v>2.5240585829595652E-2</v>
      </c>
      <c r="K248" s="10">
        <f t="shared" si="17"/>
        <v>0.57680173094904252</v>
      </c>
      <c r="L248" s="10">
        <f t="shared" si="18"/>
        <v>0.13174743718300497</v>
      </c>
    </row>
    <row r="249" spans="1:12" x14ac:dyDescent="0.25">
      <c r="A249" s="8">
        <v>44078</v>
      </c>
      <c r="B249" s="9">
        <v>10158.236884223999</v>
      </c>
      <c r="C249" s="9">
        <v>10602.968795159</v>
      </c>
      <c r="D249" s="9">
        <v>10108.684939321</v>
      </c>
      <c r="E249" s="9">
        <v>10473.519453043</v>
      </c>
      <c r="F249" s="9">
        <v>51279765458.535057</v>
      </c>
      <c r="G249" s="9">
        <v>191811080129.68979</v>
      </c>
      <c r="H249" s="44">
        <f t="shared" si="19"/>
        <v>-7.2763433672518099E-2</v>
      </c>
      <c r="I249" s="10">
        <f t="shared" si="15"/>
        <v>1.0324665811702929E-2</v>
      </c>
      <c r="J249" s="10">
        <f t="shared" si="16"/>
        <v>-3.281922569372131E-2</v>
      </c>
      <c r="K249" s="10">
        <f t="shared" si="17"/>
        <v>0.46206822278442017</v>
      </c>
      <c r="L249" s="10">
        <f t="shared" si="18"/>
        <v>4.889694938609912E-2</v>
      </c>
    </row>
    <row r="250" spans="1:12" x14ac:dyDescent="0.25">
      <c r="A250" s="8">
        <v>44079</v>
      </c>
      <c r="B250" s="9">
        <v>10448.690166222999</v>
      </c>
      <c r="C250" s="9">
        <v>10547.916974341</v>
      </c>
      <c r="D250" s="9">
        <v>9902.9775288109995</v>
      </c>
      <c r="E250" s="9">
        <v>10129.786654306001</v>
      </c>
      <c r="F250" s="9">
        <v>47745079004.767708</v>
      </c>
      <c r="G250" s="9">
        <v>189709036351.37549</v>
      </c>
      <c r="H250" s="44">
        <f t="shared" si="19"/>
        <v>-5.1921138203420104E-3</v>
      </c>
      <c r="I250" s="10">
        <f t="shared" si="15"/>
        <v>1.7616358182440811E-2</v>
      </c>
      <c r="J250" s="10">
        <f t="shared" si="16"/>
        <v>1.2581023939119751E-2</v>
      </c>
      <c r="K250" s="10">
        <f t="shared" si="17"/>
        <v>0.45447699815861831</v>
      </c>
      <c r="L250" s="10">
        <f t="shared" si="18"/>
        <v>6.512581126773842E-2</v>
      </c>
    </row>
    <row r="251" spans="1:12" x14ac:dyDescent="0.25">
      <c r="A251" s="8">
        <v>44080</v>
      </c>
      <c r="B251" s="9">
        <v>10170.035547011001</v>
      </c>
      <c r="C251" s="9">
        <v>10339.13787418</v>
      </c>
      <c r="D251" s="9">
        <v>9998.0607034229997</v>
      </c>
      <c r="E251" s="9">
        <v>10257.229742702</v>
      </c>
      <c r="F251" s="9">
        <v>56682146859.298683</v>
      </c>
      <c r="G251" s="9">
        <v>188480626407.75601</v>
      </c>
      <c r="H251" s="44">
        <f t="shared" si="19"/>
        <v>-1.9793396238222113E-2</v>
      </c>
      <c r="I251" s="10">
        <f t="shared" si="15"/>
        <v>3.2277510665705954E-3</v>
      </c>
      <c r="J251" s="10">
        <f t="shared" si="16"/>
        <v>9.6726545819636467E-3</v>
      </c>
      <c r="K251" s="10">
        <f t="shared" si="17"/>
        <v>0.42568795861468489</v>
      </c>
      <c r="L251" s="10">
        <f t="shared" si="18"/>
        <v>3.4114332856593599E-2</v>
      </c>
    </row>
    <row r="252" spans="1:12" x14ac:dyDescent="0.25">
      <c r="A252" s="8">
        <v>44081</v>
      </c>
      <c r="B252" s="9">
        <v>10248.393996744</v>
      </c>
      <c r="C252" s="9">
        <v>10392.073189199</v>
      </c>
      <c r="D252" s="9">
        <v>9896.3018014469999</v>
      </c>
      <c r="E252" s="9">
        <v>10356.444382971</v>
      </c>
      <c r="F252" s="9">
        <v>41532337191.218483</v>
      </c>
      <c r="G252" s="9">
        <v>187748825397.53369</v>
      </c>
      <c r="H252" s="44">
        <f t="shared" si="19"/>
        <v>5.1198964230079278E-3</v>
      </c>
      <c r="I252" s="10">
        <f t="shared" si="15"/>
        <v>4.6440949090386209E-3</v>
      </c>
      <c r="J252" s="10">
        <f t="shared" si="16"/>
        <v>-2.3583192038051037E-2</v>
      </c>
      <c r="K252" s="10">
        <f t="shared" si="17"/>
        <v>0.43298733329432171</v>
      </c>
      <c r="L252" s="10">
        <f t="shared" si="18"/>
        <v>5.0096631822557303E-2</v>
      </c>
    </row>
    <row r="253" spans="1:12" x14ac:dyDescent="0.25">
      <c r="A253" s="8">
        <v>44082</v>
      </c>
      <c r="B253" s="9">
        <v>10373.819673671</v>
      </c>
      <c r="C253" s="9">
        <v>10397.842526217</v>
      </c>
      <c r="D253" s="9">
        <v>9893.7380575789994</v>
      </c>
      <c r="E253" s="9">
        <v>10112.206366255999</v>
      </c>
      <c r="F253" s="9">
        <v>40939773951.828293</v>
      </c>
      <c r="G253" s="9">
        <v>187507101788.04889</v>
      </c>
      <c r="H253" s="44">
        <f t="shared" si="19"/>
        <v>5.5516708869956784E-4</v>
      </c>
      <c r="I253" s="10">
        <f t="shared" si="15"/>
        <v>1.3064677989834853E-2</v>
      </c>
      <c r="J253" s="10">
        <f t="shared" si="16"/>
        <v>1.0081677994052463E-2</v>
      </c>
      <c r="K253" s="10">
        <f t="shared" si="17"/>
        <v>0.43378288070029014</v>
      </c>
      <c r="L253" s="10">
        <f t="shared" si="18"/>
        <v>5.0951871345718214E-2</v>
      </c>
    </row>
    <row r="254" spans="1:12" x14ac:dyDescent="0.25">
      <c r="A254" s="8">
        <v>44083</v>
      </c>
      <c r="B254" s="9">
        <v>10116.665555576999</v>
      </c>
      <c r="C254" s="9">
        <v>10335.324719057</v>
      </c>
      <c r="D254" s="9">
        <v>9983.509539052</v>
      </c>
      <c r="E254" s="9">
        <v>10214.154374649999</v>
      </c>
      <c r="F254" s="9">
        <v>37822798641.018173</v>
      </c>
      <c r="G254" s="9">
        <v>188204222607.76279</v>
      </c>
      <c r="H254" s="44">
        <f t="shared" si="19"/>
        <v>-6.0125749166106933E-3</v>
      </c>
      <c r="I254" s="10">
        <f t="shared" si="15"/>
        <v>1.4028578109966182E-2</v>
      </c>
      <c r="J254" s="10">
        <f t="shared" si="16"/>
        <v>1.1795814720994002E-2</v>
      </c>
      <c r="K254" s="10">
        <f t="shared" si="17"/>
        <v>0.42516215371592581</v>
      </c>
      <c r="L254" s="10">
        <f t="shared" si="18"/>
        <v>3.5239629774361569E-2</v>
      </c>
    </row>
    <row r="255" spans="1:12" x14ac:dyDescent="0.25">
      <c r="A255" s="8">
        <v>44084</v>
      </c>
      <c r="B255" s="9">
        <v>10222.607116174</v>
      </c>
      <c r="C255" s="9">
        <v>10464.140794506</v>
      </c>
      <c r="D255" s="9">
        <v>10222.607116174</v>
      </c>
      <c r="E255" s="9">
        <v>10334.638647185</v>
      </c>
      <c r="F255" s="9">
        <v>32645377052.380932</v>
      </c>
      <c r="G255" s="9">
        <v>190999091019.74771</v>
      </c>
      <c r="H255" s="44">
        <f t="shared" si="19"/>
        <v>1.2463669884651019E-2</v>
      </c>
      <c r="I255" s="10">
        <f t="shared" si="15"/>
        <v>1.1342991489232799E-2</v>
      </c>
      <c r="J255" s="10">
        <f t="shared" si="16"/>
        <v>3.8839774815864203E-3</v>
      </c>
      <c r="K255" s="10">
        <f t="shared" si="17"/>
        <v>0.44292490433193943</v>
      </c>
      <c r="L255" s="10">
        <f t="shared" si="18"/>
        <v>2.3627404984570832E-2</v>
      </c>
    </row>
    <row r="256" spans="1:12" x14ac:dyDescent="0.25">
      <c r="A256" s="8">
        <v>44085</v>
      </c>
      <c r="B256" s="9">
        <v>10336.832477149001</v>
      </c>
      <c r="C256" s="9">
        <v>10386.960059360001</v>
      </c>
      <c r="D256" s="9">
        <v>10215.871866891001</v>
      </c>
      <c r="E256" s="9">
        <v>10374.778150971</v>
      </c>
      <c r="F256" s="9">
        <v>32078835059.697102</v>
      </c>
      <c r="G256" s="9">
        <v>190370332139.12671</v>
      </c>
      <c r="H256" s="44">
        <f t="shared" si="19"/>
        <v>-7.3757355392734744E-3</v>
      </c>
      <c r="I256" s="10">
        <f t="shared" si="15"/>
        <v>6.2356551640833859E-4</v>
      </c>
      <c r="J256" s="10">
        <f t="shared" si="16"/>
        <v>6.1301784851222063E-3</v>
      </c>
      <c r="K256" s="10">
        <f t="shared" si="17"/>
        <v>0.43228227183455536</v>
      </c>
      <c r="L256" s="10">
        <f t="shared" si="18"/>
        <v>1.6747292321029006E-2</v>
      </c>
    </row>
    <row r="257" spans="1:12" x14ac:dyDescent="0.25">
      <c r="A257" s="8">
        <v>44086</v>
      </c>
      <c r="B257" s="9">
        <v>10385.229624919</v>
      </c>
      <c r="C257" s="9">
        <v>10476.97009882</v>
      </c>
      <c r="D257" s="9">
        <v>10275.987112159</v>
      </c>
      <c r="E257" s="9">
        <v>10438.377392779999</v>
      </c>
      <c r="F257" s="9">
        <v>27091848643.130459</v>
      </c>
      <c r="G257" s="9">
        <v>191680565611.28271</v>
      </c>
      <c r="H257" s="44">
        <f t="shared" si="19"/>
        <v>8.6656768626821399E-3</v>
      </c>
      <c r="I257" s="10">
        <f t="shared" si="15"/>
        <v>6.4811777069237325E-3</v>
      </c>
      <c r="J257" s="10">
        <f t="shared" si="16"/>
        <v>-1.1755752555840271E-2</v>
      </c>
      <c r="K257" s="10">
        <f t="shared" si="17"/>
        <v>0.44469396717842202</v>
      </c>
      <c r="L257" s="10">
        <f t="shared" si="18"/>
        <v>1.9558509023740234E-2</v>
      </c>
    </row>
    <row r="258" spans="1:12" x14ac:dyDescent="0.25">
      <c r="A258" s="8">
        <v>44087</v>
      </c>
      <c r="B258" s="9">
        <v>10441.288022204</v>
      </c>
      <c r="C258" s="9">
        <v>10558.520969716999</v>
      </c>
      <c r="D258" s="9">
        <v>10218.636885809001</v>
      </c>
      <c r="E258" s="9">
        <v>10315.666411066</v>
      </c>
      <c r="F258" s="9">
        <v>28367164217.130421</v>
      </c>
      <c r="G258" s="9">
        <v>192127881478.09879</v>
      </c>
      <c r="H258" s="44">
        <f t="shared" si="19"/>
        <v>7.7838220523492848E-3</v>
      </c>
      <c r="I258" s="10">
        <f t="shared" si="15"/>
        <v>4.5960757296247402E-4</v>
      </c>
      <c r="J258" s="10">
        <f t="shared" si="16"/>
        <v>3.3875398259499256E-2</v>
      </c>
      <c r="K258" s="10">
        <f t="shared" si="17"/>
        <v>0.45593920793904141</v>
      </c>
      <c r="L258" s="10">
        <f t="shared" si="18"/>
        <v>3.3261195960491374E-2</v>
      </c>
    </row>
    <row r="259" spans="1:12" x14ac:dyDescent="0.25">
      <c r="A259" s="8">
        <v>44088</v>
      </c>
      <c r="B259" s="9">
        <v>10327.098000193</v>
      </c>
      <c r="C259" s="9">
        <v>10737.483586635</v>
      </c>
      <c r="D259" s="9">
        <v>10252.702899764001</v>
      </c>
      <c r="E259" s="9">
        <v>10665.113719053001</v>
      </c>
      <c r="F259" s="9">
        <v>31933742977.118031</v>
      </c>
      <c r="G259" s="9">
        <v>194196335567.50449</v>
      </c>
      <c r="H259" s="44">
        <f t="shared" si="19"/>
        <v>1.6949591465630982E-2</v>
      </c>
      <c r="I259" s="10">
        <f t="shared" ref="I259:I322" si="20">_xlfn.STDEV.S(H260:H261)</f>
        <v>2.5542919466637819E-3</v>
      </c>
      <c r="J259" s="10">
        <f t="shared" ref="J259:J322" si="21">E260/E259-1</f>
        <v>1.1053429646642909E-2</v>
      </c>
      <c r="K259" s="10">
        <f t="shared" ref="K259:K322" si="22">C259/$C$2-1</f>
        <v>0.48061678271240238</v>
      </c>
      <c r="L259" s="10">
        <f t="shared" ref="L259:L322" si="23">C259/D259-1</f>
        <v>4.7283208302286717E-2</v>
      </c>
    </row>
    <row r="260" spans="1:12" x14ac:dyDescent="0.25">
      <c r="A260" s="8">
        <v>44089</v>
      </c>
      <c r="B260" s="9">
        <v>10671.462234795001</v>
      </c>
      <c r="C260" s="9">
        <v>10926.458731416</v>
      </c>
      <c r="D260" s="9">
        <v>10637.487731928</v>
      </c>
      <c r="E260" s="9">
        <v>10782.99980322</v>
      </c>
      <c r="F260" s="9">
        <v>36621455087.985031</v>
      </c>
      <c r="G260" s="9">
        <v>199132248074.60291</v>
      </c>
      <c r="H260" s="44">
        <f t="shared" ref="H260:H323" si="24">(C260-C259)/C259</f>
        <v>1.7599574728683894E-2</v>
      </c>
      <c r="I260" s="10">
        <f t="shared" si="20"/>
        <v>1.2605830472880877E-2</v>
      </c>
      <c r="J260" s="10">
        <f t="shared" si="21"/>
        <v>1.5201838863341921E-2</v>
      </c>
      <c r="K260" s="10">
        <f t="shared" si="22"/>
        <v>0.50667500842429281</v>
      </c>
      <c r="L260" s="10">
        <f t="shared" si="23"/>
        <v>2.716534267961257E-2</v>
      </c>
    </row>
    <row r="261" spans="1:12" x14ac:dyDescent="0.25">
      <c r="A261" s="8">
        <v>44090</v>
      </c>
      <c r="B261" s="9">
        <v>10782.041277234999</v>
      </c>
      <c r="C261" s="9">
        <v>11079.289955111</v>
      </c>
      <c r="D261" s="9">
        <v>10675.817591204999</v>
      </c>
      <c r="E261" s="9">
        <v>10946.921228691999</v>
      </c>
      <c r="F261" s="9">
        <v>38086295936.335114</v>
      </c>
      <c r="G261" s="9">
        <v>201366679797.46121</v>
      </c>
      <c r="H261" s="44">
        <f t="shared" si="24"/>
        <v>1.39872604154516E-2</v>
      </c>
      <c r="I261" s="10">
        <f t="shared" si="20"/>
        <v>1.5620684881174013E-3</v>
      </c>
      <c r="J261" s="10">
        <f t="shared" si="21"/>
        <v>-1.1420155603414361E-3</v>
      </c>
      <c r="K261" s="10">
        <f t="shared" si="22"/>
        <v>0.52774926412857615</v>
      </c>
      <c r="L261" s="10">
        <f t="shared" si="23"/>
        <v>3.7793111437047333E-2</v>
      </c>
    </row>
    <row r="262" spans="1:12" x14ac:dyDescent="0.25">
      <c r="A262" s="8">
        <v>44091</v>
      </c>
      <c r="B262" s="9">
        <v>10943.450985538</v>
      </c>
      <c r="C262" s="9">
        <v>11036.74463961</v>
      </c>
      <c r="D262" s="9">
        <v>10767.361964834001</v>
      </c>
      <c r="E262" s="9">
        <v>10934.419674311001</v>
      </c>
      <c r="F262" s="9">
        <v>38373393891.399834</v>
      </c>
      <c r="G262" s="9">
        <v>201350751779.82169</v>
      </c>
      <c r="H262" s="44">
        <f t="shared" si="24"/>
        <v>-3.8400760042725818E-3</v>
      </c>
      <c r="I262" s="10">
        <f t="shared" si="20"/>
        <v>8.9324647485029222E-3</v>
      </c>
      <c r="J262" s="10">
        <f t="shared" si="21"/>
        <v>-1.5957643640652774E-3</v>
      </c>
      <c r="K262" s="10">
        <f t="shared" si="22"/>
        <v>0.52188259083885091</v>
      </c>
      <c r="L262" s="10">
        <f t="shared" si="23"/>
        <v>2.5018447011979195E-2</v>
      </c>
    </row>
    <row r="263" spans="1:12" x14ac:dyDescent="0.25">
      <c r="A263" s="8">
        <v>44092</v>
      </c>
      <c r="B263" s="9">
        <v>10939.784675647999</v>
      </c>
      <c r="C263" s="9">
        <v>11018.743956734001</v>
      </c>
      <c r="D263" s="9">
        <v>10821.367226748</v>
      </c>
      <c r="E263" s="9">
        <v>10916.970917053</v>
      </c>
      <c r="F263" s="9">
        <v>33299227979.830158</v>
      </c>
      <c r="G263" s="9">
        <v>201992991337.57599</v>
      </c>
      <c r="H263" s="44">
        <f t="shared" si="24"/>
        <v>-1.6309775630213169E-3</v>
      </c>
      <c r="I263" s="10">
        <f t="shared" si="20"/>
        <v>1.1367887243003961E-2</v>
      </c>
      <c r="J263" s="10">
        <f t="shared" si="21"/>
        <v>1.4645085806288538E-2</v>
      </c>
      <c r="K263" s="10">
        <f t="shared" si="22"/>
        <v>0.51940043447964013</v>
      </c>
      <c r="L263" s="10">
        <f t="shared" si="23"/>
        <v>1.823953719065452E-2</v>
      </c>
    </row>
    <row r="264" spans="1:12" x14ac:dyDescent="0.25">
      <c r="A264" s="8">
        <v>44093</v>
      </c>
      <c r="B264" s="9">
        <v>10933.952567389</v>
      </c>
      <c r="C264" s="9">
        <v>11139.965954687001</v>
      </c>
      <c r="D264" s="9">
        <v>10892.869243458999</v>
      </c>
      <c r="E264" s="9">
        <v>11076.850892877999</v>
      </c>
      <c r="F264" s="9">
        <v>29847423554.188061</v>
      </c>
      <c r="G264" s="9">
        <v>203594887334.8472</v>
      </c>
      <c r="H264" s="44">
        <f t="shared" si="24"/>
        <v>1.1001435229731094E-2</v>
      </c>
      <c r="I264" s="10">
        <f t="shared" si="20"/>
        <v>2.8657442068654479E-3</v>
      </c>
      <c r="J264" s="10">
        <f t="shared" si="21"/>
        <v>-1.4639854458568635E-2</v>
      </c>
      <c r="K264" s="10">
        <f t="shared" si="22"/>
        <v>0.53611601994759317</v>
      </c>
      <c r="L264" s="10">
        <f t="shared" si="23"/>
        <v>2.2684263044502995E-2</v>
      </c>
    </row>
    <row r="265" spans="1:12" x14ac:dyDescent="0.25">
      <c r="A265" s="8">
        <v>44094</v>
      </c>
      <c r="B265" s="9">
        <v>11083.428565628001</v>
      </c>
      <c r="C265" s="9">
        <v>11083.428565628001</v>
      </c>
      <c r="D265" s="9">
        <v>10779.619326366999</v>
      </c>
      <c r="E265" s="9">
        <v>10914.687407947</v>
      </c>
      <c r="F265" s="9">
        <v>27984393947.678082</v>
      </c>
      <c r="G265" s="9">
        <v>201893765074.5834</v>
      </c>
      <c r="H265" s="44">
        <f t="shared" si="24"/>
        <v>-5.0751850848532003E-3</v>
      </c>
      <c r="I265" s="10">
        <f t="shared" si="20"/>
        <v>2.0897784638781374E-2</v>
      </c>
      <c r="J265" s="10">
        <f t="shared" si="21"/>
        <v>-4.4601339086683622E-2</v>
      </c>
      <c r="K265" s="10">
        <f t="shared" si="22"/>
        <v>0.52831994683455097</v>
      </c>
      <c r="L265" s="10">
        <f t="shared" si="23"/>
        <v>2.8183670504753566E-2</v>
      </c>
    </row>
    <row r="266" spans="1:12" x14ac:dyDescent="0.25">
      <c r="A266" s="8">
        <v>44095</v>
      </c>
      <c r="B266" s="9">
        <v>10920.987708412</v>
      </c>
      <c r="C266" s="9">
        <v>10982.259479574001</v>
      </c>
      <c r="D266" s="9">
        <v>10349.492477760001</v>
      </c>
      <c r="E266" s="9">
        <v>10427.87773384</v>
      </c>
      <c r="F266" s="9">
        <v>32049045619.8885</v>
      </c>
      <c r="G266" s="9">
        <v>197524615883.10431</v>
      </c>
      <c r="H266" s="44">
        <f t="shared" si="24"/>
        <v>-9.1279594084944463E-3</v>
      </c>
      <c r="I266" s="10">
        <f t="shared" si="20"/>
        <v>2.5536304035549785E-2</v>
      </c>
      <c r="J266" s="10">
        <f t="shared" si="21"/>
        <v>9.9228053959832252E-3</v>
      </c>
      <c r="K266" s="10">
        <f t="shared" si="22"/>
        <v>0.51436950439665274</v>
      </c>
      <c r="L266" s="10">
        <f t="shared" si="23"/>
        <v>6.1139906442151837E-2</v>
      </c>
    </row>
    <row r="267" spans="1:12" x14ac:dyDescent="0.25">
      <c r="A267" s="8">
        <v>44096</v>
      </c>
      <c r="B267" s="9">
        <v>10415.099656746001</v>
      </c>
      <c r="C267" s="9">
        <v>10557.444927881001</v>
      </c>
      <c r="D267" s="9">
        <v>10365.734692215001</v>
      </c>
      <c r="E267" s="9">
        <v>10531.351535285999</v>
      </c>
      <c r="F267" s="9">
        <v>31760586510.95583</v>
      </c>
      <c r="G267" s="9">
        <v>193612405817.5007</v>
      </c>
      <c r="H267" s="44">
        <f t="shared" si="24"/>
        <v>-3.8681889868211194E-2</v>
      </c>
      <c r="I267" s="10">
        <f t="shared" si="20"/>
        <v>1.7490058114077375E-2</v>
      </c>
      <c r="J267" s="10">
        <f t="shared" si="21"/>
        <v>-2.8514879859325104E-2</v>
      </c>
      <c r="K267" s="10">
        <f t="shared" si="22"/>
        <v>0.45579083000780396</v>
      </c>
      <c r="L267" s="10">
        <f t="shared" si="23"/>
        <v>1.8494611463476973E-2</v>
      </c>
    </row>
    <row r="268" spans="1:12" x14ac:dyDescent="0.25">
      <c r="A268" s="8">
        <v>44097</v>
      </c>
      <c r="B268" s="9">
        <v>10529.278889306001</v>
      </c>
      <c r="C268" s="9">
        <v>10530.332328559</v>
      </c>
      <c r="D268" s="9">
        <v>10180.505865872001</v>
      </c>
      <c r="E268" s="9">
        <v>10231.051311501</v>
      </c>
      <c r="F268" s="9">
        <v>24341912905.562119</v>
      </c>
      <c r="G268" s="9">
        <v>192973686929.94879</v>
      </c>
      <c r="H268" s="44">
        <f t="shared" si="24"/>
        <v>-2.5681023682538871E-3</v>
      </c>
      <c r="I268" s="10">
        <f t="shared" si="20"/>
        <v>1.6728228568669328E-2</v>
      </c>
      <c r="J268" s="10">
        <f t="shared" si="21"/>
        <v>4.8917855073641769E-2</v>
      </c>
      <c r="K268" s="10">
        <f t="shared" si="22"/>
        <v>0.45205221012957852</v>
      </c>
      <c r="L268" s="10">
        <f t="shared" si="23"/>
        <v>3.4362385061799117E-2</v>
      </c>
    </row>
    <row r="269" spans="1:12" x14ac:dyDescent="0.25">
      <c r="A269" s="8">
        <v>44098</v>
      </c>
      <c r="B269" s="9">
        <v>10233.353551861001</v>
      </c>
      <c r="C269" s="9">
        <v>10763.753730140999</v>
      </c>
      <c r="D269" s="9">
        <v>10219.333956901</v>
      </c>
      <c r="E269" s="9">
        <v>10731.532396807999</v>
      </c>
      <c r="F269" s="9">
        <v>28632863994.684959</v>
      </c>
      <c r="G269" s="9">
        <v>193160151426.6561</v>
      </c>
      <c r="H269" s="44">
        <f t="shared" si="24"/>
        <v>2.2166575023367933E-2</v>
      </c>
      <c r="I269" s="10">
        <f t="shared" si="20"/>
        <v>2.514613678089756E-3</v>
      </c>
      <c r="J269" s="10">
        <f t="shared" si="21"/>
        <v>-4.4855814445771136E-3</v>
      </c>
      <c r="K269" s="10">
        <f t="shared" si="22"/>
        <v>0.48423923438326311</v>
      </c>
      <c r="L269" s="10">
        <f t="shared" si="23"/>
        <v>5.3273508384796386E-2</v>
      </c>
    </row>
    <row r="270" spans="1:12" x14ac:dyDescent="0.25">
      <c r="A270" s="8">
        <v>44099</v>
      </c>
      <c r="B270" s="9">
        <v>10734.536108508</v>
      </c>
      <c r="C270" s="9">
        <v>10747.708065831999</v>
      </c>
      <c r="D270" s="9">
        <v>10567.237308721</v>
      </c>
      <c r="E270" s="9">
        <v>10683.395234217</v>
      </c>
      <c r="F270" s="9">
        <v>27637879181.215012</v>
      </c>
      <c r="G270" s="9">
        <v>197360295367.15009</v>
      </c>
      <c r="H270" s="44">
        <f t="shared" si="24"/>
        <v>-1.4907126929212958E-3</v>
      </c>
      <c r="I270" s="10">
        <f t="shared" si="20"/>
        <v>1.6807255271496712E-4</v>
      </c>
      <c r="J270" s="10">
        <f t="shared" si="21"/>
        <v>5.2742917468342476E-3</v>
      </c>
      <c r="K270" s="10">
        <f t="shared" si="22"/>
        <v>0.48202666011723627</v>
      </c>
      <c r="L270" s="10">
        <f t="shared" si="23"/>
        <v>1.707832916386387E-2</v>
      </c>
    </row>
    <row r="271" spans="1:12" x14ac:dyDescent="0.25">
      <c r="A271" s="8">
        <v>44100</v>
      </c>
      <c r="B271" s="9">
        <v>10685.945175407</v>
      </c>
      <c r="C271" s="9">
        <v>10769.907328673</v>
      </c>
      <c r="D271" s="9">
        <v>10653.131775757</v>
      </c>
      <c r="E271" s="9">
        <v>10739.742577528999</v>
      </c>
      <c r="F271" s="9">
        <v>22140813155.504581</v>
      </c>
      <c r="G271" s="9">
        <v>198168996917.2775</v>
      </c>
      <c r="H271" s="44">
        <f t="shared" si="24"/>
        <v>2.0654880747621295E-3</v>
      </c>
      <c r="I271" s="10">
        <f t="shared" si="20"/>
        <v>7.6924590671871443E-3</v>
      </c>
      <c r="J271" s="10">
        <f t="shared" si="21"/>
        <v>2.4935301163580004E-3</v>
      </c>
      <c r="K271" s="10">
        <f t="shared" si="22"/>
        <v>0.48508776851018798</v>
      </c>
      <c r="L271" s="10">
        <f t="shared" si="23"/>
        <v>1.0961617238392174E-2</v>
      </c>
    </row>
    <row r="272" spans="1:12" x14ac:dyDescent="0.25">
      <c r="A272" s="8">
        <v>44101</v>
      </c>
      <c r="B272" s="9">
        <v>10729.819960376</v>
      </c>
      <c r="C272" s="9">
        <v>10794.712348307001</v>
      </c>
      <c r="D272" s="9">
        <v>10620.55817204</v>
      </c>
      <c r="E272" s="9">
        <v>10766.522449087999</v>
      </c>
      <c r="F272" s="9">
        <v>19197868192.358959</v>
      </c>
      <c r="G272" s="9">
        <v>198230862184.99979</v>
      </c>
      <c r="H272" s="44">
        <f t="shared" si="24"/>
        <v>2.303178558274303E-3</v>
      </c>
      <c r="I272" s="10">
        <f t="shared" si="20"/>
        <v>1.4576775392380788E-2</v>
      </c>
      <c r="J272" s="10">
        <f t="shared" si="21"/>
        <v>-5.948960432291206E-3</v>
      </c>
      <c r="K272" s="10">
        <f t="shared" si="22"/>
        <v>0.48850819081577601</v>
      </c>
      <c r="L272" s="10">
        <f t="shared" si="23"/>
        <v>1.639783648334836E-2</v>
      </c>
    </row>
    <row r="273" spans="1:12" x14ac:dyDescent="0.25">
      <c r="A273" s="8">
        <v>44102</v>
      </c>
      <c r="B273" s="9">
        <v>10774.254373833</v>
      </c>
      <c r="C273" s="9">
        <v>10937.007798492001</v>
      </c>
      <c r="D273" s="9">
        <v>10699.633719153</v>
      </c>
      <c r="E273" s="9">
        <v>10702.472833045</v>
      </c>
      <c r="F273" s="9">
        <v>22685381479.70504</v>
      </c>
      <c r="G273" s="9">
        <v>201247059797.85529</v>
      </c>
      <c r="H273" s="44">
        <f t="shared" si="24"/>
        <v>1.3181958499090249E-2</v>
      </c>
      <c r="I273" s="10">
        <f t="shared" si="20"/>
        <v>4.4723350108623189E-3</v>
      </c>
      <c r="J273" s="10">
        <f t="shared" si="21"/>
        <v>1.2846549817766117E-2</v>
      </c>
      <c r="K273" s="10">
        <f t="shared" si="22"/>
        <v>0.50812964401266547</v>
      </c>
      <c r="L273" s="10">
        <f t="shared" si="23"/>
        <v>2.2185252838523573E-2</v>
      </c>
    </row>
    <row r="274" spans="1:12" x14ac:dyDescent="0.25">
      <c r="A274" s="8">
        <v>44103</v>
      </c>
      <c r="B274" s="9">
        <v>10692.352301853</v>
      </c>
      <c r="C274" s="9">
        <v>10855.716137048999</v>
      </c>
      <c r="D274" s="9">
        <v>10652.236132304</v>
      </c>
      <c r="E274" s="9">
        <v>10839.962683468</v>
      </c>
      <c r="F274" s="9">
        <v>23902695206.731121</v>
      </c>
      <c r="G274" s="9">
        <v>198551103778.6723</v>
      </c>
      <c r="H274" s="44">
        <f t="shared" si="24"/>
        <v>-7.4327149564810549E-3</v>
      </c>
      <c r="I274" s="10">
        <f t="shared" si="20"/>
        <v>4.6697298703385764E-3</v>
      </c>
      <c r="J274" s="10">
        <f t="shared" si="21"/>
        <v>-6.7480480367850815E-3</v>
      </c>
      <c r="K274" s="10">
        <f t="shared" si="22"/>
        <v>0.49692014625130021</v>
      </c>
      <c r="L274" s="10">
        <f t="shared" si="23"/>
        <v>1.910209295191323E-2</v>
      </c>
    </row>
    <row r="275" spans="1:12" x14ac:dyDescent="0.25">
      <c r="A275" s="8">
        <v>44104</v>
      </c>
      <c r="B275" s="9">
        <v>10840.600465445001</v>
      </c>
      <c r="C275" s="9">
        <v>10843.68932657</v>
      </c>
      <c r="D275" s="9">
        <v>10668.735161548</v>
      </c>
      <c r="E275" s="9">
        <v>10766.814094563</v>
      </c>
      <c r="F275" s="9">
        <v>22225613190.089069</v>
      </c>
      <c r="G275" s="9">
        <v>198798360069.81039</v>
      </c>
      <c r="H275" s="44">
        <f t="shared" si="24"/>
        <v>-1.1078781286435399E-3</v>
      </c>
      <c r="I275" s="10">
        <f t="shared" si="20"/>
        <v>1.9533562943032455E-2</v>
      </c>
      <c r="J275" s="10">
        <f t="shared" si="21"/>
        <v>-1.4164892822753794E-2</v>
      </c>
      <c r="K275" s="10">
        <f t="shared" si="22"/>
        <v>0.49526174116094235</v>
      </c>
      <c r="L275" s="10">
        <f t="shared" si="23"/>
        <v>1.6398772897893821E-2</v>
      </c>
    </row>
    <row r="276" spans="1:12" x14ac:dyDescent="0.25">
      <c r="A276" s="8">
        <v>44105</v>
      </c>
      <c r="B276" s="9">
        <v>10777.14188193</v>
      </c>
      <c r="C276" s="9">
        <v>10903.287513843999</v>
      </c>
      <c r="D276" s="9">
        <v>10472.415389694001</v>
      </c>
      <c r="E276" s="9">
        <v>10614.303326871001</v>
      </c>
      <c r="F276" s="9">
        <v>23740107473.443649</v>
      </c>
      <c r="G276" s="9">
        <v>199013390077.45291</v>
      </c>
      <c r="H276" s="44">
        <f t="shared" si="24"/>
        <v>5.4961171866080294E-3</v>
      </c>
      <c r="I276" s="10">
        <f t="shared" si="20"/>
        <v>1.11168223134669E-2</v>
      </c>
      <c r="J276" s="10">
        <f t="shared" si="21"/>
        <v>-4.5041998015044049E-3</v>
      </c>
      <c r="K276" s="10">
        <f t="shared" si="22"/>
        <v>0.50347987491501445</v>
      </c>
      <c r="L276" s="10">
        <f t="shared" si="23"/>
        <v>4.1143528796042883E-2</v>
      </c>
    </row>
    <row r="277" spans="1:12" x14ac:dyDescent="0.25">
      <c r="A277" s="8">
        <v>44106</v>
      </c>
      <c r="B277" s="9">
        <v>10621.707590071999</v>
      </c>
      <c r="C277" s="9">
        <v>10662.01398036</v>
      </c>
      <c r="D277" s="9">
        <v>10413.940889279</v>
      </c>
      <c r="E277" s="9">
        <v>10566.494383933001</v>
      </c>
      <c r="F277" s="9">
        <v>28608315279.562408</v>
      </c>
      <c r="G277" s="9">
        <v>194792345004.85971</v>
      </c>
      <c r="H277" s="44">
        <f t="shared" si="24"/>
        <v>-2.2128512448896978E-2</v>
      </c>
      <c r="I277" s="10">
        <f t="shared" si="20"/>
        <v>1.0575618955342784E-2</v>
      </c>
      <c r="J277" s="10">
        <f t="shared" si="21"/>
        <v>-2.3822935922132027E-3</v>
      </c>
      <c r="K277" s="10">
        <f t="shared" si="22"/>
        <v>0.47021010178629163</v>
      </c>
      <c r="L277" s="10">
        <f t="shared" si="23"/>
        <v>2.3821250160579233E-2</v>
      </c>
    </row>
    <row r="278" spans="1:12" x14ac:dyDescent="0.25">
      <c r="A278" s="8">
        <v>44107</v>
      </c>
      <c r="B278" s="9">
        <v>10570.3669008</v>
      </c>
      <c r="C278" s="9">
        <v>10593.702973227</v>
      </c>
      <c r="D278" s="9">
        <v>10501.486144013001</v>
      </c>
      <c r="E278" s="9">
        <v>10541.32189207</v>
      </c>
      <c r="F278" s="9">
        <v>20391901419.668591</v>
      </c>
      <c r="G278" s="9">
        <v>195151108986.78839</v>
      </c>
      <c r="H278" s="44">
        <f t="shared" si="24"/>
        <v>-6.406951562700239E-3</v>
      </c>
      <c r="I278" s="10">
        <f t="shared" si="20"/>
        <v>5.9944411193633539E-4</v>
      </c>
      <c r="J278" s="10">
        <f t="shared" si="21"/>
        <v>1.1798962241402089E-2</v>
      </c>
      <c r="K278" s="10">
        <f t="shared" si="22"/>
        <v>0.4607905368771541</v>
      </c>
      <c r="L278" s="10">
        <f t="shared" si="23"/>
        <v>8.7813122780315833E-3</v>
      </c>
    </row>
    <row r="279" spans="1:12" x14ac:dyDescent="0.25">
      <c r="A279" s="8">
        <v>44108</v>
      </c>
      <c r="B279" s="9">
        <v>10542.058432858001</v>
      </c>
      <c r="C279" s="9">
        <v>10684.270999744</v>
      </c>
      <c r="D279" s="9">
        <v>10524.731279637001</v>
      </c>
      <c r="E279" s="9">
        <v>10665.698551048999</v>
      </c>
      <c r="F279" s="9">
        <v>15472962156.74954</v>
      </c>
      <c r="G279" s="9">
        <v>196195661643.7948</v>
      </c>
      <c r="H279" s="44">
        <f t="shared" si="24"/>
        <v>8.5492321944355097E-3</v>
      </c>
      <c r="I279" s="10">
        <f t="shared" si="20"/>
        <v>6.1470477812512305E-3</v>
      </c>
      <c r="J279" s="10">
        <f t="shared" si="21"/>
        <v>1.1154662483808808E-2</v>
      </c>
      <c r="K279" s="10">
        <f t="shared" si="22"/>
        <v>0.47327917436435119</v>
      </c>
      <c r="L279" s="10">
        <f t="shared" si="23"/>
        <v>1.5158555203748758E-2</v>
      </c>
    </row>
    <row r="280" spans="1:12" x14ac:dyDescent="0.25">
      <c r="A280" s="8">
        <v>44109</v>
      </c>
      <c r="B280" s="9">
        <v>10667.057547703</v>
      </c>
      <c r="C280" s="9">
        <v>10784.67081854</v>
      </c>
      <c r="D280" s="9">
        <v>10629.995139918001</v>
      </c>
      <c r="E280" s="9">
        <v>10784.67081854</v>
      </c>
      <c r="F280" s="9">
        <v>18073068400.64185</v>
      </c>
      <c r="G280" s="9">
        <v>198061224066.40839</v>
      </c>
      <c r="H280" s="44">
        <f t="shared" si="24"/>
        <v>9.396974187420571E-3</v>
      </c>
      <c r="I280" s="10">
        <f t="shared" si="20"/>
        <v>7.9165858187845526E-3</v>
      </c>
      <c r="J280" s="10">
        <f t="shared" si="21"/>
        <v>-1.671112333583491E-2</v>
      </c>
      <c r="K280" s="10">
        <f t="shared" si="22"/>
        <v>0.48712354073671715</v>
      </c>
      <c r="L280" s="10">
        <f t="shared" si="23"/>
        <v>1.455087011669054E-2</v>
      </c>
    </row>
    <row r="281" spans="1:12" x14ac:dyDescent="0.25">
      <c r="A281" s="8">
        <v>44110</v>
      </c>
      <c r="B281" s="9">
        <v>10788.032090117</v>
      </c>
      <c r="C281" s="9">
        <v>10792.260377989</v>
      </c>
      <c r="D281" s="9">
        <v>10536.776390174</v>
      </c>
      <c r="E281" s="9">
        <v>10604.446854354999</v>
      </c>
      <c r="F281" s="9">
        <v>19914334722.33704</v>
      </c>
      <c r="G281" s="9">
        <v>198030505841.41809</v>
      </c>
      <c r="H281" s="44">
        <f t="shared" si="24"/>
        <v>7.0373584661963815E-4</v>
      </c>
      <c r="I281" s="10">
        <f t="shared" si="20"/>
        <v>2.4104724008723762E-2</v>
      </c>
      <c r="J281" s="10">
        <f t="shared" si="21"/>
        <v>5.7339536101339572E-3</v>
      </c>
      <c r="K281" s="10">
        <f t="shared" si="22"/>
        <v>0.48817008288068542</v>
      </c>
      <c r="L281" s="10">
        <f t="shared" si="23"/>
        <v>2.4246883330773628E-2</v>
      </c>
    </row>
    <row r="282" spans="1:12" x14ac:dyDescent="0.25">
      <c r="A282" s="8">
        <v>44111</v>
      </c>
      <c r="B282" s="9">
        <v>10602.399002304001</v>
      </c>
      <c r="C282" s="9">
        <v>10679.027904549999</v>
      </c>
      <c r="D282" s="9">
        <v>10567.965459143999</v>
      </c>
      <c r="E282" s="9">
        <v>10665.252260679001</v>
      </c>
      <c r="F282" s="9">
        <v>20562068864.540298</v>
      </c>
      <c r="G282" s="9">
        <v>196530345918.35199</v>
      </c>
      <c r="H282" s="44">
        <f t="shared" si="24"/>
        <v>-1.0492007185995991E-2</v>
      </c>
      <c r="I282" s="10">
        <f t="shared" si="20"/>
        <v>5.6375242418531561E-3</v>
      </c>
      <c r="J282" s="10">
        <f t="shared" si="21"/>
        <v>2.1874736502964343E-2</v>
      </c>
      <c r="K282" s="10">
        <f t="shared" si="22"/>
        <v>0.47255619167711704</v>
      </c>
      <c r="L282" s="10">
        <f t="shared" si="23"/>
        <v>1.0509349773650367E-2</v>
      </c>
    </row>
    <row r="283" spans="1:12" x14ac:dyDescent="0.25">
      <c r="A283" s="8">
        <v>44112</v>
      </c>
      <c r="B283" s="9">
        <v>10670.215540269</v>
      </c>
      <c r="C283" s="9">
        <v>10931.023279932</v>
      </c>
      <c r="D283" s="9">
        <v>10554.550295531</v>
      </c>
      <c r="E283" s="9">
        <v>10898.551843619</v>
      </c>
      <c r="F283" s="9">
        <v>18775481110.702209</v>
      </c>
      <c r="G283" s="9">
        <v>198619252012.85141</v>
      </c>
      <c r="H283" s="44">
        <f t="shared" si="24"/>
        <v>2.3597220424401513E-2</v>
      </c>
      <c r="I283" s="10">
        <f t="shared" si="20"/>
        <v>1.2004009367078013E-2</v>
      </c>
      <c r="J283" s="10">
        <f t="shared" si="21"/>
        <v>1.5381770777293857E-2</v>
      </c>
      <c r="K283" s="10">
        <f t="shared" si="22"/>
        <v>0.50730442471943937</v>
      </c>
      <c r="L283" s="10">
        <f t="shared" si="23"/>
        <v>3.5669258647657021E-2</v>
      </c>
    </row>
    <row r="284" spans="1:12" x14ac:dyDescent="0.25">
      <c r="A284" s="8">
        <v>44113</v>
      </c>
      <c r="B284" s="9">
        <v>10920.198990254999</v>
      </c>
      <c r="C284" s="9">
        <v>11101.815678241999</v>
      </c>
      <c r="D284" s="9">
        <v>10841.660814929999</v>
      </c>
      <c r="E284" s="9">
        <v>11066.190869882001</v>
      </c>
      <c r="F284" s="9">
        <v>23417400425.568001</v>
      </c>
      <c r="G284" s="9">
        <v>203184007851.0582</v>
      </c>
      <c r="H284" s="44">
        <f t="shared" si="24"/>
        <v>1.5624557183365683E-2</v>
      </c>
      <c r="I284" s="10">
        <f t="shared" si="20"/>
        <v>2.5167457857833597E-2</v>
      </c>
      <c r="J284" s="10">
        <f t="shared" si="21"/>
        <v>2.0675887765745804E-2</v>
      </c>
      <c r="K284" s="10">
        <f t="shared" si="22"/>
        <v>0.5308553888962082</v>
      </c>
      <c r="L284" s="10">
        <f t="shared" si="23"/>
        <v>2.3995849690643611E-2</v>
      </c>
    </row>
    <row r="285" spans="1:12" x14ac:dyDescent="0.25">
      <c r="A285" s="8">
        <v>44114</v>
      </c>
      <c r="B285" s="9">
        <v>11050.675887511999</v>
      </c>
      <c r="C285" s="9">
        <v>11463.743640155</v>
      </c>
      <c r="D285" s="9">
        <v>11050.675887511999</v>
      </c>
      <c r="E285" s="9">
        <v>11294.994190302001</v>
      </c>
      <c r="F285" s="9">
        <v>23905936788.754459</v>
      </c>
      <c r="G285" s="9">
        <v>209734341242.70099</v>
      </c>
      <c r="H285" s="44">
        <f t="shared" si="24"/>
        <v>3.2600790033141078E-2</v>
      </c>
      <c r="I285" s="10">
        <f t="shared" si="20"/>
        <v>1.8635668860317832E-2</v>
      </c>
      <c r="J285" s="10">
        <f t="shared" si="21"/>
        <v>7.2103551557312073E-3</v>
      </c>
      <c r="K285" s="10">
        <f t="shared" si="22"/>
        <v>0.58076248400071617</v>
      </c>
      <c r="L285" s="10">
        <f t="shared" si="23"/>
        <v>3.7379410711863681E-2</v>
      </c>
    </row>
    <row r="286" spans="1:12" x14ac:dyDescent="0.25">
      <c r="A286" s="8">
        <v>44115</v>
      </c>
      <c r="B286" s="9">
        <v>11294.712927937</v>
      </c>
      <c r="C286" s="9">
        <v>11429.451339051</v>
      </c>
      <c r="D286" s="9">
        <v>11279.862578901</v>
      </c>
      <c r="E286" s="9">
        <v>11376.435109896</v>
      </c>
      <c r="F286" s="9">
        <v>18400993816.976318</v>
      </c>
      <c r="G286" s="9">
        <v>210284916214.81659</v>
      </c>
      <c r="H286" s="44">
        <f t="shared" si="24"/>
        <v>-2.9913701998605189E-3</v>
      </c>
      <c r="I286" s="10">
        <f t="shared" si="20"/>
        <v>2.58418847664992E-2</v>
      </c>
      <c r="J286" s="10">
        <f t="shared" si="21"/>
        <v>1.4741219732631539E-2</v>
      </c>
      <c r="K286" s="10">
        <f t="shared" si="22"/>
        <v>0.57603383821301879</v>
      </c>
      <c r="L286" s="10">
        <f t="shared" si="23"/>
        <v>1.3261576469008274E-2</v>
      </c>
    </row>
    <row r="287" spans="1:12" x14ac:dyDescent="0.25">
      <c r="A287" s="8">
        <v>44116</v>
      </c>
      <c r="B287" s="9">
        <v>11369.010052727001</v>
      </c>
      <c r="C287" s="9">
        <v>11696.482701892</v>
      </c>
      <c r="D287" s="9">
        <v>11245.106890736</v>
      </c>
      <c r="E287" s="9">
        <v>11544.137639625</v>
      </c>
      <c r="F287" s="9">
        <v>21028934723.031231</v>
      </c>
      <c r="G287" s="9">
        <v>211837518482.52731</v>
      </c>
      <c r="H287" s="44">
        <f t="shared" si="24"/>
        <v>2.3363445446294911E-2</v>
      </c>
      <c r="I287" s="10">
        <f t="shared" si="20"/>
        <v>9.4614098357265527E-3</v>
      </c>
      <c r="J287" s="10">
        <f t="shared" si="21"/>
        <v>-1.0451852559332453E-2</v>
      </c>
      <c r="K287" s="10">
        <f t="shared" si="22"/>
        <v>0.61285541881362349</v>
      </c>
      <c r="L287" s="10">
        <f t="shared" si="23"/>
        <v>4.0139752831327424E-2</v>
      </c>
    </row>
    <row r="288" spans="1:12" x14ac:dyDescent="0.25">
      <c r="A288" s="8">
        <v>44117</v>
      </c>
      <c r="B288" s="9">
        <v>11531.360287501</v>
      </c>
      <c r="C288" s="9">
        <v>11542.293836596</v>
      </c>
      <c r="D288" s="9">
        <v>11324.197128690999</v>
      </c>
      <c r="E288" s="9">
        <v>11423.480015091</v>
      </c>
      <c r="F288" s="9">
        <v>27767799953.706131</v>
      </c>
      <c r="G288" s="9">
        <v>211938062475.1442</v>
      </c>
      <c r="H288" s="44">
        <f t="shared" si="24"/>
        <v>-1.3182498467770939E-2</v>
      </c>
      <c r="I288" s="10">
        <f t="shared" si="20"/>
        <v>1.6347442278758539E-3</v>
      </c>
      <c r="J288" s="10">
        <f t="shared" si="21"/>
        <v>2.5276572893595528E-4</v>
      </c>
      <c r="K288" s="10">
        <f t="shared" si="22"/>
        <v>0.59159395472637688</v>
      </c>
      <c r="L288" s="10">
        <f t="shared" si="23"/>
        <v>1.9259352820027331E-2</v>
      </c>
    </row>
    <row r="289" spans="1:12" x14ac:dyDescent="0.25">
      <c r="A289" s="8">
        <v>44118</v>
      </c>
      <c r="B289" s="9">
        <v>11422.024201063001</v>
      </c>
      <c r="C289" s="9">
        <v>11544.578698772</v>
      </c>
      <c r="D289" s="9">
        <v>11292.511892291001</v>
      </c>
      <c r="E289" s="9">
        <v>11426.367479344</v>
      </c>
      <c r="F289" s="9">
        <v>22671063126.893139</v>
      </c>
      <c r="G289" s="9">
        <v>211064738669.40561</v>
      </c>
      <c r="H289" s="44">
        <f t="shared" si="24"/>
        <v>1.979556410837509E-4</v>
      </c>
      <c r="I289" s="10">
        <f t="shared" si="20"/>
        <v>3.8723540840006013E-3</v>
      </c>
      <c r="J289" s="10">
        <f t="shared" si="21"/>
        <v>5.7978546649897211E-3</v>
      </c>
      <c r="K289" s="10">
        <f t="shared" si="22"/>
        <v>0.59190901972802967</v>
      </c>
      <c r="L289" s="10">
        <f t="shared" si="23"/>
        <v>2.2321588755914945E-2</v>
      </c>
    </row>
    <row r="290" spans="1:12" x14ac:dyDescent="0.25">
      <c r="A290" s="8">
        <v>44119</v>
      </c>
      <c r="B290" s="9">
        <v>11417.105463767</v>
      </c>
      <c r="C290" s="9">
        <v>11573.553664506</v>
      </c>
      <c r="D290" s="9">
        <v>11291.765080966001</v>
      </c>
      <c r="E290" s="9">
        <v>11492.615897338001</v>
      </c>
      <c r="F290" s="9">
        <v>23046051336.07906</v>
      </c>
      <c r="G290" s="9">
        <v>211240903137.58441</v>
      </c>
      <c r="H290" s="44">
        <f t="shared" si="24"/>
        <v>2.5098330991569166E-3</v>
      </c>
      <c r="I290" s="10">
        <f t="shared" si="20"/>
        <v>7.2596637574657676E-3</v>
      </c>
      <c r="J290" s="10">
        <f t="shared" si="21"/>
        <v>-1.5658150829932715E-2</v>
      </c>
      <c r="K290" s="10">
        <f t="shared" si="22"/>
        <v>0.59590444567658962</v>
      </c>
      <c r="L290" s="10">
        <f t="shared" si="23"/>
        <v>2.495522901153846E-2</v>
      </c>
    </row>
    <row r="291" spans="1:12" x14ac:dyDescent="0.25">
      <c r="A291" s="8">
        <v>44120</v>
      </c>
      <c r="B291" s="9">
        <v>11498.950040832</v>
      </c>
      <c r="C291" s="9">
        <v>11539.220687876999</v>
      </c>
      <c r="D291" s="9">
        <v>11234.819023931001</v>
      </c>
      <c r="E291" s="9">
        <v>11312.662784186999</v>
      </c>
      <c r="F291" s="9">
        <v>25895236932.838692</v>
      </c>
      <c r="G291" s="9">
        <v>210346030915.7388</v>
      </c>
      <c r="H291" s="44">
        <f t="shared" si="24"/>
        <v>-2.966502564747577E-3</v>
      </c>
      <c r="I291" s="10">
        <f t="shared" si="20"/>
        <v>1.5784443519536565E-2</v>
      </c>
      <c r="J291" s="10">
        <f t="shared" si="21"/>
        <v>4.9344662560815156E-3</v>
      </c>
      <c r="K291" s="10">
        <f t="shared" si="22"/>
        <v>0.59117019104539792</v>
      </c>
      <c r="L291" s="10">
        <f t="shared" si="23"/>
        <v>2.7094487530026079E-2</v>
      </c>
    </row>
    <row r="292" spans="1:12" x14ac:dyDescent="0.25">
      <c r="A292" s="8">
        <v>44121</v>
      </c>
      <c r="B292" s="9">
        <v>11316.374413365</v>
      </c>
      <c r="C292" s="9">
        <v>11386.519670632</v>
      </c>
      <c r="D292" s="9">
        <v>11278.311545193001</v>
      </c>
      <c r="E292" s="9">
        <v>11368.484736962</v>
      </c>
      <c r="F292" s="9">
        <v>18609745832.27422</v>
      </c>
      <c r="G292" s="9">
        <v>209973844655.3754</v>
      </c>
      <c r="H292" s="44">
        <f t="shared" si="24"/>
        <v>-1.3233217508824092E-2</v>
      </c>
      <c r="I292" s="10">
        <f t="shared" si="20"/>
        <v>1.2649040494920119E-2</v>
      </c>
      <c r="J292" s="10">
        <f t="shared" si="21"/>
        <v>1.0690173237588141E-2</v>
      </c>
      <c r="K292" s="10">
        <f t="shared" si="22"/>
        <v>0.57011388981373701</v>
      </c>
      <c r="L292" s="10">
        <f t="shared" si="23"/>
        <v>9.594355059744597E-3</v>
      </c>
    </row>
    <row r="293" spans="1:12" x14ac:dyDescent="0.25">
      <c r="A293" s="8">
        <v>44122</v>
      </c>
      <c r="B293" s="9">
        <v>11358.127960305999</v>
      </c>
      <c r="C293" s="9">
        <v>11490.015808249</v>
      </c>
      <c r="D293" s="9">
        <v>11349.941714455999</v>
      </c>
      <c r="E293" s="9">
        <v>11490.015808249</v>
      </c>
      <c r="F293" s="9">
        <v>15237087835.406219</v>
      </c>
      <c r="G293" s="9">
        <v>211547198368.242</v>
      </c>
      <c r="H293" s="44">
        <f t="shared" si="24"/>
        <v>9.0893565910166296E-3</v>
      </c>
      <c r="I293" s="10">
        <f t="shared" si="20"/>
        <v>6.838611651206675E-3</v>
      </c>
      <c r="J293" s="10">
        <f t="shared" si="21"/>
        <v>2.2485693616758562E-2</v>
      </c>
      <c r="K293" s="10">
        <f t="shared" si="22"/>
        <v>0.58438521484676231</v>
      </c>
      <c r="L293" s="10">
        <f t="shared" si="23"/>
        <v>1.2341393226239505E-2</v>
      </c>
    </row>
    <row r="294" spans="1:12" x14ac:dyDescent="0.25">
      <c r="A294" s="8">
        <v>44123</v>
      </c>
      <c r="B294" s="9">
        <v>11500.032381833</v>
      </c>
      <c r="C294" s="9">
        <v>11799.991170623</v>
      </c>
      <c r="D294" s="9">
        <v>11420.516174237</v>
      </c>
      <c r="E294" s="9">
        <v>11748.376783365</v>
      </c>
      <c r="F294" s="9">
        <v>18200393175.515072</v>
      </c>
      <c r="G294" s="9">
        <v>214382343089.3035</v>
      </c>
      <c r="H294" s="44">
        <f t="shared" si="24"/>
        <v>2.6977801209939149E-2</v>
      </c>
      <c r="I294" s="10">
        <f t="shared" si="20"/>
        <v>5.7616899682776453E-2</v>
      </c>
      <c r="J294" s="10">
        <f t="shared" si="21"/>
        <v>1.3777676050805043E-2</v>
      </c>
      <c r="K294" s="10">
        <f t="shared" si="22"/>
        <v>0.62712844421286484</v>
      </c>
      <c r="L294" s="10">
        <f t="shared" si="23"/>
        <v>3.3227482067933023E-2</v>
      </c>
    </row>
    <row r="295" spans="1:12" x14ac:dyDescent="0.25">
      <c r="A295" s="8">
        <v>44124</v>
      </c>
      <c r="B295" s="9">
        <v>11751.373870164</v>
      </c>
      <c r="C295" s="9">
        <v>12004.208235423999</v>
      </c>
      <c r="D295" s="9">
        <v>11696.289357277999</v>
      </c>
      <c r="E295" s="9">
        <v>11910.242112809001</v>
      </c>
      <c r="F295" s="9">
        <v>26904815394.834339</v>
      </c>
      <c r="G295" s="9">
        <v>219245674076.9064</v>
      </c>
      <c r="H295" s="44">
        <f t="shared" si="24"/>
        <v>1.7306543864999999E-2</v>
      </c>
      <c r="I295" s="10">
        <f t="shared" si="20"/>
        <v>7.1325793790619124E-2</v>
      </c>
      <c r="J295" s="10">
        <f t="shared" si="21"/>
        <v>7.5443792875347082E-2</v>
      </c>
      <c r="K295" s="10">
        <f t="shared" si="22"/>
        <v>0.65528841400662419</v>
      </c>
      <c r="L295" s="10">
        <f t="shared" si="23"/>
        <v>2.6326202160379841E-2</v>
      </c>
    </row>
    <row r="296" spans="1:12" x14ac:dyDescent="0.25">
      <c r="A296" s="8">
        <v>44125</v>
      </c>
      <c r="B296" s="9">
        <v>11908.741437109</v>
      </c>
      <c r="C296" s="9">
        <v>13190.093701222</v>
      </c>
      <c r="D296" s="9">
        <v>11891.811346113</v>
      </c>
      <c r="E296" s="9">
        <v>12808.795951863</v>
      </c>
      <c r="F296" s="9">
        <v>38524738667.9235</v>
      </c>
      <c r="G296" s="9">
        <v>230398925866.80688</v>
      </c>
      <c r="H296" s="44">
        <f t="shared" si="24"/>
        <v>9.8789144818272515E-2</v>
      </c>
      <c r="I296" s="10">
        <f t="shared" si="20"/>
        <v>6.5107778020602226E-3</v>
      </c>
      <c r="J296" s="10">
        <f t="shared" si="21"/>
        <v>1.1690500645318069E-2</v>
      </c>
      <c r="K296" s="10">
        <f t="shared" si="22"/>
        <v>0.81881294085393308</v>
      </c>
      <c r="L296" s="10">
        <f t="shared" si="23"/>
        <v>0.10917448295489152</v>
      </c>
    </row>
    <row r="297" spans="1:12" x14ac:dyDescent="0.25">
      <c r="A297" s="8">
        <v>44126</v>
      </c>
      <c r="B297" s="9">
        <v>12799.953004596</v>
      </c>
      <c r="C297" s="9">
        <v>13162.648280435</v>
      </c>
      <c r="D297" s="9">
        <v>12698.499309463001</v>
      </c>
      <c r="E297" s="9">
        <v>12958.537189204</v>
      </c>
      <c r="F297" s="9">
        <v>44415617058.034081</v>
      </c>
      <c r="G297" s="9">
        <v>239244404696.41589</v>
      </c>
      <c r="H297" s="44">
        <f t="shared" si="24"/>
        <v>-2.0807601074477309E-3</v>
      </c>
      <c r="I297" s="10">
        <f t="shared" si="20"/>
        <v>1.4793113258402726E-2</v>
      </c>
      <c r="J297" s="10">
        <f t="shared" si="21"/>
        <v>-2.2776500983142656E-3</v>
      </c>
      <c r="K297" s="10">
        <f t="shared" si="22"/>
        <v>0.81502842744369453</v>
      </c>
      <c r="L297" s="10">
        <f t="shared" si="23"/>
        <v>3.6551482160267046E-2</v>
      </c>
    </row>
    <row r="298" spans="1:12" x14ac:dyDescent="0.25">
      <c r="A298" s="8">
        <v>44127</v>
      </c>
      <c r="B298" s="9">
        <v>12964.757291174999</v>
      </c>
      <c r="C298" s="9">
        <v>13014.063168254001</v>
      </c>
      <c r="D298" s="9">
        <v>12740.006144020001</v>
      </c>
      <c r="E298" s="9">
        <v>12929.022175701</v>
      </c>
      <c r="F298" s="9">
        <v>32656688931.649181</v>
      </c>
      <c r="G298" s="9">
        <v>239378934757.2908</v>
      </c>
      <c r="H298" s="44">
        <f t="shared" si="24"/>
        <v>-1.128839037671899E-2</v>
      </c>
      <c r="I298" s="10">
        <f t="shared" si="20"/>
        <v>3.3363547717076064E-3</v>
      </c>
      <c r="J298" s="10">
        <f t="shared" si="21"/>
        <v>1.4552728830384165E-2</v>
      </c>
      <c r="K298" s="10">
        <f t="shared" si="22"/>
        <v>0.79453967800986769</v>
      </c>
      <c r="L298" s="10">
        <f t="shared" si="23"/>
        <v>2.1511529989539202E-2</v>
      </c>
    </row>
    <row r="299" spans="1:12" x14ac:dyDescent="0.25">
      <c r="A299" s="8">
        <v>44128</v>
      </c>
      <c r="B299" s="9">
        <v>12929.781613192999</v>
      </c>
      <c r="C299" s="9">
        <v>13139.417631238999</v>
      </c>
      <c r="D299" s="9">
        <v>12869.964614238001</v>
      </c>
      <c r="E299" s="9">
        <v>13117.174729466</v>
      </c>
      <c r="F299" s="9">
        <v>22616597577.98772</v>
      </c>
      <c r="G299" s="9">
        <v>241080144140.20529</v>
      </c>
      <c r="H299" s="44">
        <f t="shared" si="24"/>
        <v>9.6322310230353928E-3</v>
      </c>
      <c r="I299" s="10">
        <f t="shared" si="20"/>
        <v>1.6128141692658114E-2</v>
      </c>
      <c r="J299" s="10">
        <f t="shared" si="21"/>
        <v>-7.3463238507858186E-3</v>
      </c>
      <c r="K299" s="10">
        <f t="shared" si="22"/>
        <v>0.81182509876846232</v>
      </c>
      <c r="L299" s="10">
        <f t="shared" si="23"/>
        <v>2.0936577922125998E-2</v>
      </c>
    </row>
    <row r="300" spans="1:12" x14ac:dyDescent="0.25">
      <c r="A300" s="8">
        <v>44129</v>
      </c>
      <c r="B300" s="9">
        <v>13115.294062256</v>
      </c>
      <c r="C300" s="9">
        <v>13327.975490285</v>
      </c>
      <c r="D300" s="9">
        <v>12915.832170488</v>
      </c>
      <c r="E300" s="9">
        <v>13020.811715895999</v>
      </c>
      <c r="F300" s="9">
        <v>23616907117.363079</v>
      </c>
      <c r="G300" s="9">
        <v>241630988925.63989</v>
      </c>
      <c r="H300" s="44">
        <f t="shared" si="24"/>
        <v>1.4350549190072481E-2</v>
      </c>
      <c r="I300" s="10">
        <f t="shared" si="20"/>
        <v>3.5967925292720006E-2</v>
      </c>
      <c r="J300" s="10">
        <f t="shared" si="21"/>
        <v>3.4348327138007395E-3</v>
      </c>
      <c r="K300" s="10">
        <f t="shared" si="22"/>
        <v>0.83782578397214702</v>
      </c>
      <c r="L300" s="10">
        <f t="shared" si="23"/>
        <v>3.1909931497772659E-2</v>
      </c>
    </row>
    <row r="301" spans="1:12" x14ac:dyDescent="0.25">
      <c r="A301" s="8">
        <v>44130</v>
      </c>
      <c r="B301" s="9">
        <v>13022.015623294001</v>
      </c>
      <c r="C301" s="9">
        <v>13215.246307023001</v>
      </c>
      <c r="D301" s="9">
        <v>12821.645820653001</v>
      </c>
      <c r="E301" s="9">
        <v>13065.536025938</v>
      </c>
      <c r="F301" s="9">
        <v>23955461477.26984</v>
      </c>
      <c r="G301" s="9">
        <v>241914487368.1105</v>
      </c>
      <c r="H301" s="44">
        <f t="shared" si="24"/>
        <v>-8.4580875275595858E-3</v>
      </c>
      <c r="I301" s="10">
        <f t="shared" si="20"/>
        <v>2.6823933342666605E-2</v>
      </c>
      <c r="J301" s="10">
        <f t="shared" si="21"/>
        <v>4.4851162490283647E-2</v>
      </c>
      <c r="K301" s="10">
        <f t="shared" si="22"/>
        <v>0.82228129263090488</v>
      </c>
      <c r="L301" s="10">
        <f t="shared" si="23"/>
        <v>3.0698125020423683E-2</v>
      </c>
    </row>
    <row r="302" spans="1:12" x14ac:dyDescent="0.25">
      <c r="A302" s="8">
        <v>44131</v>
      </c>
      <c r="B302" s="9">
        <v>13057.489332143999</v>
      </c>
      <c r="C302" s="9">
        <v>13775.681647134001</v>
      </c>
      <c r="D302" s="9">
        <v>13057.489332143999</v>
      </c>
      <c r="E302" s="9">
        <v>13651.54050526</v>
      </c>
      <c r="F302" s="9">
        <v>32537705770.876251</v>
      </c>
      <c r="G302" s="9">
        <v>247385893170.58359</v>
      </c>
      <c r="H302" s="44">
        <f t="shared" si="24"/>
        <v>4.2408240231827314E-2</v>
      </c>
      <c r="I302" s="10">
        <f t="shared" si="20"/>
        <v>1.3757312267180894E-2</v>
      </c>
      <c r="J302" s="10">
        <f t="shared" si="21"/>
        <v>-2.7547018873078977E-2</v>
      </c>
      <c r="K302" s="10">
        <f t="shared" si="22"/>
        <v>0.89956103545876109</v>
      </c>
      <c r="L302" s="10">
        <f t="shared" si="23"/>
        <v>5.5002328297677039E-2</v>
      </c>
    </row>
    <row r="303" spans="1:12" x14ac:dyDescent="0.25">
      <c r="A303" s="8">
        <v>44132</v>
      </c>
      <c r="B303" s="9">
        <v>13639.746153222</v>
      </c>
      <c r="C303" s="9">
        <v>13837.306744367999</v>
      </c>
      <c r="D303" s="9">
        <v>12960.025985765</v>
      </c>
      <c r="E303" s="9">
        <v>13275.481261315001</v>
      </c>
      <c r="F303" s="9">
        <v>40460863642.233521</v>
      </c>
      <c r="G303" s="9">
        <v>249011575352.0386</v>
      </c>
      <c r="H303" s="44">
        <f t="shared" si="24"/>
        <v>4.4734699024363339E-3</v>
      </c>
      <c r="I303" s="10">
        <f t="shared" si="20"/>
        <v>1.2252558226294938E-2</v>
      </c>
      <c r="J303" s="10">
        <f t="shared" si="21"/>
        <v>1.2658694446709085E-2</v>
      </c>
      <c r="K303" s="10">
        <f t="shared" si="22"/>
        <v>0.90805866457872675</v>
      </c>
      <c r="L303" s="10">
        <f t="shared" si="23"/>
        <v>6.7691280832814948E-2</v>
      </c>
    </row>
    <row r="304" spans="1:12" x14ac:dyDescent="0.25">
      <c r="A304" s="8">
        <v>44133</v>
      </c>
      <c r="B304" s="9">
        <v>13276.349224381</v>
      </c>
      <c r="C304" s="9">
        <v>13629.991957156</v>
      </c>
      <c r="D304" s="9">
        <v>12987.72993908</v>
      </c>
      <c r="E304" s="9">
        <v>13443.531522235</v>
      </c>
      <c r="F304" s="9">
        <v>35824326414.729942</v>
      </c>
      <c r="G304" s="9">
        <v>246797158758.76459</v>
      </c>
      <c r="H304" s="44">
        <f t="shared" si="24"/>
        <v>-1.4982307687612641E-2</v>
      </c>
      <c r="I304" s="10">
        <f t="shared" si="20"/>
        <v>1.5048242631800997E-2</v>
      </c>
      <c r="J304" s="10">
        <f t="shared" si="21"/>
        <v>9.3208935215980393E-3</v>
      </c>
      <c r="K304" s="10">
        <f t="shared" si="22"/>
        <v>0.87947154257999283</v>
      </c>
      <c r="L304" s="10">
        <f t="shared" si="23"/>
        <v>4.9451445409519845E-2</v>
      </c>
    </row>
    <row r="305" spans="1:12" x14ac:dyDescent="0.25">
      <c r="A305" s="8">
        <v>44134</v>
      </c>
      <c r="B305" s="9">
        <v>13456.609309997</v>
      </c>
      <c r="C305" s="9">
        <v>13661.960099166999</v>
      </c>
      <c r="D305" s="9">
        <v>13151.416225458999</v>
      </c>
      <c r="E305" s="9">
        <v>13568.837248108</v>
      </c>
      <c r="F305" s="9">
        <v>35824994060.335632</v>
      </c>
      <c r="G305" s="9">
        <v>248695600092.55969</v>
      </c>
      <c r="H305" s="44">
        <f t="shared" si="24"/>
        <v>2.3454263297796939E-3</v>
      </c>
      <c r="I305" s="10">
        <f t="shared" si="20"/>
        <v>2.1908609873395303E-2</v>
      </c>
      <c r="J305" s="10">
        <f t="shared" si="21"/>
        <v>1.670661202157242E-2</v>
      </c>
      <c r="K305" s="10">
        <f t="shared" si="22"/>
        <v>0.88387970462203169</v>
      </c>
      <c r="L305" s="10">
        <f t="shared" si="23"/>
        <v>3.8820448304242028E-2</v>
      </c>
    </row>
    <row r="306" spans="1:12" x14ac:dyDescent="0.25">
      <c r="A306" s="8">
        <v>44135</v>
      </c>
      <c r="B306" s="9">
        <v>13554.960433884</v>
      </c>
      <c r="C306" s="9">
        <v>13984.749251489</v>
      </c>
      <c r="D306" s="9">
        <v>13431.717613355</v>
      </c>
      <c r="E306" s="9">
        <v>13795.526547596</v>
      </c>
      <c r="F306" s="9">
        <v>32985934324.839619</v>
      </c>
      <c r="G306" s="9">
        <v>254384806361.32751</v>
      </c>
      <c r="H306" s="44">
        <f t="shared" si="24"/>
        <v>2.3626855149553663E-2</v>
      </c>
      <c r="I306" s="10">
        <f t="shared" si="20"/>
        <v>2.4050490959539816E-3</v>
      </c>
      <c r="J306" s="10">
        <f t="shared" si="21"/>
        <v>-4.3869068542763401E-3</v>
      </c>
      <c r="K306" s="10">
        <f t="shared" si="22"/>
        <v>0.92838985752232039</v>
      </c>
      <c r="L306" s="10">
        <f t="shared" si="23"/>
        <v>4.1173560526922337E-2</v>
      </c>
    </row>
    <row r="307" spans="1:12" x14ac:dyDescent="0.25">
      <c r="A307" s="8">
        <v>44136</v>
      </c>
      <c r="B307" s="9">
        <v>13794.548579995</v>
      </c>
      <c r="C307" s="9">
        <v>13881.86907219</v>
      </c>
      <c r="D307" s="9">
        <v>13629.063928135</v>
      </c>
      <c r="E307" s="9">
        <v>13735.006857626</v>
      </c>
      <c r="F307" s="9">
        <v>27500088064.669521</v>
      </c>
      <c r="G307" s="9">
        <v>254930532220.35901</v>
      </c>
      <c r="H307" s="44">
        <f t="shared" si="24"/>
        <v>-7.3565980661430752E-3</v>
      </c>
      <c r="I307" s="10">
        <f t="shared" si="20"/>
        <v>1.3401162885459049E-2</v>
      </c>
      <c r="J307" s="10">
        <f t="shared" si="21"/>
        <v>-1.150624702420544E-2</v>
      </c>
      <c r="K307" s="10">
        <f t="shared" si="22"/>
        <v>0.91420346842570166</v>
      </c>
      <c r="L307" s="10">
        <f t="shared" si="23"/>
        <v>1.8548973384234113E-2</v>
      </c>
    </row>
    <row r="308" spans="1:12" x14ac:dyDescent="0.25">
      <c r="A308" s="8">
        <v>44137</v>
      </c>
      <c r="B308" s="9">
        <v>13760.888840264</v>
      </c>
      <c r="C308" s="9">
        <v>13826.961490535999</v>
      </c>
      <c r="D308" s="9">
        <v>13269.505306607</v>
      </c>
      <c r="E308" s="9">
        <v>13576.968475842999</v>
      </c>
      <c r="F308" s="9">
        <v>28341039633.368889</v>
      </c>
      <c r="G308" s="9">
        <v>251772697765.8613</v>
      </c>
      <c r="H308" s="44">
        <f t="shared" si="24"/>
        <v>-3.9553450164718021E-3</v>
      </c>
      <c r="I308" s="10">
        <f t="shared" si="20"/>
        <v>1.6263417887390876E-3</v>
      </c>
      <c r="J308" s="10">
        <f t="shared" si="21"/>
        <v>2.9187693961732819E-2</v>
      </c>
      <c r="K308" s="10">
        <f t="shared" si="22"/>
        <v>0.90663213327635117</v>
      </c>
      <c r="L308" s="10">
        <f t="shared" si="23"/>
        <v>4.2010321488883173E-2</v>
      </c>
    </row>
    <row r="309" spans="1:12" x14ac:dyDescent="0.25">
      <c r="A309" s="8">
        <v>44138</v>
      </c>
      <c r="B309" s="9">
        <v>13556.446654126001</v>
      </c>
      <c r="C309" s="9">
        <v>14034.321131344001</v>
      </c>
      <c r="D309" s="9">
        <v>13304.122320606</v>
      </c>
      <c r="E309" s="9">
        <v>13973.248876644</v>
      </c>
      <c r="F309" s="9">
        <v>31957453140.123421</v>
      </c>
      <c r="G309" s="9">
        <v>252079847197.62531</v>
      </c>
      <c r="H309" s="44">
        <f t="shared" si="24"/>
        <v>1.4996761287715344E-2</v>
      </c>
      <c r="I309" s="10">
        <f t="shared" si="20"/>
        <v>6.556331652233556E-2</v>
      </c>
      <c r="J309" s="10">
        <f t="shared" si="21"/>
        <v>1.1429844919813581E-2</v>
      </c>
      <c r="K309" s="10">
        <f t="shared" si="22"/>
        <v>0.93522544024258392</v>
      </c>
      <c r="L309" s="10">
        <f t="shared" si="23"/>
        <v>5.4885154626625576E-2</v>
      </c>
    </row>
    <row r="310" spans="1:12" x14ac:dyDescent="0.25">
      <c r="A310" s="8">
        <v>44139</v>
      </c>
      <c r="B310" s="9">
        <v>14017.051388679</v>
      </c>
      <c r="C310" s="9">
        <v>14212.511632162999</v>
      </c>
      <c r="D310" s="9">
        <v>13589.969148761</v>
      </c>
      <c r="E310" s="9">
        <v>14132.96094433</v>
      </c>
      <c r="F310" s="9">
        <v>36787608742.723</v>
      </c>
      <c r="G310" s="9">
        <v>257381109205.7229</v>
      </c>
      <c r="H310" s="44">
        <f t="shared" si="24"/>
        <v>1.2696766673026407E-2</v>
      </c>
      <c r="I310" s="10">
        <f t="shared" si="20"/>
        <v>6.5019010948991207E-2</v>
      </c>
      <c r="J310" s="10">
        <f t="shared" si="21"/>
        <v>0.10086806789372194</v>
      </c>
      <c r="K310" s="10">
        <f t="shared" si="22"/>
        <v>0.95979654611704879</v>
      </c>
      <c r="L310" s="10">
        <f t="shared" si="23"/>
        <v>4.5808969585391379E-2</v>
      </c>
    </row>
    <row r="311" spans="1:12" x14ac:dyDescent="0.25">
      <c r="A311" s="8">
        <v>44140</v>
      </c>
      <c r="B311" s="9">
        <v>14140.354542161</v>
      </c>
      <c r="C311" s="9">
        <v>15710.756207541999</v>
      </c>
      <c r="D311" s="9">
        <v>14100.780242686</v>
      </c>
      <c r="E311" s="9">
        <v>15558.525408402</v>
      </c>
      <c r="F311" s="9">
        <v>45894350397.810753</v>
      </c>
      <c r="G311" s="9">
        <v>272633809887.8374</v>
      </c>
      <c r="H311" s="44">
        <f t="shared" si="24"/>
        <v>0.10541729809307337</v>
      </c>
      <c r="I311" s="10">
        <f t="shared" si="20"/>
        <v>1.7541379613323492E-2</v>
      </c>
      <c r="J311" s="10">
        <f t="shared" si="21"/>
        <v>-7.3740016980039513E-4</v>
      </c>
      <c r="K311" s="10">
        <f t="shared" si="22"/>
        <v>1.1663930028208456</v>
      </c>
      <c r="L311" s="10">
        <f t="shared" si="23"/>
        <v>0.11417637443793827</v>
      </c>
    </row>
    <row r="312" spans="1:12" x14ac:dyDescent="0.25">
      <c r="A312" s="8">
        <v>44141</v>
      </c>
      <c r="B312" s="9">
        <v>15589.384002602001</v>
      </c>
      <c r="C312" s="9">
        <v>15922.325592996</v>
      </c>
      <c r="D312" s="9">
        <v>15204.987932447</v>
      </c>
      <c r="E312" s="9">
        <v>15547.052549124001</v>
      </c>
      <c r="F312" s="9">
        <v>64505570471.967644</v>
      </c>
      <c r="G312" s="9">
        <v>288455228523.34338</v>
      </c>
      <c r="H312" s="44">
        <f t="shared" si="24"/>
        <v>1.3466530996925271E-2</v>
      </c>
      <c r="I312" s="10">
        <f t="shared" si="20"/>
        <v>2.2550031771369282E-3</v>
      </c>
      <c r="J312" s="10">
        <f t="shared" si="21"/>
        <v>-4.663709053893017E-2</v>
      </c>
      <c r="K312" s="10">
        <f t="shared" si="22"/>
        <v>1.1955668013448544</v>
      </c>
      <c r="L312" s="10">
        <f t="shared" si="23"/>
        <v>4.7177785588255583E-2</v>
      </c>
    </row>
    <row r="313" spans="1:12" x14ac:dyDescent="0.25">
      <c r="A313" s="8">
        <v>44142</v>
      </c>
      <c r="B313" s="9">
        <v>15568.616616084</v>
      </c>
      <c r="C313" s="9">
        <v>15741.754861879999</v>
      </c>
      <c r="D313" s="9">
        <v>14448.630728464999</v>
      </c>
      <c r="E313" s="9">
        <v>14821.983251776999</v>
      </c>
      <c r="F313" s="9">
        <v>43966023319.821907</v>
      </c>
      <c r="G313" s="9">
        <v>284108062641.75592</v>
      </c>
      <c r="H313" s="44">
        <f t="shared" si="24"/>
        <v>-1.1340725954971731E-2</v>
      </c>
      <c r="I313" s="10">
        <f t="shared" si="20"/>
        <v>1.41319284862233E-2</v>
      </c>
      <c r="J313" s="10">
        <f t="shared" si="21"/>
        <v>4.5682013668840504E-2</v>
      </c>
      <c r="K313" s="10">
        <f t="shared" si="22"/>
        <v>1.1706674799349686</v>
      </c>
      <c r="L313" s="10">
        <f t="shared" si="23"/>
        <v>8.94980401753529E-2</v>
      </c>
    </row>
    <row r="314" spans="1:12" x14ac:dyDescent="0.25">
      <c r="A314" s="8">
        <v>44143</v>
      </c>
      <c r="B314" s="9">
        <v>14815.051319972001</v>
      </c>
      <c r="C314" s="9">
        <v>15613.433272935001</v>
      </c>
      <c r="D314" s="9">
        <v>14748.256936569</v>
      </c>
      <c r="E314" s="9">
        <v>15499.081293284</v>
      </c>
      <c r="F314" s="9">
        <v>44191246290.48436</v>
      </c>
      <c r="G314" s="9">
        <v>281457720322.22357</v>
      </c>
      <c r="H314" s="44">
        <f t="shared" si="24"/>
        <v>-8.1516698786702688E-3</v>
      </c>
      <c r="I314" s="10">
        <f t="shared" si="20"/>
        <v>2.4892513368364962E-2</v>
      </c>
      <c r="J314" s="10">
        <f t="shared" si="21"/>
        <v>-1.1157077128883142E-2</v>
      </c>
      <c r="K314" s="10">
        <f t="shared" si="22"/>
        <v>1.1529729152221737</v>
      </c>
      <c r="L314" s="10">
        <f t="shared" si="23"/>
        <v>5.8662955228339975E-2</v>
      </c>
    </row>
    <row r="315" spans="1:12" x14ac:dyDescent="0.25">
      <c r="A315" s="8">
        <v>44144</v>
      </c>
      <c r="B315" s="9">
        <v>15478.313162689001</v>
      </c>
      <c r="C315" s="9">
        <v>15798.201003642</v>
      </c>
      <c r="D315" s="9">
        <v>14836.543568077999</v>
      </c>
      <c r="E315" s="9">
        <v>15326.156847868</v>
      </c>
      <c r="F315" s="9">
        <v>39301152286.424759</v>
      </c>
      <c r="G315" s="9">
        <v>284840712675.19952</v>
      </c>
      <c r="H315" s="44">
        <f t="shared" si="24"/>
        <v>1.1833895049033403E-2</v>
      </c>
      <c r="I315" s="10">
        <f t="shared" si="20"/>
        <v>4.0378975140742956E-2</v>
      </c>
      <c r="J315" s="10">
        <f t="shared" si="21"/>
        <v>-3.0009712927085985E-3</v>
      </c>
      <c r="K315" s="10">
        <f t="shared" si="22"/>
        <v>1.1784509707443243</v>
      </c>
      <c r="L315" s="10">
        <f t="shared" si="23"/>
        <v>6.4816810677729819E-2</v>
      </c>
    </row>
    <row r="316" spans="1:12" x14ac:dyDescent="0.25">
      <c r="A316" s="8">
        <v>44145</v>
      </c>
      <c r="B316" s="9">
        <v>15313.694553525</v>
      </c>
      <c r="C316" s="9">
        <v>15429.005972833</v>
      </c>
      <c r="D316" s="9">
        <v>15104.414981968999</v>
      </c>
      <c r="E316" s="9">
        <v>15280.16349114</v>
      </c>
      <c r="F316" s="9">
        <v>42038978766.008324</v>
      </c>
      <c r="G316" s="9">
        <v>283781645786.37329</v>
      </c>
      <c r="H316" s="44">
        <f t="shared" si="24"/>
        <v>-2.3369434958061899E-2</v>
      </c>
      <c r="I316" s="10">
        <f t="shared" si="20"/>
        <v>8.317884097836745E-3</v>
      </c>
      <c r="J316" s="10">
        <f t="shared" si="21"/>
        <v>2.6656570608762031E-2</v>
      </c>
      <c r="K316" s="10">
        <f t="shared" si="22"/>
        <v>1.1275418024741879</v>
      </c>
      <c r="L316" s="10">
        <f t="shared" si="23"/>
        <v>2.1489808857309889E-2</v>
      </c>
    </row>
    <row r="317" spans="1:12" x14ac:dyDescent="0.25">
      <c r="A317" s="8">
        <v>44146</v>
      </c>
      <c r="B317" s="9">
        <v>15297.959969809999</v>
      </c>
      <c r="C317" s="9">
        <v>15949.504404586</v>
      </c>
      <c r="D317" s="9">
        <v>15282.011824355999</v>
      </c>
      <c r="E317" s="9">
        <v>15687.480248155</v>
      </c>
      <c r="F317" s="9">
        <v>34076621281.51302</v>
      </c>
      <c r="G317" s="9">
        <v>288682936493.89478</v>
      </c>
      <c r="H317" s="44">
        <f t="shared" si="24"/>
        <v>3.3735059320702844E-2</v>
      </c>
      <c r="I317" s="10">
        <f t="shared" si="20"/>
        <v>8.4501239100021972E-3</v>
      </c>
      <c r="J317" s="10">
        <f t="shared" si="21"/>
        <v>3.7723731322218068E-2</v>
      </c>
      <c r="K317" s="10">
        <f t="shared" si="22"/>
        <v>1.1993145513879298</v>
      </c>
      <c r="L317" s="10">
        <f t="shared" si="23"/>
        <v>4.3678318529120075E-2</v>
      </c>
    </row>
    <row r="318" spans="1:12" x14ac:dyDescent="0.25">
      <c r="A318" s="8">
        <v>44147</v>
      </c>
      <c r="B318" s="9">
        <v>15691.609029632</v>
      </c>
      <c r="C318" s="9">
        <v>16299.943642832999</v>
      </c>
      <c r="D318" s="9">
        <v>15492.641331258001</v>
      </c>
      <c r="E318" s="9">
        <v>16279.270538159</v>
      </c>
      <c r="F318" s="9">
        <v>42629399358.638634</v>
      </c>
      <c r="G318" s="9">
        <v>294819304889.72308</v>
      </c>
      <c r="H318" s="44">
        <f t="shared" si="24"/>
        <v>2.1971794819294631E-2</v>
      </c>
      <c r="I318" s="10">
        <f t="shared" si="20"/>
        <v>1.3238793693337447E-2</v>
      </c>
      <c r="J318" s="10">
        <f t="shared" si="21"/>
        <v>2.2646420853800198E-3</v>
      </c>
      <c r="K318" s="10">
        <f t="shared" si="22"/>
        <v>1.2476374394541145</v>
      </c>
      <c r="L318" s="10">
        <f t="shared" si="23"/>
        <v>5.2108758881946216E-2</v>
      </c>
    </row>
    <row r="319" spans="1:12" x14ac:dyDescent="0.25">
      <c r="A319" s="8">
        <v>44148</v>
      </c>
      <c r="B319" s="9">
        <v>16297.187308656999</v>
      </c>
      <c r="C319" s="9">
        <v>16463.293772255998</v>
      </c>
      <c r="D319" s="9">
        <v>15984.115886145</v>
      </c>
      <c r="E319" s="9">
        <v>16316.137259339001</v>
      </c>
      <c r="F319" s="9">
        <v>46113488949.942947</v>
      </c>
      <c r="G319" s="9">
        <v>301643276630.32489</v>
      </c>
      <c r="H319" s="44">
        <f t="shared" si="24"/>
        <v>1.0021514982036352E-2</v>
      </c>
      <c r="I319" s="10">
        <f t="shared" si="20"/>
        <v>2.003829250230071E-3</v>
      </c>
      <c r="J319" s="10">
        <f t="shared" si="21"/>
        <v>-1.4252712393915123E-2</v>
      </c>
      <c r="K319" s="10">
        <f t="shared" si="22"/>
        <v>1.2701621717277898</v>
      </c>
      <c r="L319" s="10">
        <f t="shared" si="23"/>
        <v>2.9978379131144095E-2</v>
      </c>
    </row>
    <row r="320" spans="1:12" x14ac:dyDescent="0.25">
      <c r="A320" s="8">
        <v>44149</v>
      </c>
      <c r="B320" s="9">
        <v>16320.047202877</v>
      </c>
      <c r="C320" s="9">
        <v>16320.047202877</v>
      </c>
      <c r="D320" s="9">
        <v>15725.309160913999</v>
      </c>
      <c r="E320" s="9">
        <v>16083.588047601999</v>
      </c>
      <c r="F320" s="9">
        <v>36181426857.155861</v>
      </c>
      <c r="G320" s="9">
        <v>296890514838.0307</v>
      </c>
      <c r="H320" s="44">
        <f t="shared" si="24"/>
        <v>-8.7009666085408627E-3</v>
      </c>
      <c r="I320" s="10">
        <f t="shared" si="20"/>
        <v>3.9329806152561687E-2</v>
      </c>
      <c r="J320" s="10">
        <f t="shared" si="21"/>
        <v>-7.6004346076388174E-3</v>
      </c>
      <c r="K320" s="10">
        <f t="shared" si="22"/>
        <v>1.2504095664756134</v>
      </c>
      <c r="L320" s="10">
        <f t="shared" si="23"/>
        <v>3.7820435571546795E-2</v>
      </c>
    </row>
    <row r="321" spans="1:12" x14ac:dyDescent="0.25">
      <c r="A321" s="8">
        <v>44150</v>
      </c>
      <c r="B321" s="9">
        <v>16068.098174684001</v>
      </c>
      <c r="C321" s="9">
        <v>16131.798573710999</v>
      </c>
      <c r="D321" s="9">
        <v>15796.54343862</v>
      </c>
      <c r="E321" s="9">
        <v>15961.345788389999</v>
      </c>
      <c r="F321" s="9">
        <v>31319340855.486771</v>
      </c>
      <c r="G321" s="9">
        <v>296296699173.90582</v>
      </c>
      <c r="H321" s="44">
        <f t="shared" si="24"/>
        <v>-1.153480911089614E-2</v>
      </c>
      <c r="I321" s="10">
        <f t="shared" si="20"/>
        <v>1.0253833987469166E-2</v>
      </c>
      <c r="J321" s="10">
        <f t="shared" si="21"/>
        <v>4.7850911138555219E-2</v>
      </c>
      <c r="K321" s="10">
        <f t="shared" si="22"/>
        <v>1.2244515217049829</v>
      </c>
      <c r="L321" s="10">
        <f t="shared" si="23"/>
        <v>2.1223322456187077E-2</v>
      </c>
    </row>
    <row r="322" spans="1:12" x14ac:dyDescent="0.25">
      <c r="A322" s="8">
        <v>44151</v>
      </c>
      <c r="B322" s="9">
        <v>15948.492682357</v>
      </c>
      <c r="C322" s="9">
        <v>16842.984015705999</v>
      </c>
      <c r="D322" s="9">
        <v>15884.875380719999</v>
      </c>
      <c r="E322" s="9">
        <v>16725.110727362</v>
      </c>
      <c r="F322" s="9">
        <v>32816346805.621361</v>
      </c>
      <c r="G322" s="9">
        <v>303249393769.39142</v>
      </c>
      <c r="H322" s="44">
        <f t="shared" si="24"/>
        <v>4.4085936155561396E-2</v>
      </c>
      <c r="I322" s="10">
        <f t="shared" si="20"/>
        <v>1.583665842455511E-2</v>
      </c>
      <c r="J322" s="10">
        <f t="shared" si="21"/>
        <v>5.7317919399521022E-2</v>
      </c>
      <c r="K322" s="10">
        <f t="shared" si="22"/>
        <v>1.3225185494720102</v>
      </c>
      <c r="L322" s="10">
        <f t="shared" si="23"/>
        <v>6.0315779130939218E-2</v>
      </c>
    </row>
    <row r="323" spans="1:12" x14ac:dyDescent="0.25">
      <c r="A323" s="8">
        <v>44152</v>
      </c>
      <c r="B323" s="9">
        <v>16703.980983877998</v>
      </c>
      <c r="C323" s="9">
        <v>17829.764716014</v>
      </c>
      <c r="D323" s="9">
        <v>16577.525090456998</v>
      </c>
      <c r="E323" s="9">
        <v>17683.759275981</v>
      </c>
      <c r="F323" s="9">
        <v>45999622881.280869</v>
      </c>
      <c r="G323" s="9">
        <v>316502527418.30701</v>
      </c>
      <c r="H323" s="44">
        <f t="shared" si="24"/>
        <v>5.8587047246962502E-2</v>
      </c>
      <c r="I323" s="10">
        <f t="shared" ref="I323:I386" si="25">_xlfn.STDEV.S(H324:H325)</f>
        <v>3.8450542015942259E-2</v>
      </c>
      <c r="J323" s="10">
        <f t="shared" ref="J323:J386" si="26">E324/E323-1</f>
        <v>8.1475815880787117E-3</v>
      </c>
      <c r="K323" s="10">
        <f t="shared" ref="K323:K386" si="27">C323/$C$2-1</f>
        <v>1.4585880534618734</v>
      </c>
      <c r="L323" s="10">
        <f t="shared" ref="L323:L386" si="28">C323/D323-1</f>
        <v>7.5538394224953676E-2</v>
      </c>
    </row>
    <row r="324" spans="1:12" x14ac:dyDescent="0.25">
      <c r="A324" s="8">
        <v>44153</v>
      </c>
      <c r="B324" s="9">
        <v>17664.951637794999</v>
      </c>
      <c r="C324" s="9">
        <v>18475.035135982998</v>
      </c>
      <c r="D324" s="9">
        <v>17395.811764732</v>
      </c>
      <c r="E324" s="9">
        <v>17827.839147465998</v>
      </c>
      <c r="F324" s="9">
        <v>72012568910.562759</v>
      </c>
      <c r="G324" s="9">
        <v>331419792599.43817</v>
      </c>
      <c r="H324" s="44">
        <f t="shared" ref="H324:H387" si="29">(C324-C323)/C323</f>
        <v>3.6190630120286504E-2</v>
      </c>
      <c r="I324" s="10">
        <f t="shared" si="25"/>
        <v>3.8571983045483559E-2</v>
      </c>
      <c r="J324" s="10">
        <f t="shared" si="26"/>
        <v>-1.2094695250861598E-3</v>
      </c>
      <c r="K324" s="10">
        <f t="shared" si="27"/>
        <v>1.5475659043228673</v>
      </c>
      <c r="L324" s="10">
        <f t="shared" si="28"/>
        <v>6.2039264729168764E-2</v>
      </c>
    </row>
    <row r="325" spans="1:12" x14ac:dyDescent="0.25">
      <c r="A325" s="8">
        <v>44154</v>
      </c>
      <c r="B325" s="9">
        <v>17769.081098983999</v>
      </c>
      <c r="C325" s="9">
        <v>18139.036177408001</v>
      </c>
      <c r="D325" s="9">
        <v>17395.282348173001</v>
      </c>
      <c r="E325" s="9">
        <v>17806.276919319</v>
      </c>
      <c r="F325" s="9">
        <v>61088362075.888657</v>
      </c>
      <c r="G325" s="9">
        <v>330660347306.19659</v>
      </c>
      <c r="H325" s="44">
        <f t="shared" si="29"/>
        <v>-1.8186647879255564E-2</v>
      </c>
      <c r="I325" s="10">
        <f t="shared" si="25"/>
        <v>1.9779147344431546E-2</v>
      </c>
      <c r="J325" s="10">
        <f t="shared" si="26"/>
        <v>4.68940315756885E-2</v>
      </c>
      <c r="K325" s="10">
        <f t="shared" si="27"/>
        <v>1.5012342202717499</v>
      </c>
      <c r="L325" s="10">
        <f t="shared" si="28"/>
        <v>4.2756065371546859E-2</v>
      </c>
    </row>
    <row r="326" spans="1:12" x14ac:dyDescent="0.25">
      <c r="A326" s="8">
        <v>44155</v>
      </c>
      <c r="B326" s="9">
        <v>17799.981883673001</v>
      </c>
      <c r="C326" s="9">
        <v>18798.614588928001</v>
      </c>
      <c r="D326" s="9">
        <v>17763.988551961</v>
      </c>
      <c r="E326" s="9">
        <v>18641.285031419</v>
      </c>
      <c r="F326" s="9">
        <v>51247577103.926727</v>
      </c>
      <c r="G326" s="9">
        <v>339782497230.51892</v>
      </c>
      <c r="H326" s="44">
        <f t="shared" si="29"/>
        <v>3.6362373671292365E-2</v>
      </c>
      <c r="I326" s="10">
        <f t="shared" si="25"/>
        <v>1.396940380892679E-2</v>
      </c>
      <c r="J326" s="10">
        <f t="shared" si="26"/>
        <v>3.6356050179358057E-3</v>
      </c>
      <c r="K326" s="10">
        <f t="shared" si="27"/>
        <v>1.5921850336286951</v>
      </c>
      <c r="L326" s="10">
        <f t="shared" si="28"/>
        <v>5.8242890325032715E-2</v>
      </c>
    </row>
    <row r="327" spans="1:12" x14ac:dyDescent="0.25">
      <c r="A327" s="8">
        <v>44156</v>
      </c>
      <c r="B327" s="9">
        <v>18665.474201417001</v>
      </c>
      <c r="C327" s="9">
        <v>18956.343147324998</v>
      </c>
      <c r="D327" s="9">
        <v>18478.416523698001</v>
      </c>
      <c r="E327" s="9">
        <v>18709.057380819999</v>
      </c>
      <c r="F327" s="9">
        <v>51342425635.767616</v>
      </c>
      <c r="G327" s="9">
        <v>346810483009.71948</v>
      </c>
      <c r="H327" s="44">
        <f t="shared" si="29"/>
        <v>8.3904352446214758E-3</v>
      </c>
      <c r="I327" s="10">
        <f t="shared" si="25"/>
        <v>8.4084852502824808E-3</v>
      </c>
      <c r="J327" s="10">
        <f t="shared" si="26"/>
        <v>-1.5796114547864226E-2</v>
      </c>
      <c r="K327" s="10">
        <f t="shared" si="27"/>
        <v>1.6139345942954337</v>
      </c>
      <c r="L327" s="10">
        <f t="shared" si="28"/>
        <v>2.5864046468162982E-2</v>
      </c>
    </row>
    <row r="328" spans="1:12" x14ac:dyDescent="0.25">
      <c r="A328" s="8">
        <v>44157</v>
      </c>
      <c r="B328" s="9">
        <v>18673.990470469002</v>
      </c>
      <c r="C328" s="9">
        <v>18740.898903377001</v>
      </c>
      <c r="D328" s="9">
        <v>17648.898807899001</v>
      </c>
      <c r="E328" s="9">
        <v>18413.526967350001</v>
      </c>
      <c r="F328" s="9">
        <v>51842917681.286163</v>
      </c>
      <c r="G328" s="9">
        <v>341719648443.33313</v>
      </c>
      <c r="H328" s="44">
        <f t="shared" si="29"/>
        <v>-1.1365285080229165E-2</v>
      </c>
      <c r="I328" s="10">
        <f t="shared" si="25"/>
        <v>2.4582589029412242E-2</v>
      </c>
      <c r="J328" s="10">
        <f t="shared" si="26"/>
        <v>-2.1220478904603324E-3</v>
      </c>
      <c r="K328" s="10">
        <f t="shared" si="27"/>
        <v>1.5842264824501928</v>
      </c>
      <c r="L328" s="10">
        <f t="shared" si="28"/>
        <v>6.18735541159805E-2</v>
      </c>
    </row>
    <row r="329" spans="1:12" x14ac:dyDescent="0.25">
      <c r="A329" s="8">
        <v>44158</v>
      </c>
      <c r="B329" s="9">
        <v>18400.416213361001</v>
      </c>
      <c r="C329" s="9">
        <v>18750.758655205002</v>
      </c>
      <c r="D329" s="9">
        <v>18032.684212936001</v>
      </c>
      <c r="E329" s="9">
        <v>18374.452581293001</v>
      </c>
      <c r="F329" s="9">
        <v>56013957456.034622</v>
      </c>
      <c r="G329" s="9">
        <v>341944154690.56372</v>
      </c>
      <c r="H329" s="44">
        <f t="shared" si="29"/>
        <v>5.2610879973444757E-4</v>
      </c>
      <c r="I329" s="10">
        <f t="shared" si="25"/>
        <v>2.3167054231825038E-2</v>
      </c>
      <c r="J329" s="10">
        <f t="shared" si="26"/>
        <v>4.0657474210936684E-2</v>
      </c>
      <c r="K329" s="10">
        <f t="shared" si="27"/>
        <v>1.5855860667431165</v>
      </c>
      <c r="L329" s="10">
        <f t="shared" si="28"/>
        <v>3.9820718523639442E-2</v>
      </c>
    </row>
    <row r="330" spans="1:12" x14ac:dyDescent="0.25">
      <c r="A330" s="8">
        <v>44159</v>
      </c>
      <c r="B330" s="9">
        <v>18383.260531659002</v>
      </c>
      <c r="C330" s="9">
        <v>19412.494296575001</v>
      </c>
      <c r="D330" s="9">
        <v>18042.082974003999</v>
      </c>
      <c r="E330" s="9">
        <v>19121.511413257002</v>
      </c>
      <c r="F330" s="9">
        <v>65582487334.329132</v>
      </c>
      <c r="G330" s="9">
        <v>349606772372.26001</v>
      </c>
      <c r="H330" s="44">
        <f t="shared" si="29"/>
        <v>3.5291139603373302E-2</v>
      </c>
      <c r="I330" s="10">
        <f t="shared" si="25"/>
        <v>2.1786226672057086E-2</v>
      </c>
      <c r="J330" s="10">
        <f t="shared" si="26"/>
        <v>-1.8372465629962642E-2</v>
      </c>
      <c r="K330" s="10">
        <f t="shared" si="27"/>
        <v>1.676834345581085</v>
      </c>
      <c r="L330" s="10">
        <f t="shared" si="28"/>
        <v>7.5956380676530877E-2</v>
      </c>
    </row>
    <row r="331" spans="1:12" x14ac:dyDescent="0.25">
      <c r="A331" s="8">
        <v>44160</v>
      </c>
      <c r="B331" s="9">
        <v>19151.452512233001</v>
      </c>
      <c r="C331" s="9">
        <v>19461.568641657999</v>
      </c>
      <c r="D331" s="9">
        <v>18547.979034051001</v>
      </c>
      <c r="E331" s="9">
        <v>18770.202102023999</v>
      </c>
      <c r="F331" s="9">
        <v>66020446070.152573</v>
      </c>
      <c r="G331" s="9">
        <v>353357152750.164</v>
      </c>
      <c r="H331" s="44">
        <f t="shared" si="29"/>
        <v>2.5279773084933279E-3</v>
      </c>
      <c r="I331" s="10">
        <f t="shared" si="25"/>
        <v>3.5758435986446416E-2</v>
      </c>
      <c r="J331" s="10">
        <f t="shared" si="26"/>
        <v>-9.0430127009019645E-2</v>
      </c>
      <c r="K331" s="10">
        <f t="shared" si="27"/>
        <v>1.6836013220653094</v>
      </c>
      <c r="L331" s="10">
        <f t="shared" si="28"/>
        <v>4.9255479851999073E-2</v>
      </c>
    </row>
    <row r="332" spans="1:12" x14ac:dyDescent="0.25">
      <c r="A332" s="8">
        <v>44161</v>
      </c>
      <c r="B332" s="9">
        <v>18736.048866345998</v>
      </c>
      <c r="C332" s="9">
        <v>18911.148774185</v>
      </c>
      <c r="D332" s="9">
        <v>16290.953384122</v>
      </c>
      <c r="E332" s="9">
        <v>17072.810341953002</v>
      </c>
      <c r="F332" s="9">
        <v>76574550473.945114</v>
      </c>
      <c r="G332" s="9">
        <v>322683382857.04797</v>
      </c>
      <c r="H332" s="44">
        <f t="shared" si="29"/>
        <v>-2.8282399924064262E-2</v>
      </c>
      <c r="I332" s="10">
        <f t="shared" si="25"/>
        <v>7.3089214169271915E-2</v>
      </c>
      <c r="J332" s="10">
        <f t="shared" si="26"/>
        <v>2.3614623341128294E-4</v>
      </c>
      <c r="K332" s="10">
        <f t="shared" si="27"/>
        <v>1.6077026362379105</v>
      </c>
      <c r="L332" s="10">
        <f t="shared" si="28"/>
        <v>0.16083744936725286</v>
      </c>
    </row>
    <row r="333" spans="1:12" x14ac:dyDescent="0.25">
      <c r="A333" s="8">
        <v>44162</v>
      </c>
      <c r="B333" s="9">
        <v>17157.384114714001</v>
      </c>
      <c r="C333" s="9">
        <v>17419.958076122999</v>
      </c>
      <c r="D333" s="9">
        <v>16487.301507562999</v>
      </c>
      <c r="E333" s="9">
        <v>17076.842021809</v>
      </c>
      <c r="F333" s="9">
        <v>66090936294.659462</v>
      </c>
      <c r="G333" s="9">
        <v>315076279273.93481</v>
      </c>
      <c r="H333" s="44">
        <f t="shared" si="29"/>
        <v>-7.8852465065346905E-2</v>
      </c>
      <c r="I333" s="10">
        <f t="shared" si="25"/>
        <v>1.0086039050440909E-3</v>
      </c>
      <c r="J333" s="10">
        <f t="shared" si="26"/>
        <v>3.6943233855434521E-2</v>
      </c>
      <c r="K333" s="10">
        <f t="shared" si="27"/>
        <v>1.4020788552131478</v>
      </c>
      <c r="L333" s="10">
        <f t="shared" si="28"/>
        <v>5.6568175703718193E-2</v>
      </c>
    </row>
    <row r="334" spans="1:12" x14ac:dyDescent="0.25">
      <c r="A334" s="8">
        <v>44163</v>
      </c>
      <c r="B334" s="9">
        <v>17133.441135915</v>
      </c>
      <c r="C334" s="9">
        <v>17846.943770415</v>
      </c>
      <c r="D334" s="9">
        <v>16877.451531342002</v>
      </c>
      <c r="E334" s="9">
        <v>17707.715790132999</v>
      </c>
      <c r="F334" s="9">
        <v>40948231069.951714</v>
      </c>
      <c r="G334" s="9">
        <v>320959715771.88239</v>
      </c>
      <c r="H334" s="44">
        <f t="shared" si="29"/>
        <v>2.4511292876029225E-2</v>
      </c>
      <c r="I334" s="10">
        <f t="shared" si="25"/>
        <v>3.9310664491923678E-2</v>
      </c>
      <c r="J334" s="10">
        <f t="shared" si="26"/>
        <v>2.566156414647236E-2</v>
      </c>
      <c r="K334" s="10">
        <f t="shared" si="27"/>
        <v>1.4609569135445941</v>
      </c>
      <c r="L334" s="10">
        <f t="shared" si="28"/>
        <v>5.7443046852933888E-2</v>
      </c>
    </row>
    <row r="335" spans="1:12" x14ac:dyDescent="0.25">
      <c r="A335" s="8">
        <v>44164</v>
      </c>
      <c r="B335" s="9">
        <v>17725.686439673998</v>
      </c>
      <c r="C335" s="9">
        <v>18309.851983355002</v>
      </c>
      <c r="D335" s="9">
        <v>17549.51547626</v>
      </c>
      <c r="E335" s="9">
        <v>18162.123474769</v>
      </c>
      <c r="F335" s="9">
        <v>39169112135.100418</v>
      </c>
      <c r="G335" s="9">
        <v>333623131271.31567</v>
      </c>
      <c r="H335" s="44">
        <f t="shared" si="29"/>
        <v>2.5937674197605044E-2</v>
      </c>
      <c r="I335" s="10">
        <f t="shared" si="25"/>
        <v>5.4984388138647387E-2</v>
      </c>
      <c r="J335" s="10">
        <f t="shared" si="26"/>
        <v>8.5879344318511075E-2</v>
      </c>
      <c r="K335" s="10">
        <f t="shared" si="27"/>
        <v>1.5247884121824575</v>
      </c>
      <c r="L335" s="10">
        <f t="shared" si="28"/>
        <v>4.3325213629033854E-2</v>
      </c>
    </row>
    <row r="336" spans="1:12" x14ac:dyDescent="0.25">
      <c r="A336" s="8">
        <v>44165</v>
      </c>
      <c r="B336" s="9">
        <v>18181.615199898999</v>
      </c>
      <c r="C336" s="9">
        <v>19802.678916793</v>
      </c>
      <c r="D336" s="9">
        <v>18181.615199898999</v>
      </c>
      <c r="E336" s="9">
        <v>19721.874730214</v>
      </c>
      <c r="F336" s="9">
        <v>47907519457.728523</v>
      </c>
      <c r="G336" s="9">
        <v>350768118966.72028</v>
      </c>
      <c r="H336" s="44">
        <f t="shared" si="29"/>
        <v>8.1531349067981956E-2</v>
      </c>
      <c r="I336" s="10">
        <f t="shared" si="25"/>
        <v>2.2120689196487256E-2</v>
      </c>
      <c r="J336" s="10">
        <f t="shared" si="26"/>
        <v>-4.395276827263328E-2</v>
      </c>
      <c r="K336" s="10">
        <f t="shared" si="27"/>
        <v>1.7306378175389017</v>
      </c>
      <c r="L336" s="10">
        <f t="shared" si="28"/>
        <v>8.9159499806321207E-2</v>
      </c>
    </row>
    <row r="337" spans="1:12" x14ac:dyDescent="0.25">
      <c r="A337" s="8">
        <v>44166</v>
      </c>
      <c r="B337" s="9">
        <v>19692.233922332001</v>
      </c>
      <c r="C337" s="9">
        <v>19877.368317355998</v>
      </c>
      <c r="D337" s="9">
        <v>18338.560347128001</v>
      </c>
      <c r="E337" s="9">
        <v>18855.043740295001</v>
      </c>
      <c r="F337" s="9">
        <v>68651048241.232162</v>
      </c>
      <c r="G337" s="9">
        <v>357418673134.3429</v>
      </c>
      <c r="H337" s="44">
        <f t="shared" si="29"/>
        <v>3.771681643520488E-3</v>
      </c>
      <c r="I337" s="10">
        <f t="shared" si="25"/>
        <v>2.8841464966470786E-2</v>
      </c>
      <c r="J337" s="10">
        <f t="shared" si="26"/>
        <v>1.8362852684455477E-2</v>
      </c>
      <c r="K337" s="10">
        <f t="shared" si="27"/>
        <v>1.7409369140704158</v>
      </c>
      <c r="L337" s="10">
        <f t="shared" si="28"/>
        <v>8.3911056326130273E-2</v>
      </c>
    </row>
    <row r="338" spans="1:12" x14ac:dyDescent="0.25">
      <c r="A338" s="8">
        <v>44167</v>
      </c>
      <c r="B338" s="9">
        <v>18756.509652358</v>
      </c>
      <c r="C338" s="9">
        <v>19330.508182510999</v>
      </c>
      <c r="D338" s="9">
        <v>18356.075312073001</v>
      </c>
      <c r="E338" s="9">
        <v>19201.276130857001</v>
      </c>
      <c r="F338" s="9">
        <v>64736169956.759064</v>
      </c>
      <c r="G338" s="9">
        <v>351583352343.09961</v>
      </c>
      <c r="H338" s="44">
        <f t="shared" si="29"/>
        <v>-2.7511697027191789E-2</v>
      </c>
      <c r="I338" s="10">
        <f t="shared" si="25"/>
        <v>1.2149656991908E-2</v>
      </c>
      <c r="J338" s="10">
        <f t="shared" si="26"/>
        <v>1.1805404367302375E-2</v>
      </c>
      <c r="K338" s="10">
        <f t="shared" si="27"/>
        <v>1.6655290881198646</v>
      </c>
      <c r="L338" s="10">
        <f t="shared" si="28"/>
        <v>5.3085033367514134E-2</v>
      </c>
    </row>
    <row r="339" spans="1:12" x14ac:dyDescent="0.25">
      <c r="A339" s="8">
        <v>44168</v>
      </c>
      <c r="B339" s="9">
        <v>19217.923079201999</v>
      </c>
      <c r="C339" s="9">
        <v>19587.145690129</v>
      </c>
      <c r="D339" s="9">
        <v>18909.027573004001</v>
      </c>
      <c r="E339" s="9">
        <v>19427.954959949999</v>
      </c>
      <c r="F339" s="9">
        <v>45460478689.586143</v>
      </c>
      <c r="G339" s="9">
        <v>357548224634.56732</v>
      </c>
      <c r="H339" s="44">
        <f t="shared" si="29"/>
        <v>1.327629388709968E-2</v>
      </c>
      <c r="I339" s="10">
        <f t="shared" si="25"/>
        <v>9.6766331688026477E-3</v>
      </c>
      <c r="J339" s="10">
        <f t="shared" si="26"/>
        <v>-3.555507005559666E-2</v>
      </c>
      <c r="K339" s="10">
        <f t="shared" si="27"/>
        <v>1.700917435658357</v>
      </c>
      <c r="L339" s="10">
        <f t="shared" si="28"/>
        <v>3.5862135929884298E-2</v>
      </c>
    </row>
    <row r="340" spans="1:12" x14ac:dyDescent="0.25">
      <c r="A340" s="8">
        <v>44169</v>
      </c>
      <c r="B340" s="9">
        <v>19430.848422085</v>
      </c>
      <c r="C340" s="9">
        <v>19510.639948124001</v>
      </c>
      <c r="D340" s="9">
        <v>18643.370271104999</v>
      </c>
      <c r="E340" s="9">
        <v>18737.192660312001</v>
      </c>
      <c r="F340" s="9">
        <v>42711852976.522629</v>
      </c>
      <c r="G340" s="9">
        <v>354653480586.11652</v>
      </c>
      <c r="H340" s="44">
        <f t="shared" si="29"/>
        <v>-3.9059158090377134E-3</v>
      </c>
      <c r="I340" s="10">
        <f t="shared" si="25"/>
        <v>2.0090403461624953E-2</v>
      </c>
      <c r="J340" s="10">
        <f t="shared" si="26"/>
        <v>2.0838989663433338E-2</v>
      </c>
      <c r="K340" s="10">
        <f t="shared" si="27"/>
        <v>1.6903678795475132</v>
      </c>
      <c r="L340" s="10">
        <f t="shared" si="28"/>
        <v>4.6518932167708194E-2</v>
      </c>
    </row>
    <row r="341" spans="1:12" x14ac:dyDescent="0.25">
      <c r="A341" s="8">
        <v>44170</v>
      </c>
      <c r="B341" s="9">
        <v>18660.486213046999</v>
      </c>
      <c r="C341" s="9">
        <v>19167.433320893</v>
      </c>
      <c r="D341" s="9">
        <v>18560.029882503</v>
      </c>
      <c r="E341" s="9">
        <v>19127.656824482001</v>
      </c>
      <c r="F341" s="9">
        <v>43493402326.586578</v>
      </c>
      <c r="G341" s="9">
        <v>352394017893.12677</v>
      </c>
      <c r="H341" s="44">
        <f t="shared" si="29"/>
        <v>-1.7590741674467759E-2</v>
      </c>
      <c r="I341" s="10">
        <f t="shared" si="25"/>
        <v>6.5952439593194526E-3</v>
      </c>
      <c r="J341" s="10">
        <f t="shared" si="26"/>
        <v>1.0928454650098507E-2</v>
      </c>
      <c r="K341" s="10">
        <f t="shared" si="27"/>
        <v>1.6430423131691074</v>
      </c>
      <c r="L341" s="10">
        <f t="shared" si="28"/>
        <v>3.2726425670392523E-2</v>
      </c>
    </row>
    <row r="342" spans="1:12" x14ac:dyDescent="0.25">
      <c r="A342" s="8">
        <v>44171</v>
      </c>
      <c r="B342" s="9">
        <v>19153.421243257999</v>
      </c>
      <c r="C342" s="9">
        <v>19374.851388494</v>
      </c>
      <c r="D342" s="9">
        <v>18891.567772225</v>
      </c>
      <c r="E342" s="9">
        <v>19336.692554650999</v>
      </c>
      <c r="F342" s="9">
        <v>31248872995.053791</v>
      </c>
      <c r="G342" s="9">
        <v>355303487880.75958</v>
      </c>
      <c r="H342" s="44">
        <f t="shared" si="29"/>
        <v>1.0821379374509627E-2</v>
      </c>
      <c r="I342" s="10">
        <f t="shared" si="25"/>
        <v>5.9917567148815186E-3</v>
      </c>
      <c r="J342" s="10">
        <f t="shared" si="26"/>
        <v>-7.5842739318272567E-3</v>
      </c>
      <c r="K342" s="10">
        <f t="shared" si="27"/>
        <v>1.6716436767427916</v>
      </c>
      <c r="L342" s="10">
        <f t="shared" si="28"/>
        <v>2.5581975095764209E-2</v>
      </c>
    </row>
    <row r="343" spans="1:12" x14ac:dyDescent="0.25">
      <c r="A343" s="8">
        <v>44172</v>
      </c>
      <c r="B343" s="9">
        <v>19363.531815530001</v>
      </c>
      <c r="C343" s="9">
        <v>19403.803149875999</v>
      </c>
      <c r="D343" s="9">
        <v>18940.871913412</v>
      </c>
      <c r="E343" s="9">
        <v>19190.037781381001</v>
      </c>
      <c r="F343" s="9">
        <v>33514897152.721298</v>
      </c>
      <c r="G343" s="9">
        <v>356357579476.04028</v>
      </c>
      <c r="H343" s="44">
        <f t="shared" si="29"/>
        <v>1.494295920080828E-3</v>
      </c>
      <c r="I343" s="10">
        <f t="shared" si="25"/>
        <v>1.8688865410412328E-2</v>
      </c>
      <c r="J343" s="10">
        <f t="shared" si="26"/>
        <v>-4.5074615713119881E-2</v>
      </c>
      <c r="K343" s="10">
        <f t="shared" si="27"/>
        <v>1.6756359029888581</v>
      </c>
      <c r="L343" s="10">
        <f t="shared" si="28"/>
        <v>2.4440861993063612E-2</v>
      </c>
    </row>
    <row r="344" spans="1:12" x14ac:dyDescent="0.25">
      <c r="A344" s="8">
        <v>44173</v>
      </c>
      <c r="B344" s="9">
        <v>19169.816020353999</v>
      </c>
      <c r="C344" s="9">
        <v>19268.377649288999</v>
      </c>
      <c r="D344" s="9">
        <v>18279.488207537001</v>
      </c>
      <c r="E344" s="9">
        <v>18325.054202865002</v>
      </c>
      <c r="F344" s="9">
        <v>36072867923.536774</v>
      </c>
      <c r="G344" s="9">
        <v>351716110113.32501</v>
      </c>
      <c r="H344" s="44">
        <f t="shared" si="29"/>
        <v>-6.9793276885446775E-3</v>
      </c>
      <c r="I344" s="10">
        <f t="shared" si="25"/>
        <v>2.0481207314378375E-2</v>
      </c>
      <c r="J344" s="10">
        <f t="shared" si="26"/>
        <v>1.3366044875747329E-2</v>
      </c>
      <c r="K344" s="10">
        <f t="shared" si="27"/>
        <v>1.656961763246664</v>
      </c>
      <c r="L344" s="10">
        <f t="shared" si="28"/>
        <v>5.4098311206779881E-2</v>
      </c>
    </row>
    <row r="345" spans="1:12" x14ac:dyDescent="0.25">
      <c r="A345" s="8">
        <v>44174</v>
      </c>
      <c r="B345" s="9">
        <v>18328.891767199999</v>
      </c>
      <c r="C345" s="9">
        <v>18624.633202135999</v>
      </c>
      <c r="D345" s="9">
        <v>17656.943459075999</v>
      </c>
      <c r="E345" s="9">
        <v>18569.987699690999</v>
      </c>
      <c r="F345" s="9">
        <v>51894238233.167618</v>
      </c>
      <c r="G345" s="9">
        <v>339169288875.32092</v>
      </c>
      <c r="H345" s="44">
        <f t="shared" si="29"/>
        <v>-3.3409374617315218E-2</v>
      </c>
      <c r="I345" s="10">
        <f t="shared" si="25"/>
        <v>8.4915887167765752E-3</v>
      </c>
      <c r="J345" s="10">
        <f t="shared" si="26"/>
        <v>-1.6591785322890962E-2</v>
      </c>
      <c r="K345" s="10">
        <f t="shared" si="27"/>
        <v>1.5681943323544738</v>
      </c>
      <c r="L345" s="10">
        <f t="shared" si="28"/>
        <v>5.4805054187483826E-2</v>
      </c>
    </row>
    <row r="346" spans="1:12" x14ac:dyDescent="0.25">
      <c r="A346" s="8">
        <v>44175</v>
      </c>
      <c r="B346" s="9">
        <v>18541.854651712001</v>
      </c>
      <c r="C346" s="9">
        <v>18541.854651712001</v>
      </c>
      <c r="D346" s="9">
        <v>17939.981718382001</v>
      </c>
      <c r="E346" s="9">
        <v>18261.878450329001</v>
      </c>
      <c r="F346" s="9">
        <v>42051607215.352493</v>
      </c>
      <c r="G346" s="9">
        <v>339862101398.04822</v>
      </c>
      <c r="H346" s="44">
        <f t="shared" si="29"/>
        <v>-4.4445734595462867E-3</v>
      </c>
      <c r="I346" s="10">
        <f t="shared" si="25"/>
        <v>3.7553936786621896E-2</v>
      </c>
      <c r="J346" s="10">
        <f t="shared" si="26"/>
        <v>-1.0938604370099858E-2</v>
      </c>
      <c r="K346" s="10">
        <f t="shared" si="27"/>
        <v>1.5567798039859335</v>
      </c>
      <c r="L346" s="10">
        <f t="shared" si="28"/>
        <v>3.3549250092785643E-2</v>
      </c>
    </row>
    <row r="347" spans="1:12" x14ac:dyDescent="0.25">
      <c r="A347" s="8">
        <v>44176</v>
      </c>
      <c r="B347" s="9">
        <v>18236.776368782001</v>
      </c>
      <c r="C347" s="9">
        <v>18236.776368782001</v>
      </c>
      <c r="D347" s="9">
        <v>17604.050116716</v>
      </c>
      <c r="E347" s="9">
        <v>18062.118986906</v>
      </c>
      <c r="F347" s="9">
        <v>51456006610.403397</v>
      </c>
      <c r="G347" s="9">
        <v>333126430004.28271</v>
      </c>
      <c r="H347" s="44">
        <f t="shared" si="29"/>
        <v>-1.6453493388906063E-2</v>
      </c>
      <c r="I347" s="10">
        <f t="shared" si="25"/>
        <v>7.6650154145767495E-3</v>
      </c>
      <c r="J347" s="10">
        <f t="shared" si="26"/>
        <v>4.1117862323872378E-2</v>
      </c>
      <c r="K347" s="10">
        <f t="shared" si="27"/>
        <v>1.5147118443841627</v>
      </c>
      <c r="L347" s="10">
        <f t="shared" si="28"/>
        <v>3.5942084228969051E-2</v>
      </c>
    </row>
    <row r="348" spans="1:12" x14ac:dyDescent="0.25">
      <c r="A348" s="8">
        <v>44177</v>
      </c>
      <c r="B348" s="9">
        <v>18017.348725995998</v>
      </c>
      <c r="C348" s="9">
        <v>18905.259874456999</v>
      </c>
      <c r="D348" s="9">
        <v>18017.348725995998</v>
      </c>
      <c r="E348" s="9">
        <v>18804.794708687001</v>
      </c>
      <c r="F348" s="9">
        <v>37864610631.462341</v>
      </c>
      <c r="G348" s="9">
        <v>342883193664.75769</v>
      </c>
      <c r="H348" s="44">
        <f t="shared" si="29"/>
        <v>3.6655793335236511E-2</v>
      </c>
      <c r="I348" s="10">
        <f t="shared" si="25"/>
        <v>1.99483349261999E-2</v>
      </c>
      <c r="J348" s="10">
        <f t="shared" si="26"/>
        <v>1.9385680563350993E-2</v>
      </c>
      <c r="K348" s="10">
        <f t="shared" si="27"/>
        <v>1.6068906020495799</v>
      </c>
      <c r="L348" s="10">
        <f t="shared" si="28"/>
        <v>4.9280899313443038E-2</v>
      </c>
    </row>
    <row r="349" spans="1:12" x14ac:dyDescent="0.25">
      <c r="A349" s="8">
        <v>44178</v>
      </c>
      <c r="B349" s="9">
        <v>18795.239774701</v>
      </c>
      <c r="C349" s="9">
        <v>19393.314747018001</v>
      </c>
      <c r="D349" s="9">
        <v>18719.958388882998</v>
      </c>
      <c r="E349" s="9">
        <v>19169.338451969001</v>
      </c>
      <c r="F349" s="9">
        <v>36129560660.676933</v>
      </c>
      <c r="G349" s="9">
        <v>354908722065.11652</v>
      </c>
      <c r="H349" s="44">
        <f t="shared" si="29"/>
        <v>2.5815824580143226E-2</v>
      </c>
      <c r="I349" s="10">
        <f t="shared" si="25"/>
        <v>8.7814370000666615E-3</v>
      </c>
      <c r="J349" s="10">
        <f t="shared" si="26"/>
        <v>5.2901334125896593E-3</v>
      </c>
      <c r="K349" s="10">
        <f t="shared" si="27"/>
        <v>1.674189632531716</v>
      </c>
      <c r="L349" s="10">
        <f t="shared" si="28"/>
        <v>3.5969970880644686E-2</v>
      </c>
    </row>
    <row r="350" spans="1:12" x14ac:dyDescent="0.25">
      <c r="A350" s="8">
        <v>44179</v>
      </c>
      <c r="B350" s="9">
        <v>19181.396280370001</v>
      </c>
      <c r="C350" s="9">
        <v>19346.860365093999</v>
      </c>
      <c r="D350" s="9">
        <v>19021.829780335</v>
      </c>
      <c r="E350" s="9">
        <v>19270.746809811</v>
      </c>
      <c r="F350" s="9">
        <v>35594491140.733124</v>
      </c>
      <c r="G350" s="9">
        <v>355900072299.11499</v>
      </c>
      <c r="H350" s="44">
        <f t="shared" si="29"/>
        <v>-2.3953812192495636E-3</v>
      </c>
      <c r="I350" s="10">
        <f t="shared" si="25"/>
        <v>6.0029509739381648E-2</v>
      </c>
      <c r="J350" s="10">
        <f t="shared" si="26"/>
        <v>8.4752036251574125E-3</v>
      </c>
      <c r="K350" s="10">
        <f t="shared" si="27"/>
        <v>1.6677839289092375</v>
      </c>
      <c r="L350" s="10">
        <f t="shared" si="28"/>
        <v>1.7087240739322551E-2</v>
      </c>
    </row>
    <row r="351" spans="1:12" x14ac:dyDescent="0.25">
      <c r="A351" s="8">
        <v>44180</v>
      </c>
      <c r="B351" s="9">
        <v>19273.916377975002</v>
      </c>
      <c r="C351" s="9">
        <v>19540.782576845999</v>
      </c>
      <c r="D351" s="9">
        <v>19086.032634755</v>
      </c>
      <c r="E351" s="9">
        <v>19434.070313033</v>
      </c>
      <c r="F351" s="9">
        <v>37207256823.112518</v>
      </c>
      <c r="G351" s="9">
        <v>359262989996.67719</v>
      </c>
      <c r="H351" s="44">
        <f t="shared" si="29"/>
        <v>1.0023446083369615E-2</v>
      </c>
      <c r="I351" s="10">
        <f t="shared" si="25"/>
        <v>7.6104448376084627E-3</v>
      </c>
      <c r="J351" s="10">
        <f t="shared" si="26"/>
        <v>9.946583313829338E-2</v>
      </c>
      <c r="K351" s="10">
        <f t="shared" si="27"/>
        <v>1.6945243172827391</v>
      </c>
      <c r="L351" s="10">
        <f t="shared" si="28"/>
        <v>2.3826321100536951E-2</v>
      </c>
    </row>
    <row r="352" spans="1:12" x14ac:dyDescent="0.25">
      <c r="A352" s="8">
        <v>44181</v>
      </c>
      <c r="B352" s="9">
        <v>19424.010728277</v>
      </c>
      <c r="C352" s="9">
        <v>21395.554438724001</v>
      </c>
      <c r="D352" s="9">
        <v>19306.677136097001</v>
      </c>
      <c r="E352" s="9">
        <v>21367.096307987002</v>
      </c>
      <c r="F352" s="9">
        <v>48227478063.055702</v>
      </c>
      <c r="G352" s="9">
        <v>372499190037.11932</v>
      </c>
      <c r="H352" s="44">
        <f t="shared" si="29"/>
        <v>9.4917992899410955E-2</v>
      </c>
      <c r="I352" s="10">
        <f t="shared" si="25"/>
        <v>8.7190543184044081E-2</v>
      </c>
      <c r="J352" s="10">
        <f t="shared" si="26"/>
        <v>6.815913424523723E-2</v>
      </c>
      <c r="K352" s="10">
        <f t="shared" si="27"/>
        <v>1.9502831572978723</v>
      </c>
      <c r="L352" s="10">
        <f t="shared" si="28"/>
        <v>0.10819455299853242</v>
      </c>
    </row>
    <row r="353" spans="1:12" x14ac:dyDescent="0.25">
      <c r="A353" s="8">
        <v>44182</v>
      </c>
      <c r="B353" s="9">
        <v>21349.656699155999</v>
      </c>
      <c r="C353" s="9">
        <v>23656.653474483999</v>
      </c>
      <c r="D353" s="9">
        <v>21265.801183126001</v>
      </c>
      <c r="E353" s="9">
        <v>22823.459093673999</v>
      </c>
      <c r="F353" s="9">
        <v>119966786315.09959</v>
      </c>
      <c r="G353" s="9">
        <v>419778522334.20367</v>
      </c>
      <c r="H353" s="44">
        <f t="shared" si="29"/>
        <v>0.10568078720444915</v>
      </c>
      <c r="I353" s="10">
        <f t="shared" si="25"/>
        <v>3.7954270034777846E-2</v>
      </c>
      <c r="J353" s="10">
        <f t="shared" si="26"/>
        <v>1.2729599504639921E-2</v>
      </c>
      <c r="K353" s="10">
        <f t="shared" si="27"/>
        <v>2.262071403837139</v>
      </c>
      <c r="L353" s="10">
        <f t="shared" si="28"/>
        <v>0.1124270969510941</v>
      </c>
    </row>
    <row r="354" spans="1:12" x14ac:dyDescent="0.25">
      <c r="A354" s="8">
        <v>44183</v>
      </c>
      <c r="B354" s="9">
        <v>22796.249239004999</v>
      </c>
      <c r="C354" s="9">
        <v>23239.698771323001</v>
      </c>
      <c r="D354" s="9">
        <v>22397.095505447</v>
      </c>
      <c r="E354" s="9">
        <v>23113.992587247001</v>
      </c>
      <c r="F354" s="9">
        <v>117018623816.4391</v>
      </c>
      <c r="G354" s="9">
        <v>424807678680.4707</v>
      </c>
      <c r="H354" s="44">
        <f t="shared" si="29"/>
        <v>-1.762526147710302E-2</v>
      </c>
      <c r="I354" s="10">
        <f t="shared" si="25"/>
        <v>2.0426440574290616E-2</v>
      </c>
      <c r="J354" s="10">
        <f t="shared" si="26"/>
        <v>3.1607498542683077E-2</v>
      </c>
      <c r="K354" s="10">
        <f t="shared" si="27"/>
        <v>2.204576542387529</v>
      </c>
      <c r="L354" s="10">
        <f t="shared" si="28"/>
        <v>3.7621095363507218E-2</v>
      </c>
    </row>
    <row r="355" spans="1:12" x14ac:dyDescent="0.25">
      <c r="A355" s="8">
        <v>44184</v>
      </c>
      <c r="B355" s="9">
        <v>23131.044599634999</v>
      </c>
      <c r="C355" s="9">
        <v>24077.494140633</v>
      </c>
      <c r="D355" s="9">
        <v>22830.897794011002</v>
      </c>
      <c r="E355" s="9">
        <v>23844.568074264</v>
      </c>
      <c r="F355" s="9">
        <v>63655496241.651756</v>
      </c>
      <c r="G355" s="9">
        <v>433408582772.57507</v>
      </c>
      <c r="H355" s="44">
        <f t="shared" si="29"/>
        <v>3.6050181956050566E-2</v>
      </c>
      <c r="I355" s="10">
        <f t="shared" si="25"/>
        <v>1.0442973428733364E-2</v>
      </c>
      <c r="J355" s="10">
        <f t="shared" si="26"/>
        <v>-1.3762683342215642E-2</v>
      </c>
      <c r="K355" s="10">
        <f t="shared" si="27"/>
        <v>2.3201021098326908</v>
      </c>
      <c r="L355" s="10">
        <f t="shared" si="28"/>
        <v>5.4601284534198546E-2</v>
      </c>
    </row>
    <row r="356" spans="1:12" x14ac:dyDescent="0.25">
      <c r="A356" s="8">
        <v>44185</v>
      </c>
      <c r="B356" s="9">
        <v>23859.672112771001</v>
      </c>
      <c r="C356" s="9">
        <v>24249.957202152</v>
      </c>
      <c r="D356" s="9">
        <v>23101.098900770001</v>
      </c>
      <c r="E356" s="9">
        <v>23516.402834426</v>
      </c>
      <c r="F356" s="9">
        <v>71034858155.102295</v>
      </c>
      <c r="G356" s="9">
        <v>438084395865.3526</v>
      </c>
      <c r="H356" s="44">
        <f t="shared" si="29"/>
        <v>7.1628326648807078E-3</v>
      </c>
      <c r="I356" s="10">
        <f t="shared" si="25"/>
        <v>2.3753173557476757E-3</v>
      </c>
      <c r="J356" s="10">
        <f t="shared" si="26"/>
        <v>-2.6970320087242317E-2</v>
      </c>
      <c r="K356" s="10">
        <f t="shared" si="27"/>
        <v>2.3438834456757398</v>
      </c>
      <c r="L356" s="10">
        <f t="shared" si="28"/>
        <v>4.9731759788436136E-2</v>
      </c>
    </row>
    <row r="357" spans="1:12" x14ac:dyDescent="0.25">
      <c r="A357" s="8">
        <v>44186</v>
      </c>
      <c r="B357" s="9">
        <v>23488.415479728999</v>
      </c>
      <c r="C357" s="9">
        <v>24065.517799416</v>
      </c>
      <c r="D357" s="9">
        <v>22119.299530799999</v>
      </c>
      <c r="E357" s="9">
        <v>22882.157922680999</v>
      </c>
      <c r="F357" s="9">
        <v>85145371413.059219</v>
      </c>
      <c r="G357" s="9">
        <v>432068558158.59851</v>
      </c>
      <c r="H357" s="44">
        <f t="shared" si="29"/>
        <v>-7.6057619895358768E-3</v>
      </c>
      <c r="I357" s="10">
        <f t="shared" si="25"/>
        <v>1.3975170987175005E-2</v>
      </c>
      <c r="J357" s="10">
        <f t="shared" si="26"/>
        <v>4.0183371124871137E-2</v>
      </c>
      <c r="K357" s="10">
        <f t="shared" si="27"/>
        <v>2.3184506640671811</v>
      </c>
      <c r="L357" s="10">
        <f t="shared" si="28"/>
        <v>8.7987337298181201E-2</v>
      </c>
    </row>
    <row r="358" spans="1:12" x14ac:dyDescent="0.25">
      <c r="A358" s="8">
        <v>44187</v>
      </c>
      <c r="B358" s="9">
        <v>22743.911418829</v>
      </c>
      <c r="C358" s="9">
        <v>23801.640166625999</v>
      </c>
      <c r="D358" s="9">
        <v>22446.747379281001</v>
      </c>
      <c r="E358" s="9">
        <v>23801.640166625999</v>
      </c>
      <c r="F358" s="9">
        <v>83963380723.305206</v>
      </c>
      <c r="G358" s="9">
        <v>428962781517.21808</v>
      </c>
      <c r="H358" s="44">
        <f t="shared" si="29"/>
        <v>-1.0964968008974438E-2</v>
      </c>
      <c r="I358" s="10">
        <f t="shared" si="25"/>
        <v>1.3939046215919182E-2</v>
      </c>
      <c r="J358" s="10">
        <f t="shared" si="26"/>
        <v>-2.2681418859653468E-2</v>
      </c>
      <c r="K358" s="10">
        <f t="shared" si="27"/>
        <v>2.2820639586963245</v>
      </c>
      <c r="L358" s="10">
        <f t="shared" si="28"/>
        <v>6.0360316996109775E-2</v>
      </c>
    </row>
    <row r="359" spans="1:12" x14ac:dyDescent="0.25">
      <c r="A359" s="8">
        <v>44188</v>
      </c>
      <c r="B359" s="9">
        <v>23816.037879536001</v>
      </c>
      <c r="C359" s="9">
        <v>24011.068616736</v>
      </c>
      <c r="D359" s="9">
        <v>22789.244690985</v>
      </c>
      <c r="E359" s="9">
        <v>23261.785196460001</v>
      </c>
      <c r="F359" s="9">
        <v>72103119537.019943</v>
      </c>
      <c r="G359" s="9">
        <v>437386596217.99237</v>
      </c>
      <c r="H359" s="44">
        <f t="shared" si="29"/>
        <v>8.7989083375714493E-3</v>
      </c>
      <c r="I359" s="10">
        <f t="shared" si="25"/>
        <v>3.6481003431562672E-2</v>
      </c>
      <c r="J359" s="10">
        <f t="shared" si="26"/>
        <v>2.0258345858843008E-2</v>
      </c>
      <c r="K359" s="10">
        <f t="shared" si="27"/>
        <v>2.3109425386269402</v>
      </c>
      <c r="L359" s="10">
        <f t="shared" si="28"/>
        <v>5.3614059716263096E-2</v>
      </c>
    </row>
    <row r="360" spans="1:12" x14ac:dyDescent="0.25">
      <c r="A360" s="8">
        <v>44189</v>
      </c>
      <c r="B360" s="9">
        <v>23248.203805431</v>
      </c>
      <c r="C360" s="9">
        <v>23749.014698362</v>
      </c>
      <c r="D360" s="9">
        <v>22751.926015518002</v>
      </c>
      <c r="E360" s="9">
        <v>23733.030486264001</v>
      </c>
      <c r="F360" s="9">
        <v>74435058818.583481</v>
      </c>
      <c r="G360" s="9">
        <v>431381467833.6405</v>
      </c>
      <c r="H360" s="44">
        <f t="shared" si="29"/>
        <v>-1.0913879867526826E-2</v>
      </c>
      <c r="I360" s="10">
        <f t="shared" si="25"/>
        <v>2.7978846349294168E-2</v>
      </c>
      <c r="J360" s="10">
        <f t="shared" si="26"/>
        <v>3.8722658436515012E-2</v>
      </c>
      <c r="K360" s="10">
        <f t="shared" si="27"/>
        <v>2.2748073095120813</v>
      </c>
      <c r="L360" s="10">
        <f t="shared" si="28"/>
        <v>4.3824363799527699E-2</v>
      </c>
    </row>
    <row r="361" spans="1:12" x14ac:dyDescent="0.25">
      <c r="A361" s="8">
        <v>44190</v>
      </c>
      <c r="B361" s="9">
        <v>23719.237056744001</v>
      </c>
      <c r="C361" s="9">
        <v>24715.078304629002</v>
      </c>
      <c r="D361" s="9">
        <v>23463.626206427001</v>
      </c>
      <c r="E361" s="9">
        <v>24652.036519447</v>
      </c>
      <c r="F361" s="9">
        <v>57592757106.518211</v>
      </c>
      <c r="G361" s="9">
        <v>446375556422.28711</v>
      </c>
      <c r="H361" s="44">
        <f t="shared" si="29"/>
        <v>4.0678049954368529E-2</v>
      </c>
      <c r="I361" s="10">
        <f t="shared" si="25"/>
        <v>1.3499806073028215E-2</v>
      </c>
      <c r="J361" s="10">
        <f t="shared" si="26"/>
        <v>7.2810903439521013E-2</v>
      </c>
      <c r="K361" s="10">
        <f t="shared" si="27"/>
        <v>2.4080200848393454</v>
      </c>
      <c r="L361" s="10">
        <f t="shared" si="28"/>
        <v>5.3335835100339679E-2</v>
      </c>
    </row>
    <row r="362" spans="1:12" x14ac:dyDescent="0.25">
      <c r="A362" s="8">
        <v>44191</v>
      </c>
      <c r="B362" s="9">
        <v>24700.991337834999</v>
      </c>
      <c r="C362" s="9">
        <v>26698.367293831001</v>
      </c>
      <c r="D362" s="9">
        <v>24519.990432487</v>
      </c>
      <c r="E362" s="9">
        <v>26446.973570052</v>
      </c>
      <c r="F362" s="9">
        <v>68174322705.224892</v>
      </c>
      <c r="G362" s="9">
        <v>469618701988.90112</v>
      </c>
      <c r="H362" s="44">
        <f t="shared" si="29"/>
        <v>8.0246113921093265E-2</v>
      </c>
      <c r="I362" s="10">
        <f t="shared" si="25"/>
        <v>6.5685322349063144E-2</v>
      </c>
      <c r="J362" s="10">
        <f t="shared" si="26"/>
        <v>-4.5559743051826196E-3</v>
      </c>
      <c r="K362" s="10">
        <f t="shared" si="27"/>
        <v>2.6815004528127373</v>
      </c>
      <c r="L362" s="10">
        <f t="shared" si="28"/>
        <v>8.8840852827488437E-2</v>
      </c>
    </row>
    <row r="363" spans="1:12" x14ac:dyDescent="0.25">
      <c r="A363" s="8">
        <v>44192</v>
      </c>
      <c r="B363" s="9">
        <v>26463.426391225999</v>
      </c>
      <c r="C363" s="9">
        <v>28331.092732214998</v>
      </c>
      <c r="D363" s="9">
        <v>26011.660346305998</v>
      </c>
      <c r="E363" s="9">
        <v>26326.481838017</v>
      </c>
      <c r="F363" s="9">
        <v>102567647652.8029</v>
      </c>
      <c r="G363" s="9">
        <v>503085319304.98657</v>
      </c>
      <c r="H363" s="44">
        <f t="shared" si="29"/>
        <v>6.1154505083210062E-2</v>
      </c>
      <c r="I363" s="10">
        <f t="shared" si="25"/>
        <v>2.1427882761818888E-2</v>
      </c>
      <c r="J363" s="10">
        <f t="shared" si="26"/>
        <v>3.1180957604619808E-2</v>
      </c>
      <c r="K363" s="10">
        <f t="shared" si="27"/>
        <v>2.906640790968114</v>
      </c>
      <c r="L363" s="10">
        <f t="shared" si="28"/>
        <v>8.916894788834151E-2</v>
      </c>
    </row>
    <row r="364" spans="1:12" x14ac:dyDescent="0.25">
      <c r="A364" s="8">
        <v>44193</v>
      </c>
      <c r="B364" s="9">
        <v>26269.009679171999</v>
      </c>
      <c r="C364" s="9">
        <v>27431.904401123</v>
      </c>
      <c r="D364" s="9">
        <v>26111.957787250001</v>
      </c>
      <c r="E364" s="9">
        <v>27147.366752087</v>
      </c>
      <c r="F364" s="9">
        <v>99495188799.214722</v>
      </c>
      <c r="G364" s="9">
        <v>501662962255.18298</v>
      </c>
      <c r="H364" s="44">
        <f t="shared" si="29"/>
        <v>-3.173856863168361E-2</v>
      </c>
      <c r="I364" s="10">
        <f t="shared" si="25"/>
        <v>4.0909411773547052E-2</v>
      </c>
      <c r="J364" s="10">
        <f t="shared" si="26"/>
        <v>9.0312182095579896E-3</v>
      </c>
      <c r="K364" s="10">
        <f t="shared" si="27"/>
        <v>2.7826496041046376</v>
      </c>
      <c r="L364" s="10">
        <f t="shared" si="28"/>
        <v>5.0549507801268989E-2</v>
      </c>
    </row>
    <row r="365" spans="1:12" x14ac:dyDescent="0.25">
      <c r="A365" s="8">
        <v>44194</v>
      </c>
      <c r="B365" s="9">
        <v>27070.019781849998</v>
      </c>
      <c r="C365" s="9">
        <v>27392.540545039999</v>
      </c>
      <c r="D365" s="9">
        <v>26077.269943543</v>
      </c>
      <c r="E365" s="9">
        <v>27392.540545039999</v>
      </c>
      <c r="F365" s="9">
        <v>68162303669.411682</v>
      </c>
      <c r="G365" s="9">
        <v>496187947758.57562</v>
      </c>
      <c r="H365" s="44">
        <f t="shared" si="29"/>
        <v>-1.4349662169786856E-3</v>
      </c>
      <c r="I365" s="10">
        <f t="shared" si="25"/>
        <v>3.1719711482598785E-2</v>
      </c>
      <c r="J365" s="10">
        <f t="shared" si="26"/>
        <v>5.1746932275497315E-2</v>
      </c>
      <c r="K365" s="10">
        <f t="shared" si="27"/>
        <v>2.7772216297120798</v>
      </c>
      <c r="L365" s="10">
        <f t="shared" si="28"/>
        <v>5.0437434760024491E-2</v>
      </c>
    </row>
    <row r="366" spans="1:12" x14ac:dyDescent="0.25">
      <c r="A366" s="8">
        <v>44195</v>
      </c>
      <c r="B366" s="9">
        <v>27375.345815750999</v>
      </c>
      <c r="C366" s="9">
        <v>28938.018882515</v>
      </c>
      <c r="D366" s="9">
        <v>27375.345815750999</v>
      </c>
      <c r="E366" s="9">
        <v>28810.020485477999</v>
      </c>
      <c r="F366" s="9">
        <v>73712221377.469803</v>
      </c>
      <c r="G366" s="9">
        <v>523104839357.07208</v>
      </c>
      <c r="H366" s="44">
        <f t="shared" si="29"/>
        <v>5.6419678741877123E-2</v>
      </c>
      <c r="I366" s="10">
        <f t="shared" si="25"/>
        <v>1.2314117520964049E-3</v>
      </c>
      <c r="J366" s="10">
        <f t="shared" si="26"/>
        <v>5.8292680752050074E-3</v>
      </c>
      <c r="K366" s="10">
        <f t="shared" si="27"/>
        <v>2.9903312605973049</v>
      </c>
      <c r="L366" s="10">
        <f t="shared" si="28"/>
        <v>5.7083226538270138E-2</v>
      </c>
    </row>
    <row r="367" spans="1:12" x14ac:dyDescent="0.25">
      <c r="A367" s="8">
        <v>44196</v>
      </c>
      <c r="B367" s="9">
        <v>28863.191665694001</v>
      </c>
      <c r="C367" s="9">
        <v>29272.578048890999</v>
      </c>
      <c r="D367" s="9">
        <v>27986.652152980001</v>
      </c>
      <c r="E367" s="9">
        <v>28977.96181814</v>
      </c>
      <c r="F367" s="9">
        <v>79271345825.663635</v>
      </c>
      <c r="G367" s="9">
        <v>536314969327.74469</v>
      </c>
      <c r="H367" s="44">
        <f t="shared" si="29"/>
        <v>1.1561232568624347E-2</v>
      </c>
      <c r="I367" s="10">
        <f t="shared" si="25"/>
        <v>7.9138300857461499E-2</v>
      </c>
      <c r="J367" s="10">
        <f t="shared" si="26"/>
        <v>1.1119799236027905E-2</v>
      </c>
      <c r="K367" s="10">
        <f t="shared" si="27"/>
        <v>3.0364644083269221</v>
      </c>
      <c r="L367" s="10">
        <f t="shared" si="28"/>
        <v>4.5947828589210982E-2</v>
      </c>
    </row>
    <row r="368" spans="1:12" x14ac:dyDescent="0.25">
      <c r="A368" s="8">
        <v>44197</v>
      </c>
      <c r="B368" s="9">
        <v>28938.896887849001</v>
      </c>
      <c r="C368" s="9">
        <v>29560.027545774999</v>
      </c>
      <c r="D368" s="9">
        <v>28718.621788419001</v>
      </c>
      <c r="E368" s="9">
        <v>29300.190935826999</v>
      </c>
      <c r="F368" s="9">
        <v>64558591251.664337</v>
      </c>
      <c r="G368" s="9">
        <v>542990405376.4353</v>
      </c>
      <c r="H368" s="44">
        <f t="shared" si="29"/>
        <v>9.8197533679439952E-3</v>
      </c>
      <c r="I368" s="10">
        <f t="shared" si="25"/>
        <v>5.2835196910096104E-2</v>
      </c>
      <c r="J368" s="10">
        <f t="shared" si="26"/>
        <v>9.5326137380447928E-2</v>
      </c>
      <c r="K368" s="10">
        <f t="shared" si="27"/>
        <v>3.0761014932951767</v>
      </c>
      <c r="L368" s="10">
        <f t="shared" si="28"/>
        <v>2.9298263807885805E-2</v>
      </c>
    </row>
    <row r="369" spans="1:12" x14ac:dyDescent="0.25">
      <c r="A369" s="8">
        <v>44198</v>
      </c>
      <c r="B369" s="9">
        <v>29329.695772117</v>
      </c>
      <c r="C369" s="9">
        <v>33158.612438292999</v>
      </c>
      <c r="D369" s="9">
        <v>29014.295883824001</v>
      </c>
      <c r="E369" s="9">
        <v>32093.264962248999</v>
      </c>
      <c r="F369" s="9">
        <v>70104243266.333282</v>
      </c>
      <c r="G369" s="9">
        <v>570431197310.09167</v>
      </c>
      <c r="H369" s="44">
        <f t="shared" si="29"/>
        <v>0.12173821174372836</v>
      </c>
      <c r="I369" s="10">
        <f t="shared" si="25"/>
        <v>5.6958635120424719E-2</v>
      </c>
      <c r="J369" s="10">
        <f t="shared" si="26"/>
        <v>2.4439467947203752E-2</v>
      </c>
      <c r="K369" s="10">
        <f t="shared" si="27"/>
        <v>3.5723187999748722</v>
      </c>
      <c r="L369" s="10">
        <f t="shared" si="28"/>
        <v>0.14283705422538029</v>
      </c>
    </row>
    <row r="370" spans="1:12" x14ac:dyDescent="0.25">
      <c r="A370" s="8">
        <v>44199</v>
      </c>
      <c r="B370" s="9">
        <v>32148.048500090001</v>
      </c>
      <c r="C370" s="9">
        <v>34717.662741717999</v>
      </c>
      <c r="D370" s="9">
        <v>32057.582962965</v>
      </c>
      <c r="E370" s="9">
        <v>32877.607282614998</v>
      </c>
      <c r="F370" s="9">
        <v>124349523093.6553</v>
      </c>
      <c r="G370" s="9">
        <v>621795048370.95349</v>
      </c>
      <c r="H370" s="44">
        <f t="shared" si="29"/>
        <v>4.7017959702817386E-2</v>
      </c>
      <c r="I370" s="10">
        <f t="shared" si="25"/>
        <v>4.0708963679037015E-2</v>
      </c>
      <c r="J370" s="10">
        <f t="shared" si="26"/>
        <v>-2.7489078537077605E-2</v>
      </c>
      <c r="K370" s="10">
        <f t="shared" si="27"/>
        <v>3.7872999010605248</v>
      </c>
      <c r="L370" s="10">
        <f t="shared" si="28"/>
        <v>8.2978176546438132E-2</v>
      </c>
    </row>
    <row r="371" spans="1:12" x14ac:dyDescent="0.25">
      <c r="A371" s="8">
        <v>44200</v>
      </c>
      <c r="B371" s="9">
        <v>32949.399464061004</v>
      </c>
      <c r="C371" s="9">
        <v>33553.450548496003</v>
      </c>
      <c r="D371" s="9">
        <v>29066.665437713</v>
      </c>
      <c r="E371" s="9">
        <v>31973.832153912001</v>
      </c>
      <c r="F371" s="9">
        <v>130918256520.5583</v>
      </c>
      <c r="G371" s="9">
        <v>591803523640.43018</v>
      </c>
      <c r="H371" s="44">
        <f t="shared" si="29"/>
        <v>-3.3533714578747743E-2</v>
      </c>
      <c r="I371" s="10">
        <f t="shared" si="25"/>
        <v>3.5361553953308152E-2</v>
      </c>
      <c r="J371" s="10">
        <f t="shared" si="26"/>
        <v>6.2279937529645224E-2</v>
      </c>
      <c r="K371" s="10">
        <f t="shared" si="27"/>
        <v>3.6267639525754944</v>
      </c>
      <c r="L371" s="10">
        <f t="shared" si="28"/>
        <v>0.1543618796038968</v>
      </c>
    </row>
    <row r="372" spans="1:12" x14ac:dyDescent="0.25">
      <c r="A372" s="8">
        <v>44201</v>
      </c>
      <c r="B372" s="9">
        <v>32023.293432691</v>
      </c>
      <c r="C372" s="9">
        <v>34359.990071466003</v>
      </c>
      <c r="D372" s="9">
        <v>30087.201861592999</v>
      </c>
      <c r="E372" s="9">
        <v>33965.160423041001</v>
      </c>
      <c r="F372" s="9">
        <v>125426476003.2728</v>
      </c>
      <c r="G372" s="9">
        <v>598928102301.84546</v>
      </c>
      <c r="H372" s="44">
        <f t="shared" si="29"/>
        <v>2.4037453966300134E-2</v>
      </c>
      <c r="I372" s="10">
        <f t="shared" si="25"/>
        <v>1.0103803974156618E-2</v>
      </c>
      <c r="J372" s="10">
        <f t="shared" si="26"/>
        <v>8.6531545601657767E-2</v>
      </c>
      <c r="K372" s="10">
        <f t="shared" si="27"/>
        <v>3.7379795780984644</v>
      </c>
      <c r="L372" s="10">
        <f t="shared" si="28"/>
        <v>0.14201347900441741</v>
      </c>
    </row>
    <row r="373" spans="1:12" x14ac:dyDescent="0.25">
      <c r="A373" s="8">
        <v>44202</v>
      </c>
      <c r="B373" s="9">
        <v>33895.701913021003</v>
      </c>
      <c r="C373" s="9">
        <v>36904.218251054997</v>
      </c>
      <c r="D373" s="9">
        <v>33315.067312610001</v>
      </c>
      <c r="E373" s="9">
        <v>36904.218251054997</v>
      </c>
      <c r="F373" s="9">
        <v>120556816942.46581</v>
      </c>
      <c r="G373" s="9">
        <v>646919963464.8158</v>
      </c>
      <c r="H373" s="44">
        <f t="shared" si="29"/>
        <v>7.4046243153656474E-2</v>
      </c>
      <c r="I373" s="10">
        <f t="shared" si="25"/>
        <v>3.2784118170349284E-2</v>
      </c>
      <c r="J373" s="10">
        <f t="shared" si="26"/>
        <v>7.0152150254801704E-2</v>
      </c>
      <c r="K373" s="10">
        <f t="shared" si="27"/>
        <v>4.0888091659954018</v>
      </c>
      <c r="L373" s="10">
        <f t="shared" si="28"/>
        <v>0.10773356405876067</v>
      </c>
    </row>
    <row r="374" spans="1:12" x14ac:dyDescent="0.25">
      <c r="A374" s="8">
        <v>44203</v>
      </c>
      <c r="B374" s="9">
        <v>36814.681967048004</v>
      </c>
      <c r="C374" s="9">
        <v>40164.159004366004</v>
      </c>
      <c r="D374" s="9">
        <v>36345.635772118003</v>
      </c>
      <c r="E374" s="9">
        <v>39493.128514839002</v>
      </c>
      <c r="F374" s="9">
        <v>141292953594.3801</v>
      </c>
      <c r="G374" s="9">
        <v>706528659351.82861</v>
      </c>
      <c r="H374" s="44">
        <f t="shared" si="29"/>
        <v>8.8335179765467939E-2</v>
      </c>
      <c r="I374" s="10">
        <f t="shared" si="25"/>
        <v>3.9113839595428523E-2</v>
      </c>
      <c r="J374" s="10">
        <f t="shared" si="26"/>
        <v>3.0642343771456249E-2</v>
      </c>
      <c r="K374" s="10">
        <f t="shared" si="27"/>
        <v>4.5383300384657668</v>
      </c>
      <c r="L374" s="10">
        <f t="shared" si="28"/>
        <v>0.10506139598684139</v>
      </c>
    </row>
    <row r="375" spans="1:12" x14ac:dyDescent="0.25">
      <c r="A375" s="8">
        <v>44204</v>
      </c>
      <c r="B375" s="9">
        <v>39437.440337389999</v>
      </c>
      <c r="C375" s="9">
        <v>41849.906402123997</v>
      </c>
      <c r="D375" s="9">
        <v>36711.862224525998</v>
      </c>
      <c r="E375" s="9">
        <v>40703.290535401</v>
      </c>
      <c r="F375" s="9">
        <v>172295440554.82599</v>
      </c>
      <c r="G375" s="9">
        <v>739499799350.03284</v>
      </c>
      <c r="H375" s="44">
        <f t="shared" si="29"/>
        <v>4.1971435218517747E-2</v>
      </c>
      <c r="I375" s="10">
        <f t="shared" si="25"/>
        <v>8.8278504530912433E-3</v>
      </c>
      <c r="J375" s="10">
        <f t="shared" si="26"/>
        <v>-1.4109179608526312E-2</v>
      </c>
      <c r="K375" s="10">
        <f t="shared" si="27"/>
        <v>4.7707816988940035</v>
      </c>
      <c r="L375" s="10">
        <f t="shared" si="28"/>
        <v>0.13995596698893253</v>
      </c>
    </row>
    <row r="376" spans="1:12" x14ac:dyDescent="0.25">
      <c r="A376" s="8">
        <v>44205</v>
      </c>
      <c r="B376" s="9">
        <v>40577.810043195001</v>
      </c>
      <c r="C376" s="9">
        <v>41291.465971185004</v>
      </c>
      <c r="D376" s="9">
        <v>38819.670094576999</v>
      </c>
      <c r="E376" s="9">
        <v>40129.000498579</v>
      </c>
      <c r="F376" s="9">
        <v>134582898528.8925</v>
      </c>
      <c r="G376" s="9">
        <v>749903824715.66162</v>
      </c>
      <c r="H376" s="44">
        <f t="shared" si="29"/>
        <v>-1.334388721382305E-2</v>
      </c>
      <c r="I376" s="10">
        <f t="shared" si="25"/>
        <v>5.1369633637178051E-2</v>
      </c>
      <c r="J376" s="10">
        <f t="shared" si="26"/>
        <v>-4.560245397275231E-2</v>
      </c>
      <c r="K376" s="10">
        <f t="shared" si="27"/>
        <v>4.6937770387683679</v>
      </c>
      <c r="L376" s="10">
        <f t="shared" si="28"/>
        <v>6.3673799148368015E-2</v>
      </c>
    </row>
    <row r="377" spans="1:12" x14ac:dyDescent="0.25">
      <c r="A377" s="8">
        <v>44206</v>
      </c>
      <c r="B377" s="9">
        <v>40083.817223680002</v>
      </c>
      <c r="C377" s="9">
        <v>41255.979202663999</v>
      </c>
      <c r="D377" s="9">
        <v>35933.661817444998</v>
      </c>
      <c r="E377" s="9">
        <v>38299.019600369997</v>
      </c>
      <c r="F377" s="9">
        <v>107609376316.1692</v>
      </c>
      <c r="G377" s="9">
        <v>737715778475.4187</v>
      </c>
      <c r="H377" s="44">
        <f t="shared" si="29"/>
        <v>-8.5942137645994283E-4</v>
      </c>
      <c r="I377" s="10">
        <f t="shared" si="25"/>
        <v>2.055656403893006E-2</v>
      </c>
      <c r="J377" s="10">
        <f t="shared" si="26"/>
        <v>-7.1262839887881402E-2</v>
      </c>
      <c r="K377" s="10">
        <f t="shared" si="27"/>
        <v>4.6888836850684532</v>
      </c>
      <c r="L377" s="10">
        <f t="shared" si="28"/>
        <v>0.14811508529963224</v>
      </c>
    </row>
    <row r="378" spans="1:12" x14ac:dyDescent="0.25">
      <c r="A378" s="8">
        <v>44207</v>
      </c>
      <c r="B378" s="9">
        <v>38223.373713228997</v>
      </c>
      <c r="C378" s="9">
        <v>38223.373713228997</v>
      </c>
      <c r="D378" s="9">
        <v>30592.255264247</v>
      </c>
      <c r="E378" s="9">
        <v>35569.722698726</v>
      </c>
      <c r="F378" s="9">
        <v>182855100854.80688</v>
      </c>
      <c r="G378" s="9">
        <v>638126812425.59082</v>
      </c>
      <c r="H378" s="44">
        <f t="shared" si="29"/>
        <v>-7.3507053960294291E-2</v>
      </c>
      <c r="I378" s="10">
        <f t="shared" si="25"/>
        <v>5.2740216836172547E-2</v>
      </c>
      <c r="J378" s="10">
        <f t="shared" si="26"/>
        <v>-4.5553514106226989E-2</v>
      </c>
      <c r="K378" s="10">
        <f t="shared" si="27"/>
        <v>4.2707106050562889</v>
      </c>
      <c r="L378" s="10">
        <f t="shared" si="28"/>
        <v>0.24944608964153225</v>
      </c>
    </row>
    <row r="379" spans="1:12" x14ac:dyDescent="0.25">
      <c r="A379" s="8">
        <v>44208</v>
      </c>
      <c r="B379" s="9">
        <v>35549.971250333998</v>
      </c>
      <c r="C379" s="9">
        <v>36524.892022448999</v>
      </c>
      <c r="D379" s="9">
        <v>32957.846755721999</v>
      </c>
      <c r="E379" s="9">
        <v>33949.396834015002</v>
      </c>
      <c r="F379" s="9">
        <v>176864618865.55719</v>
      </c>
      <c r="G379" s="9">
        <v>648089950366.68286</v>
      </c>
      <c r="H379" s="44">
        <f t="shared" si="29"/>
        <v>-4.4435682300648364E-2</v>
      </c>
      <c r="I379" s="10">
        <f t="shared" si="25"/>
        <v>2.3292961888253465E-2</v>
      </c>
      <c r="J379" s="10">
        <f t="shared" si="26"/>
        <v>0.10044170570236677</v>
      </c>
      <c r="K379" s="10">
        <f t="shared" si="27"/>
        <v>4.0365029831113493</v>
      </c>
      <c r="L379" s="10">
        <f t="shared" si="28"/>
        <v>0.10823053135616956</v>
      </c>
    </row>
    <row r="380" spans="1:12" x14ac:dyDescent="0.25">
      <c r="A380" s="8">
        <v>44209</v>
      </c>
      <c r="B380" s="9">
        <v>34060.129315687002</v>
      </c>
      <c r="C380" s="9">
        <v>37626.126561641999</v>
      </c>
      <c r="D380" s="9">
        <v>32445.497996411999</v>
      </c>
      <c r="E380" s="9">
        <v>37359.332159589998</v>
      </c>
      <c r="F380" s="9">
        <v>126174618899.7338</v>
      </c>
      <c r="G380" s="9">
        <v>645088905820.23596</v>
      </c>
      <c r="H380" s="44">
        <f t="shared" si="29"/>
        <v>3.0150247631564701E-2</v>
      </c>
      <c r="I380" s="10">
        <f t="shared" si="25"/>
        <v>5.0879404759242269E-2</v>
      </c>
      <c r="J380" s="10">
        <f t="shared" si="26"/>
        <v>5.2071435481205075E-2</v>
      </c>
      <c r="K380" s="10">
        <f t="shared" si="27"/>
        <v>4.1883547952492712</v>
      </c>
      <c r="L380" s="10">
        <f t="shared" si="28"/>
        <v>0.15967172289366305</v>
      </c>
    </row>
    <row r="381" spans="1:12" x14ac:dyDescent="0.25">
      <c r="A381" s="8">
        <v>44210</v>
      </c>
      <c r="B381" s="9">
        <v>37394.122642208997</v>
      </c>
      <c r="C381" s="9">
        <v>40000.014205918997</v>
      </c>
      <c r="D381" s="9">
        <v>36882.027990631002</v>
      </c>
      <c r="E381" s="9">
        <v>39304.686213759</v>
      </c>
      <c r="F381" s="9">
        <v>114931563480.2784</v>
      </c>
      <c r="G381" s="9">
        <v>716637812011.45996</v>
      </c>
      <c r="H381" s="44">
        <f t="shared" si="29"/>
        <v>6.309147024177239E-2</v>
      </c>
      <c r="I381" s="10">
        <f t="shared" si="25"/>
        <v>2.4673280987899466E-2</v>
      </c>
      <c r="J381" s="10">
        <f t="shared" si="26"/>
        <v>-6.6804650238393992E-2</v>
      </c>
      <c r="K381" s="10">
        <f t="shared" si="27"/>
        <v>4.5156957274174978</v>
      </c>
      <c r="L381" s="10">
        <f t="shared" si="28"/>
        <v>8.4539446043478073E-2</v>
      </c>
    </row>
    <row r="382" spans="1:12" x14ac:dyDescent="0.25">
      <c r="A382" s="8">
        <v>44211</v>
      </c>
      <c r="B382" s="9">
        <v>39280.298435092001</v>
      </c>
      <c r="C382" s="9">
        <v>39645.499119444998</v>
      </c>
      <c r="D382" s="9">
        <v>34599.968353320997</v>
      </c>
      <c r="E382" s="9">
        <v>36678.950398519002</v>
      </c>
      <c r="F382" s="9">
        <v>117305372507.9131</v>
      </c>
      <c r="G382" s="9">
        <v>697436710488.25842</v>
      </c>
      <c r="H382" s="44">
        <f t="shared" si="29"/>
        <v>-8.8628740142182166E-3</v>
      </c>
      <c r="I382" s="10">
        <f t="shared" si="25"/>
        <v>8.0357116950307266E-3</v>
      </c>
      <c r="J382" s="10">
        <f t="shared" si="26"/>
        <v>-1.3652794956701464E-2</v>
      </c>
      <c r="K382" s="10">
        <f t="shared" si="27"/>
        <v>4.4668108110846347</v>
      </c>
      <c r="L382" s="10">
        <f t="shared" si="28"/>
        <v>0.14582472199399321</v>
      </c>
    </row>
    <row r="383" spans="1:12" x14ac:dyDescent="0.25">
      <c r="A383" s="8">
        <v>44212</v>
      </c>
      <c r="B383" s="9">
        <v>36833.613578222001</v>
      </c>
      <c r="C383" s="9">
        <v>37910.764213000002</v>
      </c>
      <c r="D383" s="9">
        <v>35624.478685030001</v>
      </c>
      <c r="E383" s="9">
        <v>36178.180209500999</v>
      </c>
      <c r="F383" s="9">
        <v>123693873048.2215</v>
      </c>
      <c r="G383" s="9">
        <v>685154441525.95007</v>
      </c>
      <c r="H383" s="44">
        <f t="shared" si="29"/>
        <v>-4.3756162615547878E-2</v>
      </c>
      <c r="I383" s="10">
        <f t="shared" si="25"/>
        <v>3.6074579520409433E-2</v>
      </c>
      <c r="J383" s="10">
        <f t="shared" si="26"/>
        <v>-1.0828714412371543E-2</v>
      </c>
      <c r="K383" s="10">
        <f t="shared" si="27"/>
        <v>4.22760414824638</v>
      </c>
      <c r="L383" s="10">
        <f t="shared" si="28"/>
        <v>6.4177375006212678E-2</v>
      </c>
    </row>
    <row r="384" spans="1:12" x14ac:dyDescent="0.25">
      <c r="A384" s="8">
        <v>44213</v>
      </c>
      <c r="B384" s="9">
        <v>36061.523742762998</v>
      </c>
      <c r="C384" s="9">
        <v>36682.760628345997</v>
      </c>
      <c r="D384" s="9">
        <v>34095.169184682003</v>
      </c>
      <c r="E384" s="9">
        <v>35786.417028053002</v>
      </c>
      <c r="F384" s="9">
        <v>92863643157.158127</v>
      </c>
      <c r="G384" s="9">
        <v>663270945739.49353</v>
      </c>
      <c r="H384" s="44">
        <f t="shared" si="29"/>
        <v>-3.2391950153115343E-2</v>
      </c>
      <c r="I384" s="10">
        <f t="shared" si="25"/>
        <v>6.8192958452382305E-3</v>
      </c>
      <c r="J384" s="10">
        <f t="shared" si="26"/>
        <v>2.5943535393699868E-2</v>
      </c>
      <c r="K384" s="10">
        <f t="shared" si="27"/>
        <v>4.0582718552561641</v>
      </c>
      <c r="L384" s="10">
        <f t="shared" si="28"/>
        <v>7.5893198524632277E-2</v>
      </c>
    </row>
    <row r="385" spans="1:12" x14ac:dyDescent="0.25">
      <c r="A385" s="8">
        <v>44214</v>
      </c>
      <c r="B385" s="9">
        <v>35822.529922864</v>
      </c>
      <c r="C385" s="9">
        <v>37365.984728677002</v>
      </c>
      <c r="D385" s="9">
        <v>34840.492160995003</v>
      </c>
      <c r="E385" s="9">
        <v>36714.843204833996</v>
      </c>
      <c r="F385" s="9">
        <v>85952054615.280777</v>
      </c>
      <c r="G385" s="9">
        <v>670424015901.18457</v>
      </c>
      <c r="H385" s="44">
        <f t="shared" si="29"/>
        <v>1.8625209461554385E-2</v>
      </c>
      <c r="I385" s="10">
        <f t="shared" si="25"/>
        <v>3.1304440719863123E-2</v>
      </c>
      <c r="J385" s="10">
        <f t="shared" si="26"/>
        <v>-1.4635925522848092E-2</v>
      </c>
      <c r="K385" s="10">
        <f t="shared" si="27"/>
        <v>4.1524832280737956</v>
      </c>
      <c r="L385" s="10">
        <f t="shared" si="28"/>
        <v>7.2487281638040857E-2</v>
      </c>
    </row>
    <row r="386" spans="1:12" x14ac:dyDescent="0.25">
      <c r="A386" s="8">
        <v>44215</v>
      </c>
      <c r="B386" s="9">
        <v>36632.318175571003</v>
      </c>
      <c r="C386" s="9">
        <v>37701.578681179999</v>
      </c>
      <c r="D386" s="9">
        <v>36163.740978790003</v>
      </c>
      <c r="E386" s="9">
        <v>36177.487494105</v>
      </c>
      <c r="F386" s="9">
        <v>94696323432.837036</v>
      </c>
      <c r="G386" s="9">
        <v>685127879868.85132</v>
      </c>
      <c r="H386" s="44">
        <f t="shared" si="29"/>
        <v>8.9812687913839798E-3</v>
      </c>
      <c r="I386" s="10">
        <f t="shared" si="25"/>
        <v>7.5814396664603528E-3</v>
      </c>
      <c r="J386" s="10">
        <f t="shared" si="26"/>
        <v>-1.4964458272875181E-2</v>
      </c>
      <c r="K386" s="10">
        <f t="shared" si="27"/>
        <v>4.1987590648882245</v>
      </c>
      <c r="L386" s="10">
        <f t="shared" si="28"/>
        <v>4.2524298116501269E-2</v>
      </c>
    </row>
    <row r="387" spans="1:12" x14ac:dyDescent="0.25">
      <c r="A387" s="8">
        <v>44216</v>
      </c>
      <c r="B387" s="9">
        <v>36002.594349952997</v>
      </c>
      <c r="C387" s="9">
        <v>36371.093896625003</v>
      </c>
      <c r="D387" s="9">
        <v>33593.671874947999</v>
      </c>
      <c r="E387" s="9">
        <v>35636.110992082002</v>
      </c>
      <c r="F387" s="9">
        <v>98186705206.414963</v>
      </c>
      <c r="G387" s="9">
        <v>653840590324.39368</v>
      </c>
      <c r="H387" s="44">
        <f t="shared" si="29"/>
        <v>-3.5289895837151024E-2</v>
      </c>
      <c r="I387" s="10">
        <f t="shared" ref="I387:I450" si="30">_xlfn.STDEV.S(H388:H389)</f>
        <v>1.6043485847777702E-2</v>
      </c>
      <c r="J387" s="10">
        <f t="shared" ref="J387:J450" si="31">E388/E387-1</f>
        <v>-0.1331039920520205</v>
      </c>
      <c r="K387" s="10">
        <f t="shared" ref="K387:K450" si="32">C387/$C$2-1</f>
        <v>4.0152953990058746</v>
      </c>
      <c r="L387" s="10">
        <f t="shared" ref="L387:L450" si="33">C387/D387-1</f>
        <v>8.2676940824329082E-2</v>
      </c>
    </row>
    <row r="388" spans="1:12" x14ac:dyDescent="0.25">
      <c r="A388" s="8">
        <v>44217</v>
      </c>
      <c r="B388" s="9">
        <v>35477.524459469001</v>
      </c>
      <c r="C388" s="9">
        <v>35477.524459469001</v>
      </c>
      <c r="D388" s="9">
        <v>30202.762335504998</v>
      </c>
      <c r="E388" s="9">
        <v>30892.802357827</v>
      </c>
      <c r="F388" s="9">
        <v>104277748205.7988</v>
      </c>
      <c r="G388" s="9">
        <v>613606162666.36475</v>
      </c>
      <c r="H388" s="44">
        <f t="shared" ref="H388:H451" si="34">(C388-C387)/C387</f>
        <v>-2.4568121038529431E-2</v>
      </c>
      <c r="I388" s="10">
        <f t="shared" si="30"/>
        <v>2.2798428200872429E-2</v>
      </c>
      <c r="J388" s="10">
        <f t="shared" si="31"/>
        <v>6.2905695466815903E-2</v>
      </c>
      <c r="K388" s="10">
        <f t="shared" si="32"/>
        <v>3.8920790145991182</v>
      </c>
      <c r="L388" s="10">
        <f t="shared" si="33"/>
        <v>0.17464502304026785</v>
      </c>
    </row>
    <row r="389" spans="1:12" x14ac:dyDescent="0.25">
      <c r="A389" s="8">
        <v>44218</v>
      </c>
      <c r="B389" s="9">
        <v>30838.199012272999</v>
      </c>
      <c r="C389" s="9">
        <v>33800.961797821001</v>
      </c>
      <c r="D389" s="9">
        <v>28997.512820993001</v>
      </c>
      <c r="E389" s="9">
        <v>32836.135575064996</v>
      </c>
      <c r="F389" s="9">
        <v>139223374167.47919</v>
      </c>
      <c r="G389" s="9">
        <v>592458335565.27905</v>
      </c>
      <c r="H389" s="44">
        <f t="shared" si="34"/>
        <v>-4.7257036312197465E-2</v>
      </c>
      <c r="I389" s="10">
        <f t="shared" si="30"/>
        <v>3.1444554521524912E-3</v>
      </c>
      <c r="J389" s="10">
        <f t="shared" si="31"/>
        <v>-2.4067874226805452E-2</v>
      </c>
      <c r="K389" s="10">
        <f t="shared" si="32"/>
        <v>3.6608938589640685</v>
      </c>
      <c r="L389" s="10">
        <f t="shared" si="33"/>
        <v>0.16565037858524545</v>
      </c>
    </row>
    <row r="390" spans="1:12" x14ac:dyDescent="0.25">
      <c r="A390" s="8">
        <v>44219</v>
      </c>
      <c r="B390" s="9">
        <v>32976.472137391</v>
      </c>
      <c r="C390" s="9">
        <v>33293.433935943001</v>
      </c>
      <c r="D390" s="9">
        <v>31464.568450061</v>
      </c>
      <c r="E390" s="9">
        <v>32045.839593950001</v>
      </c>
      <c r="F390" s="9">
        <v>92468003469.683487</v>
      </c>
      <c r="G390" s="9">
        <v>601514283280.0835</v>
      </c>
      <c r="H390" s="44">
        <f t="shared" si="34"/>
        <v>-1.5015189949734432E-2</v>
      </c>
      <c r="I390" s="10">
        <f t="shared" si="30"/>
        <v>4.7755834211810066E-2</v>
      </c>
      <c r="J390" s="10">
        <f t="shared" si="31"/>
        <v>6.7373724297352666E-3</v>
      </c>
      <c r="K390" s="10">
        <f t="shared" si="32"/>
        <v>3.5909096523361725</v>
      </c>
      <c r="L390" s="10">
        <f t="shared" si="33"/>
        <v>5.8124600970920204E-2</v>
      </c>
    </row>
    <row r="391" spans="1:12" x14ac:dyDescent="0.25">
      <c r="A391" s="8">
        <v>44220</v>
      </c>
      <c r="B391" s="9">
        <v>32081.018951844999</v>
      </c>
      <c r="C391" s="9">
        <v>32941.580322984002</v>
      </c>
      <c r="D391" s="9">
        <v>31122.253072710999</v>
      </c>
      <c r="E391" s="9">
        <v>32261.744350117999</v>
      </c>
      <c r="F391" s="9">
        <v>71915450466.462524</v>
      </c>
      <c r="G391" s="9">
        <v>599252216356.29102</v>
      </c>
      <c r="H391" s="44">
        <f t="shared" si="34"/>
        <v>-1.0568258403022356E-2</v>
      </c>
      <c r="I391" s="10">
        <f t="shared" si="30"/>
        <v>8.180887804089422E-2</v>
      </c>
      <c r="J391" s="10">
        <f t="shared" si="31"/>
        <v>3.4218519148243587E-4</v>
      </c>
      <c r="K391" s="10">
        <f t="shared" si="32"/>
        <v>3.5423917328253536</v>
      </c>
      <c r="L391" s="10">
        <f t="shared" si="33"/>
        <v>5.8457440276656891E-2</v>
      </c>
    </row>
    <row r="392" spans="1:12" x14ac:dyDescent="0.25">
      <c r="A392" s="8">
        <v>44221</v>
      </c>
      <c r="B392" s="9">
        <v>32224.508685312001</v>
      </c>
      <c r="C392" s="9">
        <v>34818.219001231002</v>
      </c>
      <c r="D392" s="9">
        <v>32130.657203998999</v>
      </c>
      <c r="E392" s="9">
        <v>32272.783841286</v>
      </c>
      <c r="F392" s="9">
        <v>85932342667.285767</v>
      </c>
      <c r="G392" s="9">
        <v>620636318880.91113</v>
      </c>
      <c r="H392" s="44">
        <f t="shared" si="34"/>
        <v>5.6968690021760478E-2</v>
      </c>
      <c r="I392" s="10">
        <f t="shared" si="30"/>
        <v>3.5708944158034613E-2</v>
      </c>
      <c r="J392" s="10">
        <f t="shared" si="31"/>
        <v>9.4502183977955845E-3</v>
      </c>
      <c r="K392" s="10">
        <f t="shared" si="32"/>
        <v>3.8011658394100891</v>
      </c>
      <c r="L392" s="10">
        <f t="shared" si="33"/>
        <v>8.3644781374017763E-2</v>
      </c>
    </row>
    <row r="393" spans="1:12" x14ac:dyDescent="0.25">
      <c r="A393" s="8">
        <v>44222</v>
      </c>
      <c r="B393" s="9">
        <v>32305.898873031001</v>
      </c>
      <c r="C393" s="9">
        <v>32773.465650468999</v>
      </c>
      <c r="D393" s="9">
        <v>31013.714458818999</v>
      </c>
      <c r="E393" s="9">
        <v>32577.768696890998</v>
      </c>
      <c r="F393" s="9">
        <v>94141056517.761887</v>
      </c>
      <c r="G393" s="9">
        <v>594982368471.03613</v>
      </c>
      <c r="H393" s="44">
        <f t="shared" si="34"/>
        <v>-5.8726534826198613E-2</v>
      </c>
      <c r="I393" s="10">
        <f t="shared" si="30"/>
        <v>3.3047013884529568E-2</v>
      </c>
      <c r="J393" s="10">
        <f t="shared" si="31"/>
        <v>-6.9753853899326757E-2</v>
      </c>
      <c r="K393" s="10">
        <f t="shared" si="32"/>
        <v>3.5192100065356176</v>
      </c>
      <c r="L393" s="10">
        <f t="shared" si="33"/>
        <v>5.674106511771293E-2</v>
      </c>
    </row>
    <row r="394" spans="1:12" x14ac:dyDescent="0.25">
      <c r="A394" s="8">
        <v>44223</v>
      </c>
      <c r="B394" s="9">
        <v>32503.855990522999</v>
      </c>
      <c r="C394" s="9">
        <v>32503.855990522999</v>
      </c>
      <c r="D394" s="9">
        <v>29329.891444801</v>
      </c>
      <c r="E394" s="9">
        <v>30305.343778842001</v>
      </c>
      <c r="F394" s="9">
        <v>90755198572.161163</v>
      </c>
      <c r="G394" s="9">
        <v>578889895940.61121</v>
      </c>
      <c r="H394" s="44">
        <f t="shared" si="34"/>
        <v>-8.2264616998825556E-3</v>
      </c>
      <c r="I394" s="10">
        <f t="shared" si="30"/>
        <v>6.8402773900939143E-2</v>
      </c>
      <c r="J394" s="10">
        <f t="shared" si="31"/>
        <v>9.2796474398828321E-2</v>
      </c>
      <c r="K394" s="10">
        <f t="shared" si="32"/>
        <v>3.4820328985031264</v>
      </c>
      <c r="L394" s="10">
        <f t="shared" si="33"/>
        <v>0.10821603454262418</v>
      </c>
    </row>
    <row r="395" spans="1:12" x14ac:dyDescent="0.25">
      <c r="A395" s="8">
        <v>44224</v>
      </c>
      <c r="B395" s="9">
        <v>30400.930931436</v>
      </c>
      <c r="C395" s="9">
        <v>33755.549370920999</v>
      </c>
      <c r="D395" s="9">
        <v>29932.908804983999</v>
      </c>
      <c r="E395" s="9">
        <v>33117.572836963001</v>
      </c>
      <c r="F395" s="9">
        <v>102591907666.9545</v>
      </c>
      <c r="G395" s="9">
        <v>590626513517.46802</v>
      </c>
      <c r="H395" s="44">
        <f t="shared" si="34"/>
        <v>3.8509073531551141E-2</v>
      </c>
      <c r="I395" s="10">
        <f t="shared" si="30"/>
        <v>0.16016706591411028</v>
      </c>
      <c r="J395" s="10">
        <f t="shared" si="31"/>
        <v>3.3928030119674712E-2</v>
      </c>
      <c r="K395" s="10">
        <f t="shared" si="32"/>
        <v>3.6546318329624139</v>
      </c>
      <c r="L395" s="10">
        <f t="shared" si="33"/>
        <v>0.12770695259995946</v>
      </c>
    </row>
    <row r="396" spans="1:12" x14ac:dyDescent="0.25">
      <c r="A396" s="8">
        <v>44225</v>
      </c>
      <c r="B396" s="9">
        <v>33332.491752266003</v>
      </c>
      <c r="C396" s="9">
        <v>38320.825534632997</v>
      </c>
      <c r="D396" s="9">
        <v>32011.680302495999</v>
      </c>
      <c r="E396" s="9">
        <v>34241.186845666001</v>
      </c>
      <c r="F396" s="9">
        <v>152370872355.52249</v>
      </c>
      <c r="G396" s="9">
        <v>651330512374.76453</v>
      </c>
      <c r="H396" s="44">
        <f t="shared" si="34"/>
        <v>0.13524520408619964</v>
      </c>
      <c r="I396" s="10">
        <f t="shared" si="30"/>
        <v>5.3402098406747513E-2</v>
      </c>
      <c r="J396" s="10">
        <f t="shared" si="31"/>
        <v>2.6845183107497839E-3</v>
      </c>
      <c r="K396" s="10">
        <f t="shared" si="32"/>
        <v>4.2841484651575374</v>
      </c>
      <c r="L396" s="10">
        <f t="shared" si="33"/>
        <v>0.19708884921123815</v>
      </c>
    </row>
    <row r="397" spans="1:12" x14ac:dyDescent="0.25">
      <c r="A397" s="8">
        <v>44226</v>
      </c>
      <c r="B397" s="9">
        <v>34309.766648853998</v>
      </c>
      <c r="C397" s="9">
        <v>34823.466472082997</v>
      </c>
      <c r="D397" s="9">
        <v>33037.986187975999</v>
      </c>
      <c r="E397" s="9">
        <v>34333.107938734996</v>
      </c>
      <c r="F397" s="9">
        <v>144056482145.46539</v>
      </c>
      <c r="G397" s="9">
        <v>633604068982.44434</v>
      </c>
      <c r="H397" s="44">
        <f t="shared" si="34"/>
        <v>-9.1265232775040603E-2</v>
      </c>
      <c r="I397" s="10">
        <f t="shared" si="30"/>
        <v>1.7832174623339712E-2</v>
      </c>
      <c r="J397" s="10">
        <f t="shared" si="31"/>
        <v>-3.4863388132903794E-2</v>
      </c>
      <c r="K397" s="10">
        <f t="shared" si="32"/>
        <v>3.8018894254670617</v>
      </c>
      <c r="L397" s="10">
        <f t="shared" si="33"/>
        <v>5.4043254148366193E-2</v>
      </c>
    </row>
    <row r="398" spans="1:12" x14ac:dyDescent="0.25">
      <c r="A398" s="8">
        <v>44227</v>
      </c>
      <c r="B398" s="9">
        <v>34275.231552263002</v>
      </c>
      <c r="C398" s="9">
        <v>34275.231552263002</v>
      </c>
      <c r="D398" s="9">
        <v>32213.318325273001</v>
      </c>
      <c r="E398" s="9">
        <v>33136.139470857997</v>
      </c>
      <c r="F398" s="9">
        <v>79168365015.204865</v>
      </c>
      <c r="G398" s="9">
        <v>622243238404.2793</v>
      </c>
      <c r="H398" s="44">
        <f t="shared" si="34"/>
        <v>-1.5743260949035619E-2</v>
      </c>
      <c r="I398" s="10">
        <f t="shared" si="30"/>
        <v>2.0753406898481565E-2</v>
      </c>
      <c r="J398" s="10">
        <f t="shared" si="31"/>
        <v>1.1386411657605011E-2</v>
      </c>
      <c r="K398" s="10">
        <f t="shared" si="32"/>
        <v>3.7262920271935185</v>
      </c>
      <c r="L398" s="10">
        <f t="shared" si="33"/>
        <v>6.4008097711943046E-2</v>
      </c>
    </row>
    <row r="399" spans="1:12" x14ac:dyDescent="0.25">
      <c r="A399" s="8">
        <v>44228</v>
      </c>
      <c r="B399" s="9">
        <v>33082.843766076003</v>
      </c>
      <c r="C399" s="9">
        <v>34599.997674391998</v>
      </c>
      <c r="D399" s="9">
        <v>32402.29412938</v>
      </c>
      <c r="E399" s="9">
        <v>33513.441195617001</v>
      </c>
      <c r="F399" s="9">
        <v>89774569869.483566</v>
      </c>
      <c r="G399" s="9">
        <v>627169519579.19727</v>
      </c>
      <c r="H399" s="44">
        <f t="shared" si="34"/>
        <v>9.475242249896744E-3</v>
      </c>
      <c r="I399" s="10">
        <f t="shared" si="30"/>
        <v>4.4561987109938191E-3</v>
      </c>
      <c r="J399" s="10">
        <f t="shared" si="31"/>
        <v>5.9489161427586978E-2</v>
      </c>
      <c r="K399" s="10">
        <f t="shared" si="32"/>
        <v>3.771074789094933</v>
      </c>
      <c r="L399" s="10">
        <f t="shared" si="33"/>
        <v>6.7825553840006769E-2</v>
      </c>
    </row>
    <row r="400" spans="1:12" x14ac:dyDescent="0.25">
      <c r="A400" s="8">
        <v>44229</v>
      </c>
      <c r="B400" s="9">
        <v>33536.478066133997</v>
      </c>
      <c r="C400" s="9">
        <v>35943.342298691001</v>
      </c>
      <c r="D400" s="9">
        <v>33536.478066133997</v>
      </c>
      <c r="E400" s="9">
        <v>35507.127708897002</v>
      </c>
      <c r="F400" s="9">
        <v>86758683273.670197</v>
      </c>
      <c r="G400" s="9">
        <v>645559209205.84473</v>
      </c>
      <c r="H400" s="44">
        <f t="shared" si="34"/>
        <v>3.8824991751176721E-2</v>
      </c>
      <c r="I400" s="10">
        <f t="shared" si="30"/>
        <v>9.9009905015166651E-3</v>
      </c>
      <c r="J400" s="10">
        <f t="shared" si="31"/>
        <v>5.7588624420770396E-2</v>
      </c>
      <c r="K400" s="10">
        <f t="shared" si="32"/>
        <v>3.9563117284257912</v>
      </c>
      <c r="L400" s="10">
        <f t="shared" si="33"/>
        <v>7.1768544920270516E-2</v>
      </c>
    </row>
    <row r="401" spans="1:12" x14ac:dyDescent="0.25">
      <c r="A401" s="8">
        <v>44230</v>
      </c>
      <c r="B401" s="9">
        <v>35476.141807300002</v>
      </c>
      <c r="C401" s="9">
        <v>37565.357808704</v>
      </c>
      <c r="D401" s="9">
        <v>35476.141807300002</v>
      </c>
      <c r="E401" s="9">
        <v>37551.934350784999</v>
      </c>
      <c r="F401" s="9">
        <v>89352747406.266418</v>
      </c>
      <c r="G401" s="9">
        <v>680092225536.12842</v>
      </c>
      <c r="H401" s="44">
        <f t="shared" si="34"/>
        <v>4.5127008404893684E-2</v>
      </c>
      <c r="I401" s="10">
        <f t="shared" si="30"/>
        <v>3.0305834874914294E-2</v>
      </c>
      <c r="J401" s="10">
        <f t="shared" si="31"/>
        <v>-1.6348012320839822E-2</v>
      </c>
      <c r="K401" s="10">
        <f t="shared" si="32"/>
        <v>4.1799752494517346</v>
      </c>
      <c r="L401" s="10">
        <f t="shared" si="33"/>
        <v>5.8890733179279842E-2</v>
      </c>
    </row>
    <row r="402" spans="1:12" x14ac:dyDescent="0.25">
      <c r="A402" s="8">
        <v>44231</v>
      </c>
      <c r="B402" s="9">
        <v>37659.040571778001</v>
      </c>
      <c r="C402" s="9">
        <v>38734.575564407001</v>
      </c>
      <c r="D402" s="9">
        <v>36321.734428475</v>
      </c>
      <c r="E402" s="9">
        <v>36938.034865346999</v>
      </c>
      <c r="F402" s="9">
        <v>95050564959.052399</v>
      </c>
      <c r="G402" s="9">
        <v>698357377544.64502</v>
      </c>
      <c r="H402" s="44">
        <f t="shared" si="34"/>
        <v>3.1124893356721597E-2</v>
      </c>
      <c r="I402" s="10">
        <f t="shared" si="30"/>
        <v>5.5926883839220558E-2</v>
      </c>
      <c r="J402" s="10">
        <f t="shared" si="31"/>
        <v>2.7287039289509707E-2</v>
      </c>
      <c r="K402" s="10">
        <f t="shared" si="32"/>
        <v>4.3412014266813772</v>
      </c>
      <c r="L402" s="10">
        <f t="shared" si="33"/>
        <v>6.6429678370216072E-2</v>
      </c>
    </row>
    <row r="403" spans="1:12" x14ac:dyDescent="0.25">
      <c r="A403" s="8">
        <v>44232</v>
      </c>
      <c r="B403" s="9">
        <v>36977.782665011997</v>
      </c>
      <c r="C403" s="9">
        <v>38280.062918167998</v>
      </c>
      <c r="D403" s="9">
        <v>36634.285663123002</v>
      </c>
      <c r="E403" s="9">
        <v>37945.964473995002</v>
      </c>
      <c r="F403" s="9">
        <v>100182647822.4115</v>
      </c>
      <c r="G403" s="9">
        <v>699542082662.31372</v>
      </c>
      <c r="H403" s="44">
        <f t="shared" si="34"/>
        <v>-1.173402934242173E-2</v>
      </c>
      <c r="I403" s="10">
        <f t="shared" si="30"/>
        <v>6.84642969254739E-2</v>
      </c>
      <c r="J403" s="10">
        <f t="shared" si="31"/>
        <v>3.2824124896617013E-2</v>
      </c>
      <c r="K403" s="10">
        <f t="shared" si="32"/>
        <v>4.2785276124169132</v>
      </c>
      <c r="L403" s="10">
        <f t="shared" si="33"/>
        <v>4.492450788256197E-2</v>
      </c>
    </row>
    <row r="404" spans="1:12" x14ac:dyDescent="0.25">
      <c r="A404" s="8">
        <v>44233</v>
      </c>
      <c r="B404" s="9">
        <v>38300.044187396998</v>
      </c>
      <c r="C404" s="9">
        <v>40858.551618965001</v>
      </c>
      <c r="D404" s="9">
        <v>38288.986653599997</v>
      </c>
      <c r="E404" s="9">
        <v>39191.507551212002</v>
      </c>
      <c r="F404" s="9">
        <v>106251967992.13091</v>
      </c>
      <c r="G404" s="9">
        <v>742154277235.79871</v>
      </c>
      <c r="H404" s="44">
        <f t="shared" si="34"/>
        <v>6.7358528284268651E-2</v>
      </c>
      <c r="I404" s="10">
        <f t="shared" si="30"/>
        <v>0.13800305929579093</v>
      </c>
      <c r="J404" s="10">
        <f t="shared" si="31"/>
        <v>-7.7279322436178965E-3</v>
      </c>
      <c r="K404" s="10">
        <f t="shared" si="32"/>
        <v>4.634081463897191</v>
      </c>
      <c r="L404" s="10">
        <f t="shared" si="33"/>
        <v>6.7109766800877324E-2</v>
      </c>
    </row>
    <row r="405" spans="1:12" x14ac:dyDescent="0.25">
      <c r="A405" s="8">
        <v>44234</v>
      </c>
      <c r="B405" s="9">
        <v>39260.740661718999</v>
      </c>
      <c r="C405" s="9">
        <v>39654.670372592002</v>
      </c>
      <c r="D405" s="9">
        <v>37389.634955592999</v>
      </c>
      <c r="E405" s="9">
        <v>38888.638236330997</v>
      </c>
      <c r="F405" s="9">
        <v>102991144866.256</v>
      </c>
      <c r="G405" s="9">
        <v>720053161966.95129</v>
      </c>
      <c r="H405" s="44">
        <f t="shared" si="34"/>
        <v>-2.9464608966075119E-2</v>
      </c>
      <c r="I405" s="10">
        <f t="shared" si="30"/>
        <v>9.1652361195474721E-2</v>
      </c>
      <c r="J405" s="10">
        <f t="shared" si="31"/>
        <v>0.18866328327898807</v>
      </c>
      <c r="K405" s="10">
        <f t="shared" si="32"/>
        <v>4.4680754566804479</v>
      </c>
      <c r="L405" s="10">
        <f t="shared" si="33"/>
        <v>6.0579233247105568E-2</v>
      </c>
    </row>
    <row r="406" spans="1:12" x14ac:dyDescent="0.25">
      <c r="A406" s="8">
        <v>44235</v>
      </c>
      <c r="B406" s="9">
        <v>38857.116947071998</v>
      </c>
      <c r="C406" s="9">
        <v>46225.496408245999</v>
      </c>
      <c r="D406" s="9">
        <v>38044.110471874003</v>
      </c>
      <c r="E406" s="9">
        <v>46225.496408245999</v>
      </c>
      <c r="F406" s="9">
        <v>118889434701.5687</v>
      </c>
      <c r="G406" s="9">
        <v>766279221913.979</v>
      </c>
      <c r="H406" s="44">
        <f t="shared" si="34"/>
        <v>0.16570118913901086</v>
      </c>
      <c r="I406" s="10">
        <f t="shared" si="30"/>
        <v>3.4552095057720854E-2</v>
      </c>
      <c r="J406" s="10">
        <f t="shared" si="31"/>
        <v>6.1875846483927521E-3</v>
      </c>
      <c r="K406" s="10">
        <f t="shared" si="32"/>
        <v>5.3741420621542382</v>
      </c>
      <c r="L406" s="10">
        <f t="shared" si="33"/>
        <v>0.21504999945840475</v>
      </c>
    </row>
    <row r="407" spans="1:12" x14ac:dyDescent="0.25">
      <c r="A407" s="8">
        <v>44236</v>
      </c>
      <c r="B407" s="9">
        <v>46533.336937715001</v>
      </c>
      <c r="C407" s="9">
        <v>47893.551624022002</v>
      </c>
      <c r="D407" s="9">
        <v>45164.667993773</v>
      </c>
      <c r="E407" s="9">
        <v>46511.520580185999</v>
      </c>
      <c r="F407" s="9">
        <v>183198175979.17801</v>
      </c>
      <c r="G407" s="9">
        <v>868140615964.03796</v>
      </c>
      <c r="H407" s="44">
        <f t="shared" si="34"/>
        <v>3.6085176912852894E-2</v>
      </c>
      <c r="I407" s="10">
        <f t="shared" si="30"/>
        <v>2.7604053071642407E-2</v>
      </c>
      <c r="J407" s="10">
        <f t="shared" si="31"/>
        <v>-3.5367975106317728E-2</v>
      </c>
      <c r="K407" s="10">
        <f t="shared" si="32"/>
        <v>5.6041541061347306</v>
      </c>
      <c r="L407" s="10">
        <f t="shared" si="33"/>
        <v>6.0420761437352866E-2</v>
      </c>
    </row>
    <row r="408" spans="1:12" x14ac:dyDescent="0.25">
      <c r="A408" s="8">
        <v>44237</v>
      </c>
      <c r="B408" s="9">
        <v>46504.799902822997</v>
      </c>
      <c r="C408" s="9">
        <v>47281.526416141001</v>
      </c>
      <c r="D408" s="9">
        <v>43864.280561658998</v>
      </c>
      <c r="E408" s="9">
        <v>44866.502278148997</v>
      </c>
      <c r="F408" s="9">
        <v>129490884290.8174</v>
      </c>
      <c r="G408" s="9">
        <v>852080990171.56885</v>
      </c>
      <c r="H408" s="44">
        <f t="shared" si="34"/>
        <v>-1.2778864526180324E-2</v>
      </c>
      <c r="I408" s="10">
        <f t="shared" si="30"/>
        <v>1.6654873541080903E-2</v>
      </c>
      <c r="J408" s="10">
        <f t="shared" si="31"/>
        <v>6.2717662771217375E-2</v>
      </c>
      <c r="K408" s="10">
        <f t="shared" si="32"/>
        <v>5.5197605155024174</v>
      </c>
      <c r="L408" s="10">
        <f t="shared" si="33"/>
        <v>7.7904978965253058E-2</v>
      </c>
    </row>
    <row r="409" spans="1:12" x14ac:dyDescent="0.25">
      <c r="A409" s="8">
        <v>44238</v>
      </c>
      <c r="B409" s="9">
        <v>44809.542155379</v>
      </c>
      <c r="C409" s="9">
        <v>48523.099663923997</v>
      </c>
      <c r="D409" s="9">
        <v>44049.822985270999</v>
      </c>
      <c r="E409" s="9">
        <v>47680.424437754002</v>
      </c>
      <c r="F409" s="9">
        <v>125776147417.4604</v>
      </c>
      <c r="G409" s="9">
        <v>860969534626.38123</v>
      </c>
      <c r="H409" s="44">
        <f t="shared" si="34"/>
        <v>2.625916170420306E-2</v>
      </c>
      <c r="I409" s="10">
        <f t="shared" si="30"/>
        <v>1.0122457244464577E-2</v>
      </c>
      <c r="J409" s="10">
        <f t="shared" si="31"/>
        <v>-1.2134018875928909E-3</v>
      </c>
      <c r="K409" s="10">
        <f t="shared" si="32"/>
        <v>5.6909639611516738</v>
      </c>
      <c r="L409" s="10">
        <f t="shared" si="33"/>
        <v>0.10155038943399908</v>
      </c>
    </row>
    <row r="410" spans="1:12" x14ac:dyDescent="0.25">
      <c r="A410" s="8">
        <v>44239</v>
      </c>
      <c r="B410" s="9">
        <v>47991.937162716997</v>
      </c>
      <c r="C410" s="9">
        <v>48654.384425336</v>
      </c>
      <c r="D410" s="9">
        <v>46459.805609764997</v>
      </c>
      <c r="E410" s="9">
        <v>47622.568920739999</v>
      </c>
      <c r="F410" s="9">
        <v>137346856098.88519</v>
      </c>
      <c r="G410" s="9">
        <v>885659635122.47559</v>
      </c>
      <c r="H410" s="44">
        <f t="shared" si="34"/>
        <v>2.7056136627976271E-3</v>
      </c>
      <c r="I410" s="10">
        <f t="shared" si="30"/>
        <v>2.9920285145881763E-2</v>
      </c>
      <c r="J410" s="10">
        <f t="shared" si="31"/>
        <v>-1.18809079186315E-2</v>
      </c>
      <c r="K410" s="10">
        <f t="shared" si="32"/>
        <v>5.7090671246622522</v>
      </c>
      <c r="L410" s="10">
        <f t="shared" si="33"/>
        <v>4.7236073994888716E-2</v>
      </c>
    </row>
    <row r="411" spans="1:12" x14ac:dyDescent="0.25">
      <c r="A411" s="8">
        <v>44240</v>
      </c>
      <c r="B411" s="9">
        <v>47299.703224290999</v>
      </c>
      <c r="C411" s="9">
        <v>48089.521489204999</v>
      </c>
      <c r="D411" s="9">
        <v>46402.367688974999</v>
      </c>
      <c r="E411" s="9">
        <v>47056.769564544004</v>
      </c>
      <c r="F411" s="9">
        <v>143039618394.03671</v>
      </c>
      <c r="G411" s="9">
        <v>879475823410.58899</v>
      </c>
      <c r="H411" s="44">
        <f t="shared" si="34"/>
        <v>-1.1609702656865964E-2</v>
      </c>
      <c r="I411" s="10">
        <f t="shared" si="30"/>
        <v>3.142928265487642E-2</v>
      </c>
      <c r="J411" s="10">
        <f t="shared" si="31"/>
        <v>3.4353402492168339E-2</v>
      </c>
      <c r="K411" s="10">
        <f t="shared" si="32"/>
        <v>5.6311768502399691</v>
      </c>
      <c r="L411" s="10">
        <f t="shared" si="33"/>
        <v>3.6359217950657774E-2</v>
      </c>
    </row>
    <row r="412" spans="1:12" x14ac:dyDescent="0.25">
      <c r="A412" s="8">
        <v>44241</v>
      </c>
      <c r="B412" s="9">
        <v>47123.820707546998</v>
      </c>
      <c r="C412" s="9">
        <v>49566.060732910999</v>
      </c>
      <c r="D412" s="9">
        <v>47123.820707546998</v>
      </c>
      <c r="E412" s="9">
        <v>48673.329709375997</v>
      </c>
      <c r="F412" s="9">
        <v>144739442865.15909</v>
      </c>
      <c r="G412" s="9">
        <v>904294295184.94202</v>
      </c>
      <c r="H412" s="44">
        <f t="shared" si="34"/>
        <v>3.0703970386510279E-2</v>
      </c>
      <c r="I412" s="10">
        <f t="shared" si="30"/>
        <v>3.0824968529944739E-2</v>
      </c>
      <c r="J412" s="10">
        <f t="shared" si="31"/>
        <v>-1.4203922783195599E-2</v>
      </c>
      <c r="K412" s="10">
        <f t="shared" si="32"/>
        <v>5.8347803078774492</v>
      </c>
      <c r="L412" s="10">
        <f t="shared" si="33"/>
        <v>5.1826018958027076E-2</v>
      </c>
    </row>
    <row r="413" spans="1:12" x14ac:dyDescent="0.25">
      <c r="A413" s="8">
        <v>44242</v>
      </c>
      <c r="B413" s="9">
        <v>48643.603406615999</v>
      </c>
      <c r="C413" s="9">
        <v>48884.837314600998</v>
      </c>
      <c r="D413" s="9">
        <v>46167.980204254003</v>
      </c>
      <c r="E413" s="9">
        <v>47981.977492582999</v>
      </c>
      <c r="F413" s="9">
        <v>121933582464.3157</v>
      </c>
      <c r="G413" s="9">
        <v>890979166011.11719</v>
      </c>
      <c r="H413" s="44">
        <f t="shared" si="34"/>
        <v>-1.374374739967343E-2</v>
      </c>
      <c r="I413" s="10">
        <f t="shared" si="30"/>
        <v>9.3852485679897808E-3</v>
      </c>
      <c r="J413" s="10">
        <f t="shared" si="31"/>
        <v>2.6657369046236612E-2</v>
      </c>
      <c r="K413" s="10">
        <f t="shared" si="32"/>
        <v>5.7408448137937196</v>
      </c>
      <c r="L413" s="10">
        <f t="shared" si="33"/>
        <v>5.8847216151263648E-2</v>
      </c>
    </row>
    <row r="414" spans="1:12" x14ac:dyDescent="0.25">
      <c r="A414" s="8">
        <v>44243</v>
      </c>
      <c r="B414" s="9">
        <v>47927.987260301998</v>
      </c>
      <c r="C414" s="9">
        <v>50344.017500916001</v>
      </c>
      <c r="D414" s="9">
        <v>47187.624536481999</v>
      </c>
      <c r="E414" s="9">
        <v>49261.050774171003</v>
      </c>
      <c r="F414" s="9">
        <v>128596282134.78951</v>
      </c>
      <c r="G414" s="9">
        <v>909963253204.20105</v>
      </c>
      <c r="H414" s="44">
        <f t="shared" si="34"/>
        <v>2.9849341155098269E-2</v>
      </c>
      <c r="I414" s="10">
        <f t="shared" si="30"/>
        <v>3.0777778158672799E-2</v>
      </c>
      <c r="J414" s="10">
        <f t="shared" si="31"/>
        <v>5.8191413168007911E-2</v>
      </c>
      <c r="K414" s="10">
        <f t="shared" si="32"/>
        <v>5.942054590314223</v>
      </c>
      <c r="L414" s="10">
        <f t="shared" si="33"/>
        <v>6.6890270392689688E-2</v>
      </c>
    </row>
    <row r="415" spans="1:12" x14ac:dyDescent="0.25">
      <c r="A415" s="8">
        <v>44244</v>
      </c>
      <c r="B415" s="9">
        <v>49128.607890831998</v>
      </c>
      <c r="C415" s="9">
        <v>52514.956601817998</v>
      </c>
      <c r="D415" s="9">
        <v>49088.697965649997</v>
      </c>
      <c r="E415" s="9">
        <v>52127.620932860998</v>
      </c>
      <c r="F415" s="9">
        <v>142714894908.7139</v>
      </c>
      <c r="G415" s="9">
        <v>948273280355.44238</v>
      </c>
      <c r="H415" s="44">
        <f t="shared" si="34"/>
        <v>4.3122086966192089E-2</v>
      </c>
      <c r="I415" s="10">
        <f t="shared" si="30"/>
        <v>5.0602772967814603E-2</v>
      </c>
      <c r="J415" s="10">
        <f t="shared" si="31"/>
        <v>-9.0311825327563655E-3</v>
      </c>
      <c r="K415" s="10">
        <f t="shared" si="32"/>
        <v>6.2414104720818058</v>
      </c>
      <c r="L415" s="10">
        <f t="shared" si="33"/>
        <v>6.9797301174407522E-2</v>
      </c>
    </row>
    <row r="416" spans="1:12" x14ac:dyDescent="0.25">
      <c r="A416" s="8">
        <v>44245</v>
      </c>
      <c r="B416" s="9">
        <v>52091.925834900001</v>
      </c>
      <c r="C416" s="9">
        <v>52493.726678307998</v>
      </c>
      <c r="D416" s="9">
        <v>50920.666933164997</v>
      </c>
      <c r="E416" s="9">
        <v>51656.846873217997</v>
      </c>
      <c r="F416" s="9">
        <v>120111456625.6924</v>
      </c>
      <c r="G416" s="9">
        <v>966867951236.198</v>
      </c>
      <c r="H416" s="44">
        <f t="shared" si="34"/>
        <v>-4.0426432551340973E-4</v>
      </c>
      <c r="I416" s="10">
        <f t="shared" si="30"/>
        <v>3.3957491794168529E-2</v>
      </c>
      <c r="J416" s="10">
        <f t="shared" si="31"/>
        <v>8.0111513385973776E-2</v>
      </c>
      <c r="K416" s="10">
        <f t="shared" si="32"/>
        <v>6.2384830281615447</v>
      </c>
      <c r="L416" s="10">
        <f t="shared" si="33"/>
        <v>3.0892363354307451E-2</v>
      </c>
    </row>
    <row r="417" spans="1:12" x14ac:dyDescent="0.25">
      <c r="A417" s="8">
        <v>44246</v>
      </c>
      <c r="B417" s="9">
        <v>51564.717399116998</v>
      </c>
      <c r="C417" s="9">
        <v>56229.120609577003</v>
      </c>
      <c r="D417" s="9">
        <v>50856.485178347</v>
      </c>
      <c r="E417" s="9">
        <v>55795.155052978997</v>
      </c>
      <c r="F417" s="9">
        <v>113055134900.88721</v>
      </c>
      <c r="G417" s="9">
        <v>989022402978.74878</v>
      </c>
      <c r="H417" s="44">
        <f t="shared" si="34"/>
        <v>7.1158863499256639E-2</v>
      </c>
      <c r="I417" s="10">
        <f t="shared" si="30"/>
        <v>6.8730380316322408E-3</v>
      </c>
      <c r="J417" s="10">
        <f t="shared" si="31"/>
        <v>3.8288697703798835E-3</v>
      </c>
      <c r="K417" s="10">
        <f t="shared" si="32"/>
        <v>6.7535652539041777</v>
      </c>
      <c r="L417" s="10">
        <f t="shared" si="33"/>
        <v>0.1056430740816805</v>
      </c>
    </row>
    <row r="418" spans="1:12" x14ac:dyDescent="0.25">
      <c r="A418" s="8">
        <v>44247</v>
      </c>
      <c r="B418" s="9">
        <v>55841.110508026999</v>
      </c>
      <c r="C418" s="9">
        <v>57530.021690749003</v>
      </c>
      <c r="D418" s="9">
        <v>54753.834239832999</v>
      </c>
      <c r="E418" s="9">
        <v>56008.787435495004</v>
      </c>
      <c r="F418" s="9">
        <v>140453622250.90009</v>
      </c>
      <c r="G418" s="9">
        <v>1047912759137.897</v>
      </c>
      <c r="H418" s="44">
        <f t="shared" si="34"/>
        <v>2.3135718059770424E-2</v>
      </c>
      <c r="I418" s="10">
        <f t="shared" si="30"/>
        <v>2.0290584729914397E-2</v>
      </c>
      <c r="J418" s="10">
        <f t="shared" si="31"/>
        <v>2.4266883259922878E-2</v>
      </c>
      <c r="K418" s="10">
        <f t="shared" si="32"/>
        <v>6.9329495535765364</v>
      </c>
      <c r="L418" s="10">
        <f t="shared" si="33"/>
        <v>5.0703069281974544E-2</v>
      </c>
    </row>
    <row r="419" spans="1:12" x14ac:dyDescent="0.25">
      <c r="A419" s="8">
        <v>44248</v>
      </c>
      <c r="B419" s="9">
        <v>55969.530622648002</v>
      </c>
      <c r="C419" s="9">
        <v>58301.831486472998</v>
      </c>
      <c r="D419" s="9">
        <v>55560.541830752998</v>
      </c>
      <c r="E419" s="9">
        <v>57367.946141722001</v>
      </c>
      <c r="F419" s="9">
        <v>139771860152.9566</v>
      </c>
      <c r="G419" s="9">
        <v>1062173524746.624</v>
      </c>
      <c r="H419" s="44">
        <f t="shared" si="34"/>
        <v>1.3415774460730031E-2</v>
      </c>
      <c r="I419" s="10">
        <f t="shared" si="30"/>
        <v>2.9976349446235489E-2</v>
      </c>
      <c r="J419" s="10">
        <f t="shared" si="31"/>
        <v>-5.6029388642019784E-2</v>
      </c>
      <c r="K419" s="10">
        <f t="shared" si="32"/>
        <v>7.0393762155956683</v>
      </c>
      <c r="L419" s="10">
        <f t="shared" si="33"/>
        <v>4.9338785501236604E-2</v>
      </c>
    </row>
    <row r="420" spans="1:12" x14ac:dyDescent="0.25">
      <c r="A420" s="8">
        <v>44249</v>
      </c>
      <c r="B420" s="9">
        <v>57411.011820817002</v>
      </c>
      <c r="C420" s="9">
        <v>57411.011820817002</v>
      </c>
      <c r="D420" s="9">
        <v>49410.201627631999</v>
      </c>
      <c r="E420" s="9">
        <v>54153.655191753001</v>
      </c>
      <c r="F420" s="9">
        <v>149261235644.12189</v>
      </c>
      <c r="G420" s="9">
        <v>1019306544378.425</v>
      </c>
      <c r="H420" s="44">
        <f t="shared" si="34"/>
        <v>-1.5279445652795331E-2</v>
      </c>
      <c r="I420" s="10">
        <f t="shared" si="30"/>
        <v>3.1844089437033933E-3</v>
      </c>
      <c r="J420" s="10">
        <f t="shared" si="31"/>
        <v>-0.10413467045407865</v>
      </c>
      <c r="K420" s="10">
        <f t="shared" si="32"/>
        <v>6.9165390036270988</v>
      </c>
      <c r="L420" s="10">
        <f t="shared" si="33"/>
        <v>0.16192628100328688</v>
      </c>
    </row>
    <row r="421" spans="1:12" x14ac:dyDescent="0.25">
      <c r="A421" s="8">
        <v>44250</v>
      </c>
      <c r="B421" s="9">
        <v>54099.980661749003</v>
      </c>
      <c r="C421" s="9">
        <v>54099.980661749003</v>
      </c>
      <c r="D421" s="9">
        <v>45256.179829756999</v>
      </c>
      <c r="E421" s="9">
        <v>48514.382154475999</v>
      </c>
      <c r="F421" s="9">
        <v>212151513117.87039</v>
      </c>
      <c r="G421" s="9">
        <v>913257487103.74243</v>
      </c>
      <c r="H421" s="44">
        <f t="shared" si="34"/>
        <v>-5.7672405590096787E-2</v>
      </c>
      <c r="I421" s="10">
        <f t="shared" si="30"/>
        <v>4.5442260205851938E-2</v>
      </c>
      <c r="J421" s="10">
        <f t="shared" si="31"/>
        <v>2.191690076098185E-2</v>
      </c>
      <c r="K421" s="10">
        <f t="shared" si="32"/>
        <v>6.4599731553400961</v>
      </c>
      <c r="L421" s="10">
        <f t="shared" si="33"/>
        <v>0.19541642412727467</v>
      </c>
    </row>
    <row r="422" spans="1:12" x14ac:dyDescent="0.25">
      <c r="A422" s="8">
        <v>44251</v>
      </c>
      <c r="B422" s="9">
        <v>48889.930494257998</v>
      </c>
      <c r="C422" s="9">
        <v>51223.540344032997</v>
      </c>
      <c r="D422" s="9">
        <v>47169.071104729002</v>
      </c>
      <c r="E422" s="9">
        <v>49577.667053636003</v>
      </c>
      <c r="F422" s="9">
        <v>174558097499.38931</v>
      </c>
      <c r="G422" s="9">
        <v>927168184009.36462</v>
      </c>
      <c r="H422" s="44">
        <f t="shared" si="34"/>
        <v>-5.3168971273769267E-2</v>
      </c>
      <c r="I422" s="10">
        <f t="shared" si="30"/>
        <v>5.4419369801621723E-2</v>
      </c>
      <c r="J422" s="10">
        <f t="shared" si="31"/>
        <v>-4.4481501329806328E-2</v>
      </c>
      <c r="K422" s="10">
        <f t="shared" si="32"/>
        <v>6.0633340569407288</v>
      </c>
      <c r="L422" s="10">
        <f t="shared" si="33"/>
        <v>8.5956096746147459E-2</v>
      </c>
    </row>
    <row r="423" spans="1:12" x14ac:dyDescent="0.25">
      <c r="A423" s="8">
        <v>44252</v>
      </c>
      <c r="B423" s="9">
        <v>49668.133210009997</v>
      </c>
      <c r="C423" s="9">
        <v>51791.921327803997</v>
      </c>
      <c r="D423" s="9">
        <v>47264.216595605998</v>
      </c>
      <c r="E423" s="9">
        <v>47372.377990661</v>
      </c>
      <c r="F423" s="9">
        <v>124602948614.8466</v>
      </c>
      <c r="G423" s="9">
        <v>931552716323.32959</v>
      </c>
      <c r="H423" s="44">
        <f t="shared" si="34"/>
        <v>1.1096089414233743E-2</v>
      </c>
      <c r="I423" s="10">
        <f t="shared" si="30"/>
        <v>4.6074594891409124E-2</v>
      </c>
      <c r="J423" s="10">
        <f t="shared" si="31"/>
        <v>-2.4637147641882962E-2</v>
      </c>
      <c r="K423" s="10">
        <f t="shared" si="32"/>
        <v>6.1417094431991455</v>
      </c>
      <c r="L423" s="10">
        <f t="shared" si="33"/>
        <v>9.5795615760167374E-2</v>
      </c>
    </row>
    <row r="424" spans="1:12" x14ac:dyDescent="0.25">
      <c r="A424" s="8">
        <v>44253</v>
      </c>
      <c r="B424" s="9">
        <v>46986.597533968001</v>
      </c>
      <c r="C424" s="9">
        <v>48380.671216383998</v>
      </c>
      <c r="D424" s="9">
        <v>44499.997793875998</v>
      </c>
      <c r="E424" s="9">
        <v>46205.257719957997</v>
      </c>
      <c r="F424" s="9">
        <v>136768565573.617</v>
      </c>
      <c r="G424" s="9">
        <v>868707953809.01672</v>
      </c>
      <c r="H424" s="44">
        <f t="shared" si="34"/>
        <v>-6.5864521415016544E-2</v>
      </c>
      <c r="I424" s="10">
        <f t="shared" si="30"/>
        <v>2.5909110376958273E-2</v>
      </c>
      <c r="J424" s="10">
        <f t="shared" si="31"/>
        <v>-6.3715108307271784E-5</v>
      </c>
      <c r="K424" s="10">
        <f t="shared" si="32"/>
        <v>5.6713241686377298</v>
      </c>
      <c r="L424" s="10">
        <f t="shared" si="33"/>
        <v>8.7206148649338733E-2</v>
      </c>
    </row>
    <row r="425" spans="1:12" x14ac:dyDescent="0.25">
      <c r="A425" s="8">
        <v>44254</v>
      </c>
      <c r="B425" s="9">
        <v>46266.026627924999</v>
      </c>
      <c r="C425" s="9">
        <v>48346.552952293001</v>
      </c>
      <c r="D425" s="9">
        <v>45136.062526661</v>
      </c>
      <c r="E425" s="9">
        <v>46202.313746958003</v>
      </c>
      <c r="F425" s="9">
        <v>119956885361.70641</v>
      </c>
      <c r="G425" s="9">
        <v>878310825155.02222</v>
      </c>
      <c r="H425" s="44">
        <f t="shared" si="34"/>
        <v>-7.0520443873964549E-4</v>
      </c>
      <c r="I425" s="10">
        <f t="shared" si="30"/>
        <v>7.5203143267386655E-2</v>
      </c>
      <c r="J425" s="10">
        <f t="shared" si="31"/>
        <v>-2.63096978006222E-2</v>
      </c>
      <c r="K425" s="10">
        <f t="shared" si="32"/>
        <v>5.666619521221735</v>
      </c>
      <c r="L425" s="10">
        <f t="shared" si="33"/>
        <v>7.1129164705840742E-2</v>
      </c>
    </row>
    <row r="426" spans="1:12" x14ac:dyDescent="0.25">
      <c r="A426" s="8">
        <v>44255</v>
      </c>
      <c r="B426" s="9">
        <v>46132.387057359003</v>
      </c>
      <c r="C426" s="9">
        <v>46540.991962893997</v>
      </c>
      <c r="D426" s="9">
        <v>43164.542809999002</v>
      </c>
      <c r="E426" s="9">
        <v>44986.744834586003</v>
      </c>
      <c r="F426" s="9">
        <v>94856286509.80986</v>
      </c>
      <c r="G426" s="9">
        <v>834743254119.4801</v>
      </c>
      <c r="H426" s="44">
        <f t="shared" si="34"/>
        <v>-3.7346219722855525E-2</v>
      </c>
      <c r="I426" s="10">
        <f t="shared" si="30"/>
        <v>4.2730606612944741E-2</v>
      </c>
      <c r="J426" s="10">
        <f t="shared" si="31"/>
        <v>0.1016119756573417</v>
      </c>
      <c r="K426" s="10">
        <f t="shared" si="32"/>
        <v>5.4176464837735105</v>
      </c>
      <c r="L426" s="10">
        <f t="shared" si="33"/>
        <v>7.8222747956752325E-2</v>
      </c>
    </row>
    <row r="427" spans="1:12" x14ac:dyDescent="0.25">
      <c r="A427" s="8">
        <v>44256</v>
      </c>
      <c r="B427" s="9">
        <v>45109.070026715002</v>
      </c>
      <c r="C427" s="9">
        <v>49752.650170761</v>
      </c>
      <c r="D427" s="9">
        <v>45015.584230531</v>
      </c>
      <c r="E427" s="9">
        <v>49557.936855621003</v>
      </c>
      <c r="F427" s="9">
        <v>112766464735.3638</v>
      </c>
      <c r="G427" s="9">
        <v>886579969867.64014</v>
      </c>
      <c r="H427" s="44">
        <f t="shared" si="34"/>
        <v>6.9007085418969591E-2</v>
      </c>
      <c r="I427" s="10">
        <f t="shared" si="30"/>
        <v>2.6821354161460347E-2</v>
      </c>
      <c r="J427" s="10">
        <f t="shared" si="31"/>
        <v>-2.6480940437740519E-2</v>
      </c>
      <c r="K427" s="10">
        <f t="shared" si="32"/>
        <v>5.8605095628680184</v>
      </c>
      <c r="L427" s="10">
        <f t="shared" si="33"/>
        <v>0.10523168856302823</v>
      </c>
    </row>
    <row r="428" spans="1:12" x14ac:dyDescent="0.25">
      <c r="A428" s="8">
        <v>44257</v>
      </c>
      <c r="B428" s="9">
        <v>49589.983816827997</v>
      </c>
      <c r="C428" s="9">
        <v>50179.372781384001</v>
      </c>
      <c r="D428" s="9">
        <v>47150.260155290001</v>
      </c>
      <c r="E428" s="9">
        <v>48245.596081529999</v>
      </c>
      <c r="F428" s="9">
        <v>111601588572.59579</v>
      </c>
      <c r="G428" s="9">
        <v>905796140014.70618</v>
      </c>
      <c r="H428" s="44">
        <f t="shared" si="34"/>
        <v>8.5768820185136672E-3</v>
      </c>
      <c r="I428" s="10">
        <f t="shared" si="30"/>
        <v>4.3311668531580881E-2</v>
      </c>
      <c r="J428" s="10">
        <f t="shared" si="31"/>
        <v>4.8667316579095621E-2</v>
      </c>
      <c r="K428" s="10">
        <f t="shared" si="32"/>
        <v>5.9193513439756229</v>
      </c>
      <c r="L428" s="10">
        <f t="shared" si="33"/>
        <v>6.4243815752396127E-2</v>
      </c>
    </row>
    <row r="429" spans="1:12" x14ac:dyDescent="0.25">
      <c r="A429" s="8">
        <v>44258</v>
      </c>
      <c r="B429" s="9">
        <v>48466.456336848998</v>
      </c>
      <c r="C429" s="9">
        <v>52513.115293310999</v>
      </c>
      <c r="D429" s="9">
        <v>48144.564786964002</v>
      </c>
      <c r="E429" s="9">
        <v>50593.579779576998</v>
      </c>
      <c r="F429" s="9">
        <v>108365200914.1684</v>
      </c>
      <c r="G429" s="9">
        <v>939512750119.21057</v>
      </c>
      <c r="H429" s="44">
        <f t="shared" si="34"/>
        <v>4.6508004834862948E-2</v>
      </c>
      <c r="I429" s="10">
        <f t="shared" si="30"/>
        <v>2.1676277875162971E-2</v>
      </c>
      <c r="J429" s="10">
        <f t="shared" si="31"/>
        <v>-4.0910332991964116E-2</v>
      </c>
      <c r="K429" s="10">
        <f t="shared" si="32"/>
        <v>6.2411565697353559</v>
      </c>
      <c r="L429" s="10">
        <f t="shared" si="33"/>
        <v>9.073818666089295E-2</v>
      </c>
    </row>
    <row r="430" spans="1:12" x14ac:dyDescent="0.25">
      <c r="A430" s="8">
        <v>44259</v>
      </c>
      <c r="B430" s="9">
        <v>50451.119242724002</v>
      </c>
      <c r="C430" s="9">
        <v>51738.864851054001</v>
      </c>
      <c r="D430" s="9">
        <v>47633.154237723997</v>
      </c>
      <c r="E430" s="9">
        <v>48523.779583538999</v>
      </c>
      <c r="F430" s="9">
        <v>119186130857.47659</v>
      </c>
      <c r="G430" s="9">
        <v>920924781727.38623</v>
      </c>
      <c r="H430" s="44">
        <f t="shared" si="34"/>
        <v>-1.4743944211506729E-2</v>
      </c>
      <c r="I430" s="10">
        <f t="shared" si="30"/>
        <v>2.7691852355347307E-2</v>
      </c>
      <c r="J430" s="10">
        <f t="shared" si="31"/>
        <v>7.7927998119149411E-3</v>
      </c>
      <c r="K430" s="10">
        <f t="shared" si="32"/>
        <v>6.1343933612443928</v>
      </c>
      <c r="L430" s="10">
        <f t="shared" si="33"/>
        <v>8.6194388741075878E-2</v>
      </c>
    </row>
    <row r="431" spans="1:12" x14ac:dyDescent="0.25">
      <c r="A431" s="8">
        <v>44260</v>
      </c>
      <c r="B431" s="9">
        <v>48450.016215222997</v>
      </c>
      <c r="C431" s="9">
        <v>49389.980902438001</v>
      </c>
      <c r="D431" s="9">
        <v>46414.588639148002</v>
      </c>
      <c r="E431" s="9">
        <v>48901.915683951003</v>
      </c>
      <c r="F431" s="9">
        <v>117859323450.23129</v>
      </c>
      <c r="G431" s="9">
        <v>889473556807.42883</v>
      </c>
      <c r="H431" s="44">
        <f t="shared" si="34"/>
        <v>-4.539883036433006E-2</v>
      </c>
      <c r="I431" s="10">
        <f t="shared" si="30"/>
        <v>3.7938191559079674E-2</v>
      </c>
      <c r="J431" s="10">
        <f t="shared" si="31"/>
        <v>-3.4999138828462062E-4</v>
      </c>
      <c r="K431" s="10">
        <f t="shared" si="32"/>
        <v>5.8105002472848559</v>
      </c>
      <c r="L431" s="10">
        <f t="shared" si="33"/>
        <v>6.4104678087794742E-2</v>
      </c>
    </row>
    <row r="432" spans="1:12" x14ac:dyDescent="0.25">
      <c r="A432" s="8">
        <v>44261</v>
      </c>
      <c r="B432" s="9">
        <v>48819.984558032003</v>
      </c>
      <c r="C432" s="9">
        <v>49081.953510423999</v>
      </c>
      <c r="D432" s="9">
        <v>47155.957542721997</v>
      </c>
      <c r="E432" s="9">
        <v>48884.800434591001</v>
      </c>
      <c r="F432" s="9">
        <v>97560333723.040314</v>
      </c>
      <c r="G432" s="9">
        <v>901644582923.76355</v>
      </c>
      <c r="H432" s="44">
        <f t="shared" si="34"/>
        <v>-6.2366371961645687E-3</v>
      </c>
      <c r="I432" s="10">
        <f t="shared" si="30"/>
        <v>2.0906628449768254E-2</v>
      </c>
      <c r="J432" s="10">
        <f t="shared" si="31"/>
        <v>5.1640311317456167E-2</v>
      </c>
      <c r="K432" s="10">
        <f t="shared" si="32"/>
        <v>5.768025628118151</v>
      </c>
      <c r="L432" s="10">
        <f t="shared" si="33"/>
        <v>4.0843110140581951E-2</v>
      </c>
    </row>
    <row r="433" spans="1:12" x14ac:dyDescent="0.25">
      <c r="A433" s="8">
        <v>44262</v>
      </c>
      <c r="B433" s="9">
        <v>48872.693979547999</v>
      </c>
      <c r="C433" s="9">
        <v>51409.226747724999</v>
      </c>
      <c r="D433" s="9">
        <v>48872.693979547999</v>
      </c>
      <c r="E433" s="9">
        <v>51409.226747724999</v>
      </c>
      <c r="F433" s="9">
        <v>86479140578.54686</v>
      </c>
      <c r="G433" s="9">
        <v>935917409235.78943</v>
      </c>
      <c r="H433" s="44">
        <f t="shared" si="34"/>
        <v>4.7416067838594388E-2</v>
      </c>
      <c r="I433" s="10">
        <f t="shared" si="30"/>
        <v>2.1338818755630162E-2</v>
      </c>
      <c r="J433" s="10">
        <f t="shared" si="31"/>
        <v>1.7849630341436828E-2</v>
      </c>
      <c r="K433" s="10">
        <f t="shared" si="32"/>
        <v>6.088938790434347</v>
      </c>
      <c r="L433" s="10">
        <f t="shared" si="33"/>
        <v>5.1900817442936065E-2</v>
      </c>
    </row>
    <row r="434" spans="1:12" x14ac:dyDescent="0.25">
      <c r="A434" s="8">
        <v>44263</v>
      </c>
      <c r="B434" s="9">
        <v>50934.444601723997</v>
      </c>
      <c r="C434" s="9">
        <v>52326.862441311001</v>
      </c>
      <c r="D434" s="9">
        <v>49375.174275611003</v>
      </c>
      <c r="E434" s="9">
        <v>52326.862441311001</v>
      </c>
      <c r="F434" s="9">
        <v>101647849696.1873</v>
      </c>
      <c r="G434" s="9">
        <v>946662347610.63245</v>
      </c>
      <c r="H434" s="44">
        <f t="shared" si="34"/>
        <v>1.7849630341436912E-2</v>
      </c>
      <c r="I434" s="10">
        <f t="shared" si="30"/>
        <v>2.4158408171860114E-3</v>
      </c>
      <c r="J434" s="10">
        <f t="shared" si="31"/>
        <v>4.6488536311447337E-2</v>
      </c>
      <c r="K434" s="10">
        <f t="shared" si="32"/>
        <v>6.2154737273566729</v>
      </c>
      <c r="L434" s="10">
        <f t="shared" si="33"/>
        <v>5.9780815136443843E-2</v>
      </c>
    </row>
    <row r="435" spans="1:12" x14ac:dyDescent="0.25">
      <c r="A435" s="8">
        <v>44264</v>
      </c>
      <c r="B435" s="9">
        <v>52265.016204683001</v>
      </c>
      <c r="C435" s="9">
        <v>54839.979170391001</v>
      </c>
      <c r="D435" s="9">
        <v>51976.019157041002</v>
      </c>
      <c r="E435" s="9">
        <v>54759.461685978</v>
      </c>
      <c r="F435" s="9">
        <v>117158259798.8916</v>
      </c>
      <c r="G435" s="9">
        <v>1006047046299.869</v>
      </c>
      <c r="H435" s="44">
        <f t="shared" si="34"/>
        <v>4.8027277230670448E-2</v>
      </c>
      <c r="I435" s="10">
        <f t="shared" si="30"/>
        <v>2.1115630116023795E-2</v>
      </c>
      <c r="J435" s="10">
        <f t="shared" si="31"/>
        <v>2.2631296013111424E-2</v>
      </c>
      <c r="K435" s="10">
        <f t="shared" si="32"/>
        <v>6.5620132844110506</v>
      </c>
      <c r="L435" s="10">
        <f t="shared" si="33"/>
        <v>5.5101565294887189E-2</v>
      </c>
    </row>
    <row r="436" spans="1:12" x14ac:dyDescent="0.25">
      <c r="A436" s="8">
        <v>44265</v>
      </c>
      <c r="B436" s="9">
        <v>54854.791607539999</v>
      </c>
      <c r="C436" s="9">
        <v>57286.432450221</v>
      </c>
      <c r="D436" s="9">
        <v>53174.377203493998</v>
      </c>
      <c r="E436" s="9">
        <v>55998.739272911997</v>
      </c>
      <c r="F436" s="9">
        <v>120454358101.13029</v>
      </c>
      <c r="G436" s="9">
        <v>1032239421687.423</v>
      </c>
      <c r="H436" s="44">
        <f t="shared" si="34"/>
        <v>4.461076238247149E-2</v>
      </c>
      <c r="I436" s="10">
        <f t="shared" si="30"/>
        <v>1.1649412837541369E-2</v>
      </c>
      <c r="J436" s="10">
        <f t="shared" si="31"/>
        <v>2.91963811943865E-2</v>
      </c>
      <c r="K436" s="10">
        <f t="shared" si="32"/>
        <v>6.8993604621750046</v>
      </c>
      <c r="L436" s="10">
        <f t="shared" si="33"/>
        <v>7.7331516850503101E-2</v>
      </c>
    </row>
    <row r="437" spans="1:12" x14ac:dyDescent="0.25">
      <c r="A437" s="8">
        <v>44266</v>
      </c>
      <c r="B437" s="9">
        <v>55865.299828818999</v>
      </c>
      <c r="C437" s="9">
        <v>58131.335829340998</v>
      </c>
      <c r="D437" s="9">
        <v>54483.025390397997</v>
      </c>
      <c r="E437" s="9">
        <v>57633.699811129001</v>
      </c>
      <c r="F437" s="9">
        <v>138622973047.75601</v>
      </c>
      <c r="G437" s="9">
        <v>1049412610454.16</v>
      </c>
      <c r="H437" s="44">
        <f t="shared" si="34"/>
        <v>1.4748751894336871E-2</v>
      </c>
      <c r="I437" s="10">
        <f t="shared" si="30"/>
        <v>4.546664480835607E-2</v>
      </c>
      <c r="J437" s="10">
        <f t="shared" si="31"/>
        <v>-6.1690433416239365E-3</v>
      </c>
      <c r="K437" s="10">
        <f t="shared" si="32"/>
        <v>7.015866169755558</v>
      </c>
      <c r="L437" s="10">
        <f t="shared" si="33"/>
        <v>6.6962332080515719E-2</v>
      </c>
    </row>
    <row r="438" spans="1:12" x14ac:dyDescent="0.25">
      <c r="A438" s="8">
        <v>44267</v>
      </c>
      <c r="B438" s="9">
        <v>57716.881672775999</v>
      </c>
      <c r="C438" s="9">
        <v>58031.000810363003</v>
      </c>
      <c r="D438" s="9">
        <v>55195.349719158003</v>
      </c>
      <c r="E438" s="9">
        <v>57278.155019056001</v>
      </c>
      <c r="F438" s="9">
        <v>132357056562.1931</v>
      </c>
      <c r="G438" s="9">
        <v>1059963767316.944</v>
      </c>
      <c r="H438" s="44">
        <f t="shared" si="34"/>
        <v>-1.7260057341973733E-3</v>
      </c>
      <c r="I438" s="10">
        <f t="shared" si="30"/>
        <v>4.4753141845266728E-2</v>
      </c>
      <c r="J438" s="10">
        <f t="shared" si="31"/>
        <v>7.0181072778961351E-2</v>
      </c>
      <c r="K438" s="10">
        <f t="shared" si="32"/>
        <v>7.0020307387820022</v>
      </c>
      <c r="L438" s="10">
        <f t="shared" si="33"/>
        <v>5.1374818814142964E-2</v>
      </c>
    </row>
    <row r="439" spans="1:12" x14ac:dyDescent="0.25">
      <c r="A439" s="8">
        <v>44268</v>
      </c>
      <c r="B439" s="9">
        <v>57250.137875209002</v>
      </c>
      <c r="C439" s="9">
        <v>61662.205960193998</v>
      </c>
      <c r="D439" s="9">
        <v>56089.273978716003</v>
      </c>
      <c r="E439" s="9">
        <v>61297.997385092996</v>
      </c>
      <c r="F439" s="9">
        <v>133874862330.5961</v>
      </c>
      <c r="G439" s="9">
        <v>1096783082569.135</v>
      </c>
      <c r="H439" s="44">
        <f t="shared" si="34"/>
        <v>6.2573539989380048E-2</v>
      </c>
      <c r="I439" s="10">
        <f t="shared" si="30"/>
        <v>1.1738953894467679E-2</v>
      </c>
      <c r="J439" s="10">
        <f t="shared" si="31"/>
        <v>-3.1289414388184E-2</v>
      </c>
      <c r="K439" s="10">
        <f t="shared" si="32"/>
        <v>7.5027461292114257</v>
      </c>
      <c r="L439" s="10">
        <f t="shared" si="33"/>
        <v>9.9358247774658848E-2</v>
      </c>
    </row>
    <row r="440" spans="1:12" x14ac:dyDescent="0.25">
      <c r="A440" s="8">
        <v>44269</v>
      </c>
      <c r="B440" s="9">
        <v>61219.348426099998</v>
      </c>
      <c r="C440" s="9">
        <v>61617.996614711003</v>
      </c>
      <c r="D440" s="9">
        <v>59380.018943745003</v>
      </c>
      <c r="E440" s="9">
        <v>59380.018943745003</v>
      </c>
      <c r="F440" s="9">
        <v>122350418659.2234</v>
      </c>
      <c r="G440" s="9">
        <v>1127962802204.377</v>
      </c>
      <c r="H440" s="44">
        <f t="shared" si="34"/>
        <v>-7.1696016700302414E-4</v>
      </c>
      <c r="I440" s="10">
        <f t="shared" si="30"/>
        <v>3.1686212630026939E-2</v>
      </c>
      <c r="J440" s="10">
        <f t="shared" si="31"/>
        <v>-6.1570707619033715E-2</v>
      </c>
      <c r="K440" s="10">
        <f t="shared" si="32"/>
        <v>7.4966499989266424</v>
      </c>
      <c r="L440" s="10">
        <f t="shared" si="33"/>
        <v>3.7689069669819331E-2</v>
      </c>
    </row>
    <row r="441" spans="1:12" x14ac:dyDescent="0.25">
      <c r="A441" s="8">
        <v>44270</v>
      </c>
      <c r="B441" s="9">
        <v>59150.403028178</v>
      </c>
      <c r="C441" s="9">
        <v>60550.874707960997</v>
      </c>
      <c r="D441" s="9">
        <v>55338.280935723</v>
      </c>
      <c r="E441" s="9">
        <v>55723.949158946998</v>
      </c>
      <c r="F441" s="9">
        <v>127943028372.57339</v>
      </c>
      <c r="G441" s="9">
        <v>1072861279123.031</v>
      </c>
      <c r="H441" s="44">
        <f t="shared" si="34"/>
        <v>-1.7318347972631681E-2</v>
      </c>
      <c r="I441" s="10">
        <f t="shared" si="30"/>
        <v>6.9766424647635494E-2</v>
      </c>
      <c r="J441" s="10">
        <f t="shared" si="31"/>
        <v>1.3137067426195914E-2</v>
      </c>
      <c r="K441" s="10">
        <f t="shared" si="32"/>
        <v>7.3495020576435692</v>
      </c>
      <c r="L441" s="10">
        <f t="shared" si="33"/>
        <v>9.419507950188355E-2</v>
      </c>
    </row>
    <row r="442" spans="1:12" x14ac:dyDescent="0.25">
      <c r="A442" s="8">
        <v>44271</v>
      </c>
      <c r="B442" s="9">
        <v>55571.193837491002</v>
      </c>
      <c r="C442" s="9">
        <v>56788.884005220003</v>
      </c>
      <c r="D442" s="9">
        <v>53393.033648816003</v>
      </c>
      <c r="E442" s="9">
        <v>56455.998436301998</v>
      </c>
      <c r="F442" s="9">
        <v>129824122177.7121</v>
      </c>
      <c r="G442" s="9">
        <v>1032475724522.933</v>
      </c>
      <c r="H442" s="44">
        <f t="shared" si="34"/>
        <v>-6.2129419614253424E-2</v>
      </c>
      <c r="I442" s="10">
        <f t="shared" si="30"/>
        <v>1.1888551290513704E-2</v>
      </c>
      <c r="J442" s="10">
        <f t="shared" si="31"/>
        <v>3.9959975315207119E-2</v>
      </c>
      <c r="K442" s="10">
        <f t="shared" si="32"/>
        <v>6.8307523407341604</v>
      </c>
      <c r="L442" s="10">
        <f t="shared" si="33"/>
        <v>6.3601000436492416E-2</v>
      </c>
    </row>
    <row r="443" spans="1:12" x14ac:dyDescent="0.25">
      <c r="A443" s="8">
        <v>44272</v>
      </c>
      <c r="B443" s="9">
        <v>56857.306066142999</v>
      </c>
      <c r="C443" s="9">
        <v>58863.677485496002</v>
      </c>
      <c r="D443" s="9">
        <v>54376.494725263001</v>
      </c>
      <c r="E443" s="9">
        <v>58711.978740211998</v>
      </c>
      <c r="F443" s="9">
        <v>103479709533.5446</v>
      </c>
      <c r="G443" s="9">
        <v>1047096715188.0649</v>
      </c>
      <c r="H443" s="44">
        <f t="shared" si="34"/>
        <v>3.6535204320713284E-2</v>
      </c>
      <c r="I443" s="10">
        <f t="shared" si="30"/>
        <v>2.0728481546111795E-2</v>
      </c>
      <c r="J443" s="10">
        <f t="shared" si="31"/>
        <v>-1.7448878440531002E-2</v>
      </c>
      <c r="K443" s="10">
        <f t="shared" si="32"/>
        <v>7.1168504774877857</v>
      </c>
      <c r="L443" s="10">
        <f t="shared" si="33"/>
        <v>8.2520632911416536E-2</v>
      </c>
    </row>
    <row r="444" spans="1:12" x14ac:dyDescent="0.25">
      <c r="A444" s="8">
        <v>44273</v>
      </c>
      <c r="B444" s="9">
        <v>58891.031996406004</v>
      </c>
      <c r="C444" s="9">
        <v>60024.601875332999</v>
      </c>
      <c r="D444" s="9">
        <v>57287.611931323001</v>
      </c>
      <c r="E444" s="9">
        <v>57687.520560170997</v>
      </c>
      <c r="F444" s="9">
        <v>113184110344.0126</v>
      </c>
      <c r="G444" s="9">
        <v>1090993900551.0861</v>
      </c>
      <c r="H444" s="44">
        <f t="shared" si="34"/>
        <v>1.9722253848700643E-2</v>
      </c>
      <c r="I444" s="10">
        <f t="shared" si="30"/>
        <v>1.1790499009025004E-2</v>
      </c>
      <c r="J444" s="10">
        <f t="shared" si="31"/>
        <v>7.0050351086332618E-3</v>
      </c>
      <c r="K444" s="10">
        <f t="shared" si="32"/>
        <v>7.276933063056747</v>
      </c>
      <c r="L444" s="10">
        <f t="shared" si="33"/>
        <v>4.7776296685069219E-2</v>
      </c>
    </row>
    <row r="445" spans="1:12" x14ac:dyDescent="0.25">
      <c r="A445" s="8">
        <v>44274</v>
      </c>
      <c r="B445" s="9">
        <v>57666.273208077997</v>
      </c>
      <c r="C445" s="9">
        <v>59448.831135223001</v>
      </c>
      <c r="D445" s="9">
        <v>56348.064844073997</v>
      </c>
      <c r="E445" s="9">
        <v>58091.623667025</v>
      </c>
      <c r="F445" s="9">
        <v>101631795534.4615</v>
      </c>
      <c r="G445" s="9">
        <v>1087318165332.2469</v>
      </c>
      <c r="H445" s="44">
        <f t="shared" si="34"/>
        <v>-9.5922458812110808E-3</v>
      </c>
      <c r="I445" s="10">
        <f t="shared" si="30"/>
        <v>2.0596506468092527E-2</v>
      </c>
      <c r="J445" s="10">
        <f t="shared" si="31"/>
        <v>2.2067954875870655E-3</v>
      </c>
      <c r="K445" s="10">
        <f t="shared" si="32"/>
        <v>7.1975386859735817</v>
      </c>
      <c r="L445" s="10">
        <f t="shared" si="33"/>
        <v>5.5028798233434095E-2</v>
      </c>
    </row>
    <row r="446" spans="1:12" x14ac:dyDescent="0.25">
      <c r="A446" s="8">
        <v>44275</v>
      </c>
      <c r="B446" s="9">
        <v>58098.078393288997</v>
      </c>
      <c r="C446" s="9">
        <v>59869.85</v>
      </c>
      <c r="D446" s="9">
        <v>58016.579631578003</v>
      </c>
      <c r="E446" s="9">
        <v>58219.82</v>
      </c>
      <c r="F446" s="9">
        <v>87958442364.328094</v>
      </c>
      <c r="G446" s="9">
        <v>1096422104535.9301</v>
      </c>
      <c r="H446" s="44">
        <f t="shared" si="34"/>
        <v>7.0820377244986193E-3</v>
      </c>
      <c r="I446" s="10">
        <f t="shared" si="30"/>
        <v>1.1362289859892478E-2</v>
      </c>
      <c r="J446" s="10">
        <f t="shared" si="31"/>
        <v>-1.4215336023402414E-2</v>
      </c>
      <c r="K446" s="10">
        <f t="shared" si="32"/>
        <v>7.2555939641956826</v>
      </c>
      <c r="L446" s="10">
        <f t="shared" si="33"/>
        <v>3.1943806067003644E-2</v>
      </c>
    </row>
    <row r="447" spans="1:12" x14ac:dyDescent="0.25">
      <c r="A447" s="8">
        <v>44276</v>
      </c>
      <c r="B447" s="9">
        <v>58057.69</v>
      </c>
      <c r="C447" s="9">
        <v>58549.97</v>
      </c>
      <c r="D447" s="9">
        <v>55928.752149681</v>
      </c>
      <c r="E447" s="9">
        <v>57392.205695477998</v>
      </c>
      <c r="F447" s="9">
        <v>95572143441.678894</v>
      </c>
      <c r="G447" s="9">
        <v>1068857787372.286</v>
      </c>
      <c r="H447" s="44">
        <f t="shared" si="34"/>
        <v>-2.2045821060183005E-2</v>
      </c>
      <c r="I447" s="10">
        <f t="shared" si="30"/>
        <v>2.4944605907398752E-2</v>
      </c>
      <c r="J447" s="10">
        <f t="shared" si="31"/>
        <v>-5.4749854648426188E-2</v>
      </c>
      <c r="K447" s="10">
        <f t="shared" si="32"/>
        <v>7.0735926169154979</v>
      </c>
      <c r="L447" s="10">
        <f t="shared" si="33"/>
        <v>4.6867089816412966E-2</v>
      </c>
    </row>
    <row r="448" spans="1:12" x14ac:dyDescent="0.25">
      <c r="A448" s="8">
        <v>44277</v>
      </c>
      <c r="B448" s="9">
        <v>57384.45757667</v>
      </c>
      <c r="C448" s="9">
        <v>58200.01</v>
      </c>
      <c r="D448" s="9">
        <v>53833.723780521999</v>
      </c>
      <c r="E448" s="9">
        <v>54249.990775698003</v>
      </c>
      <c r="F448" s="9">
        <v>92548643674.980713</v>
      </c>
      <c r="G448" s="9">
        <v>1059665036029.674</v>
      </c>
      <c r="H448" s="44">
        <f t="shared" si="34"/>
        <v>-5.9771166407087675E-3</v>
      </c>
      <c r="I448" s="10">
        <f t="shared" si="30"/>
        <v>4.475315951682584E-2</v>
      </c>
      <c r="J448" s="10">
        <f t="shared" si="31"/>
        <v>6.4510800820591907E-3</v>
      </c>
      <c r="K448" s="10">
        <f t="shared" si="32"/>
        <v>7.0253358121346299</v>
      </c>
      <c r="L448" s="10">
        <f t="shared" si="33"/>
        <v>8.1106895693843883E-2</v>
      </c>
    </row>
    <row r="449" spans="1:12" x14ac:dyDescent="0.25">
      <c r="A449" s="8">
        <v>44278</v>
      </c>
      <c r="B449" s="9">
        <v>54185.29357863</v>
      </c>
      <c r="C449" s="9">
        <v>55799.02</v>
      </c>
      <c r="D449" s="9">
        <v>53213.998949070003</v>
      </c>
      <c r="E449" s="9">
        <v>54599.961810642999</v>
      </c>
      <c r="F449" s="9">
        <v>109449851792.81039</v>
      </c>
      <c r="G449" s="9">
        <v>1020684367089.926</v>
      </c>
      <c r="H449" s="44">
        <f t="shared" si="34"/>
        <v>-4.1254116623004107E-2</v>
      </c>
      <c r="I449" s="10">
        <f t="shared" si="30"/>
        <v>6.3808601407567389E-2</v>
      </c>
      <c r="J449" s="10">
        <f t="shared" si="31"/>
        <v>-3.6908018654111752E-2</v>
      </c>
      <c r="K449" s="10">
        <f t="shared" si="32"/>
        <v>6.6942576726020562</v>
      </c>
      <c r="L449" s="10">
        <f t="shared" si="33"/>
        <v>4.8577838575974308E-2</v>
      </c>
    </row>
    <row r="450" spans="1:12" x14ac:dyDescent="0.25">
      <c r="A450" s="8">
        <v>44279</v>
      </c>
      <c r="B450" s="9">
        <v>54464.941296883</v>
      </c>
      <c r="C450" s="9">
        <v>57028.63</v>
      </c>
      <c r="D450" s="9">
        <v>52075.590680333997</v>
      </c>
      <c r="E450" s="9">
        <v>52584.785401622001</v>
      </c>
      <c r="F450" s="9">
        <v>99933043546.179306</v>
      </c>
      <c r="G450" s="9">
        <v>1029272089119.493</v>
      </c>
      <c r="H450" s="44">
        <f t="shared" si="34"/>
        <v>2.2036408524737542E-2</v>
      </c>
      <c r="I450" s="10">
        <f t="shared" si="30"/>
        <v>7.3025411013325991E-2</v>
      </c>
      <c r="J450" s="10">
        <f t="shared" si="31"/>
        <v>-2.2299100046224152E-2</v>
      </c>
      <c r="K450" s="10">
        <f t="shared" si="32"/>
        <v>6.8638114779701107</v>
      </c>
      <c r="L450" s="10">
        <f t="shared" si="33"/>
        <v>9.5112494259935065E-2</v>
      </c>
    </row>
    <row r="451" spans="1:12" x14ac:dyDescent="0.25">
      <c r="A451" s="8">
        <v>44280</v>
      </c>
      <c r="B451" s="9">
        <v>52382.797866628003</v>
      </c>
      <c r="C451" s="9">
        <v>53139.130244138003</v>
      </c>
      <c r="D451" s="9">
        <v>50572.984326359998</v>
      </c>
      <c r="E451" s="9">
        <v>51412.192011042003</v>
      </c>
      <c r="F451" s="9">
        <v>131460234153.92419</v>
      </c>
      <c r="G451" s="9">
        <v>972876679744.13477</v>
      </c>
      <c r="H451" s="44">
        <f t="shared" si="34"/>
        <v>-6.820258098190321E-2</v>
      </c>
      <c r="I451" s="10">
        <f t="shared" ref="I451:I514" si="35">_xlfn.STDEV.S(H452:H453)</f>
        <v>6.1060741662268469E-3</v>
      </c>
      <c r="J451" s="10">
        <f t="shared" ref="J451:J514" si="36">E452/E451-1</f>
        <v>6.9839033163997977E-2</v>
      </c>
      <c r="K451" s="10">
        <f t="shared" ref="K451:K514" si="37">C451/$C$2-1</f>
        <v>6.3274792388174346</v>
      </c>
      <c r="L451" s="10">
        <f t="shared" ref="L451:L514" si="38">C451/D451-1</f>
        <v>5.0741437389141053E-2</v>
      </c>
    </row>
    <row r="452" spans="1:12" x14ac:dyDescent="0.25">
      <c r="A452" s="8">
        <v>44281</v>
      </c>
      <c r="B452" s="9">
        <v>51355.704557906</v>
      </c>
      <c r="C452" s="9">
        <v>55002.769793934996</v>
      </c>
      <c r="D452" s="9">
        <v>51355.704557906</v>
      </c>
      <c r="E452" s="9">
        <v>55002.769793934996</v>
      </c>
      <c r="F452" s="9">
        <v>108542946098.89211</v>
      </c>
      <c r="G452" s="9">
        <v>992845345259.76038</v>
      </c>
      <c r="H452" s="44">
        <f t="shared" ref="H452:H515" si="39">(C452-C451)/C451</f>
        <v>3.5070945671011981E-2</v>
      </c>
      <c r="I452" s="10">
        <f t="shared" si="35"/>
        <v>1.8287452580232556E-2</v>
      </c>
      <c r="J452" s="10">
        <f t="shared" si="36"/>
        <v>1.663753155654546E-2</v>
      </c>
      <c r="K452" s="10">
        <f t="shared" si="37"/>
        <v>6.5844608651074692</v>
      </c>
      <c r="L452" s="10">
        <f t="shared" si="38"/>
        <v>7.1015776483345894E-2</v>
      </c>
    </row>
    <row r="453" spans="1:12" x14ac:dyDescent="0.25">
      <c r="A453" s="8">
        <v>44282</v>
      </c>
      <c r="B453" s="9">
        <v>55008.056535533004</v>
      </c>
      <c r="C453" s="9">
        <v>56456.803917721001</v>
      </c>
      <c r="D453" s="9">
        <v>54033.568678451004</v>
      </c>
      <c r="E453" s="9">
        <v>55917.880112079001</v>
      </c>
      <c r="F453" s="9">
        <v>88506866566.932602</v>
      </c>
      <c r="G453" s="9">
        <v>1029633507508.17</v>
      </c>
      <c r="H453" s="44">
        <f t="shared" si="39"/>
        <v>2.6435652772277971E-2</v>
      </c>
      <c r="I453" s="10">
        <f t="shared" si="35"/>
        <v>2.2762179507765823E-2</v>
      </c>
      <c r="J453" s="10">
        <f t="shared" si="36"/>
        <v>-1.0002187487597736E-3</v>
      </c>
      <c r="K453" s="10">
        <f t="shared" si="37"/>
        <v>6.7849610390023809</v>
      </c>
      <c r="L453" s="10">
        <f t="shared" si="38"/>
        <v>4.484684796020888E-2</v>
      </c>
    </row>
    <row r="454" spans="1:12" x14ac:dyDescent="0.25">
      <c r="A454" s="8">
        <v>44283</v>
      </c>
      <c r="B454" s="9">
        <v>55841.634784661997</v>
      </c>
      <c r="C454" s="9">
        <v>56489.17</v>
      </c>
      <c r="D454" s="9">
        <v>54850.21</v>
      </c>
      <c r="E454" s="9">
        <v>55861.95</v>
      </c>
      <c r="F454" s="9">
        <v>82011404713.581726</v>
      </c>
      <c r="G454" s="9">
        <v>1042070133008.196</v>
      </c>
      <c r="H454" s="44">
        <f t="shared" si="39"/>
        <v>5.7328931205823705E-4</v>
      </c>
      <c r="I454" s="10">
        <f t="shared" si="35"/>
        <v>1.1397815304792057E-2</v>
      </c>
      <c r="J454" s="10">
        <f t="shared" si="36"/>
        <v>3.2274221837691019E-2</v>
      </c>
      <c r="K454" s="10">
        <f t="shared" si="37"/>
        <v>6.7894240739608307</v>
      </c>
      <c r="L454" s="10">
        <f t="shared" si="38"/>
        <v>2.9880651322939267E-2</v>
      </c>
    </row>
    <row r="455" spans="1:12" x14ac:dyDescent="0.25">
      <c r="A455" s="8">
        <v>44284</v>
      </c>
      <c r="B455" s="9">
        <v>55748.632014916999</v>
      </c>
      <c r="C455" s="9">
        <v>58339.973951145999</v>
      </c>
      <c r="D455" s="9">
        <v>54994.35</v>
      </c>
      <c r="E455" s="9">
        <v>57664.850966585997</v>
      </c>
      <c r="F455" s="9">
        <v>91499980031.035416</v>
      </c>
      <c r="G455" s="9">
        <v>1062399656260.845</v>
      </c>
      <c r="H455" s="44">
        <f t="shared" si="39"/>
        <v>3.2763872281111606E-2</v>
      </c>
      <c r="I455" s="10">
        <f t="shared" si="35"/>
        <v>6.2060796881785295E-3</v>
      </c>
      <c r="J455" s="10">
        <f t="shared" si="36"/>
        <v>1.7846184945389254E-2</v>
      </c>
      <c r="K455" s="10">
        <f t="shared" si="37"/>
        <v>7.0446357694635005</v>
      </c>
      <c r="L455" s="10">
        <f t="shared" si="38"/>
        <v>6.0835775877812859E-2</v>
      </c>
    </row>
    <row r="456" spans="1:12" x14ac:dyDescent="0.25">
      <c r="A456" s="8">
        <v>44285</v>
      </c>
      <c r="B456" s="9">
        <v>57612.522985506002</v>
      </c>
      <c r="C456" s="9">
        <v>59311.038575993</v>
      </c>
      <c r="D456" s="9">
        <v>57140.7</v>
      </c>
      <c r="E456" s="9">
        <v>58693.948561783996</v>
      </c>
      <c r="F456" s="9">
        <v>98089413349.629898</v>
      </c>
      <c r="G456" s="9">
        <v>1089305782131.292</v>
      </c>
      <c r="H456" s="44">
        <f t="shared" si="39"/>
        <v>1.6644927295651032E-2</v>
      </c>
      <c r="I456" s="10">
        <f t="shared" si="35"/>
        <v>1.0986511105253649E-2</v>
      </c>
      <c r="J456" s="10">
        <f t="shared" si="36"/>
        <v>4.3455600696473695E-4</v>
      </c>
      <c r="K456" s="10">
        <f t="shared" si="37"/>
        <v>7.1785381469662131</v>
      </c>
      <c r="L456" s="10">
        <f t="shared" si="38"/>
        <v>3.7982358913926539E-2</v>
      </c>
    </row>
    <row r="457" spans="1:12" x14ac:dyDescent="0.25">
      <c r="A457" s="8">
        <v>44286</v>
      </c>
      <c r="B457" s="9">
        <v>58763.827956314999</v>
      </c>
      <c r="C457" s="9">
        <v>59777.71</v>
      </c>
      <c r="D457" s="9">
        <v>57447.360000000001</v>
      </c>
      <c r="E457" s="9">
        <v>58719.454369703999</v>
      </c>
      <c r="F457" s="9">
        <v>102853343111.2764</v>
      </c>
      <c r="G457" s="9">
        <v>1095749772784.009</v>
      </c>
      <c r="H457" s="44">
        <f t="shared" si="39"/>
        <v>7.8682052314607686E-3</v>
      </c>
      <c r="I457" s="10">
        <f t="shared" si="35"/>
        <v>1.4297621884985422E-2</v>
      </c>
      <c r="J457" s="10">
        <f t="shared" si="36"/>
        <v>6.1582330079801295E-4</v>
      </c>
      <c r="K457" s="10">
        <f t="shared" si="37"/>
        <v>7.242888563599875</v>
      </c>
      <c r="L457" s="10">
        <f t="shared" si="38"/>
        <v>4.0564962428212503E-2</v>
      </c>
    </row>
    <row r="458" spans="1:12" x14ac:dyDescent="0.25">
      <c r="A458" s="8">
        <v>44287</v>
      </c>
      <c r="B458" s="9">
        <v>58751.790587493</v>
      </c>
      <c r="C458" s="9">
        <v>59319.270690470999</v>
      </c>
      <c r="D458" s="9">
        <v>58147.844868494001</v>
      </c>
      <c r="E458" s="9">
        <v>58755.615177915002</v>
      </c>
      <c r="F458" s="9">
        <v>115654009708.86971</v>
      </c>
      <c r="G458" s="9">
        <v>1099175922465.889</v>
      </c>
      <c r="H458" s="44">
        <f t="shared" si="39"/>
        <v>-7.669067776751564E-3</v>
      </c>
      <c r="I458" s="10">
        <f t="shared" si="35"/>
        <v>1.3263341854682212E-2</v>
      </c>
      <c r="J458" s="10">
        <f t="shared" si="36"/>
        <v>3.5351926419293633E-3</v>
      </c>
      <c r="K458" s="10">
        <f t="shared" si="37"/>
        <v>7.1796732925294169</v>
      </c>
      <c r="L458" s="10">
        <f t="shared" si="38"/>
        <v>2.0145644685994224E-2</v>
      </c>
    </row>
    <row r="459" spans="1:12" x14ac:dyDescent="0.25">
      <c r="A459" s="8">
        <v>44288</v>
      </c>
      <c r="B459" s="9">
        <v>58727.648378484999</v>
      </c>
      <c r="C459" s="9">
        <v>60063.776357554998</v>
      </c>
      <c r="D459" s="9">
        <v>58529.498116333998</v>
      </c>
      <c r="E459" s="9">
        <v>58963.327596363997</v>
      </c>
      <c r="F459" s="9">
        <v>105128774133.54961</v>
      </c>
      <c r="G459" s="9">
        <v>1106625591884.8921</v>
      </c>
      <c r="H459" s="44">
        <f t="shared" si="39"/>
        <v>1.2550823002677194E-2</v>
      </c>
      <c r="I459" s="10">
        <f t="shared" si="35"/>
        <v>1.0756269599012191E-2</v>
      </c>
      <c r="J459" s="10">
        <f t="shared" si="36"/>
        <v>-3.0937698233087674E-2</v>
      </c>
      <c r="K459" s="10">
        <f t="shared" si="37"/>
        <v>7.2823349242436795</v>
      </c>
      <c r="L459" s="10">
        <f t="shared" si="38"/>
        <v>2.6213760421650134E-2</v>
      </c>
    </row>
    <row r="460" spans="1:12" x14ac:dyDescent="0.25">
      <c r="A460" s="8">
        <v>44289</v>
      </c>
      <c r="B460" s="9">
        <v>58975.833538924002</v>
      </c>
      <c r="C460" s="9">
        <v>59690.998041731997</v>
      </c>
      <c r="D460" s="9">
        <v>57022.931472564997</v>
      </c>
      <c r="E460" s="9">
        <v>57139.137960369</v>
      </c>
      <c r="F460" s="9">
        <v>91212846892.231674</v>
      </c>
      <c r="G460" s="9">
        <v>1100367640719.8979</v>
      </c>
      <c r="H460" s="44">
        <f t="shared" si="39"/>
        <v>-6.2063749306051109E-3</v>
      </c>
      <c r="I460" s="10">
        <f t="shared" si="35"/>
        <v>2.3886096259865826E-2</v>
      </c>
      <c r="J460" s="10">
        <f t="shared" si="36"/>
        <v>1.8832136396200738E-2</v>
      </c>
      <c r="K460" s="10">
        <f t="shared" si="37"/>
        <v>7.2309316484029775</v>
      </c>
      <c r="L460" s="10">
        <f t="shared" si="38"/>
        <v>4.6789361757921366E-2</v>
      </c>
    </row>
    <row r="461" spans="1:12" x14ac:dyDescent="0.25">
      <c r="A461" s="8">
        <v>44290</v>
      </c>
      <c r="B461" s="9">
        <v>57092.446157657003</v>
      </c>
      <c r="C461" s="9">
        <v>58412.534020509003</v>
      </c>
      <c r="D461" s="9">
        <v>56589.619340368001</v>
      </c>
      <c r="E461" s="9">
        <v>58215.19</v>
      </c>
      <c r="F461" s="9">
        <v>104713372859.3045</v>
      </c>
      <c r="G461" s="9">
        <v>1077506387550.928</v>
      </c>
      <c r="H461" s="44">
        <f t="shared" si="39"/>
        <v>-2.1418037278069565E-2</v>
      </c>
      <c r="I461" s="10">
        <f t="shared" si="35"/>
        <v>5.5831070990542703E-3</v>
      </c>
      <c r="J461" s="10">
        <f t="shared" si="36"/>
        <v>9.6632745470039971E-3</v>
      </c>
      <c r="K461" s="10">
        <f t="shared" si="37"/>
        <v>7.0546412475242413</v>
      </c>
      <c r="L461" s="10">
        <f t="shared" si="38"/>
        <v>3.2212881114763725E-2</v>
      </c>
    </row>
    <row r="462" spans="1:12" x14ac:dyDescent="0.25">
      <c r="A462" s="8">
        <v>44291</v>
      </c>
      <c r="B462" s="9">
        <v>58197.978729273003</v>
      </c>
      <c r="C462" s="9">
        <v>59134.63</v>
      </c>
      <c r="D462" s="9">
        <v>56844.948892986999</v>
      </c>
      <c r="E462" s="9">
        <v>58777.739363776003</v>
      </c>
      <c r="F462" s="9">
        <v>97931171132.711258</v>
      </c>
      <c r="G462" s="9">
        <v>1084528725630.704</v>
      </c>
      <c r="H462" s="44">
        <f t="shared" si="39"/>
        <v>1.2362004004781948E-2</v>
      </c>
      <c r="I462" s="10">
        <f t="shared" si="35"/>
        <v>1.2343946958928416E-2</v>
      </c>
      <c r="J462" s="10">
        <f t="shared" si="36"/>
        <v>-1.1645582813871402E-2</v>
      </c>
      <c r="K462" s="10">
        <f t="shared" si="37"/>
        <v>7.1542127548832166</v>
      </c>
      <c r="L462" s="10">
        <f t="shared" si="38"/>
        <v>4.0279411831707579E-2</v>
      </c>
    </row>
    <row r="463" spans="1:12" x14ac:dyDescent="0.25">
      <c r="A463" s="8">
        <v>44292</v>
      </c>
      <c r="B463" s="9">
        <v>59096.001689842</v>
      </c>
      <c r="C463" s="9">
        <v>59398.742893012</v>
      </c>
      <c r="D463" s="9">
        <v>57599.943563651002</v>
      </c>
      <c r="E463" s="9">
        <v>58093.238332403002</v>
      </c>
      <c r="F463" s="9">
        <v>104554598225.67931</v>
      </c>
      <c r="G463" s="9">
        <v>1091770394390.882</v>
      </c>
      <c r="H463" s="44">
        <f t="shared" si="39"/>
        <v>4.4662982251178884E-3</v>
      </c>
      <c r="I463" s="10">
        <f t="shared" si="35"/>
        <v>2.6832765631395511E-3</v>
      </c>
      <c r="J463" s="10">
        <f t="shared" si="36"/>
        <v>-3.4767673994348991E-2</v>
      </c>
      <c r="K463" s="10">
        <f t="shared" si="37"/>
        <v>7.1906319008375856</v>
      </c>
      <c r="L463" s="10">
        <f t="shared" si="38"/>
        <v>3.1229185621913569E-2</v>
      </c>
    </row>
    <row r="464" spans="1:12" x14ac:dyDescent="0.25">
      <c r="A464" s="8">
        <v>44293</v>
      </c>
      <c r="B464" s="9">
        <v>57979.296824399004</v>
      </c>
      <c r="C464" s="9">
        <v>58627.112892427001</v>
      </c>
      <c r="D464" s="9">
        <v>55558.496987732004</v>
      </c>
      <c r="E464" s="9">
        <v>56073.471560785998</v>
      </c>
      <c r="F464" s="9">
        <v>109029801399.0376</v>
      </c>
      <c r="G464" s="9">
        <v>1064137361929.3361</v>
      </c>
      <c r="H464" s="44">
        <f t="shared" si="39"/>
        <v>-1.29906789774128E-2</v>
      </c>
      <c r="I464" s="10">
        <f t="shared" si="35"/>
        <v>1.5674038435042201E-2</v>
      </c>
      <c r="J464" s="10">
        <f t="shared" si="36"/>
        <v>3.4711752011002295E-2</v>
      </c>
      <c r="K464" s="10">
        <f t="shared" si="37"/>
        <v>7.0842300311916482</v>
      </c>
      <c r="L464" s="10">
        <f t="shared" si="38"/>
        <v>5.5232161974658744E-2</v>
      </c>
    </row>
    <row r="465" spans="1:12" x14ac:dyDescent="0.25">
      <c r="A465" s="8">
        <v>44294</v>
      </c>
      <c r="B465" s="9">
        <v>55872.863775655002</v>
      </c>
      <c r="C465" s="9">
        <v>58087.980725351001</v>
      </c>
      <c r="D465" s="9">
        <v>55819.741035943996</v>
      </c>
      <c r="E465" s="9">
        <v>58019.88</v>
      </c>
      <c r="F465" s="9">
        <v>104686589216.2334</v>
      </c>
      <c r="G465" s="9">
        <v>1067929892061.7371</v>
      </c>
      <c r="H465" s="44">
        <f t="shared" si="39"/>
        <v>-9.1959528702229808E-3</v>
      </c>
      <c r="I465" s="10">
        <f t="shared" si="35"/>
        <v>1.9300504785263073E-2</v>
      </c>
      <c r="J465" s="10">
        <f t="shared" si="36"/>
        <v>2.4053824309875349E-3</v>
      </c>
      <c r="K465" s="10">
        <f t="shared" si="37"/>
        <v>7.009887832832769</v>
      </c>
      <c r="L465" s="10">
        <f t="shared" si="38"/>
        <v>4.0635080838988813E-2</v>
      </c>
    </row>
    <row r="466" spans="1:12" x14ac:dyDescent="0.25">
      <c r="A466" s="8">
        <v>44295</v>
      </c>
      <c r="B466" s="9">
        <v>58077.06</v>
      </c>
      <c r="C466" s="9">
        <v>58841.41</v>
      </c>
      <c r="D466" s="9">
        <v>57722.220559993002</v>
      </c>
      <c r="E466" s="9">
        <v>58159.44</v>
      </c>
      <c r="F466" s="9">
        <v>77270327841.630264</v>
      </c>
      <c r="G466" s="9">
        <v>1087296640269.736</v>
      </c>
      <c r="H466" s="44">
        <f t="shared" si="39"/>
        <v>1.2970484861770862E-2</v>
      </c>
      <c r="I466" s="10">
        <f t="shared" si="35"/>
        <v>3.5641605477620152E-2</v>
      </c>
      <c r="J466" s="10">
        <f t="shared" si="36"/>
        <v>2.7304196889378574E-2</v>
      </c>
      <c r="K466" s="10">
        <f t="shared" si="37"/>
        <v>7.1137799617130089</v>
      </c>
      <c r="L466" s="10">
        <f t="shared" si="38"/>
        <v>1.9389230510350464E-2</v>
      </c>
    </row>
    <row r="467" spans="1:12" x14ac:dyDescent="0.25">
      <c r="A467" s="8">
        <v>44296</v>
      </c>
      <c r="B467" s="9">
        <v>58135.35</v>
      </c>
      <c r="C467" s="9">
        <v>61210.69</v>
      </c>
      <c r="D467" s="9">
        <v>57951.923907835997</v>
      </c>
      <c r="E467" s="9">
        <v>59747.436800736003</v>
      </c>
      <c r="F467" s="9">
        <v>103026133874.74181</v>
      </c>
      <c r="G467" s="9">
        <v>1118708770341.178</v>
      </c>
      <c r="H467" s="44">
        <f t="shared" si="39"/>
        <v>4.0265520489736716E-2</v>
      </c>
      <c r="I467" s="10">
        <f t="shared" si="35"/>
        <v>1.3062564915434222E-2</v>
      </c>
      <c r="J467" s="10">
        <f t="shared" si="36"/>
        <v>4.5332437337406439E-3</v>
      </c>
      <c r="K467" s="10">
        <f t="shared" si="37"/>
        <v>7.4404855350105787</v>
      </c>
      <c r="L467" s="10">
        <f t="shared" si="38"/>
        <v>5.6232233072133875E-2</v>
      </c>
    </row>
    <row r="468" spans="1:12" x14ac:dyDescent="0.25">
      <c r="A468" s="8">
        <v>44297</v>
      </c>
      <c r="B468" s="9">
        <v>59716.553420892997</v>
      </c>
      <c r="C468" s="9">
        <v>60590.055143332997</v>
      </c>
      <c r="D468" s="9">
        <v>59246.503904370998</v>
      </c>
      <c r="E468" s="9">
        <v>60018.286494220003</v>
      </c>
      <c r="F468" s="9">
        <v>97875436776.960342</v>
      </c>
      <c r="G468" s="9">
        <v>1117365110731.623</v>
      </c>
      <c r="H468" s="44">
        <f t="shared" si="39"/>
        <v>-1.0139321361464898E-2</v>
      </c>
      <c r="I468" s="10">
        <f t="shared" si="35"/>
        <v>2.4496590078063384E-2</v>
      </c>
      <c r="J468" s="10">
        <f t="shared" si="36"/>
        <v>-1.2955467202065973E-3</v>
      </c>
      <c r="K468" s="10">
        <f t="shared" si="37"/>
        <v>7.3549047397243097</v>
      </c>
      <c r="L468" s="10">
        <f t="shared" si="38"/>
        <v>2.2677308371319427E-2</v>
      </c>
    </row>
    <row r="469" spans="1:12" x14ac:dyDescent="0.25">
      <c r="A469" s="8">
        <v>44298</v>
      </c>
      <c r="B469" s="9">
        <v>60007.793017067001</v>
      </c>
      <c r="C469" s="9">
        <v>61095.008730683003</v>
      </c>
      <c r="D469" s="9">
        <v>59586.154028217999</v>
      </c>
      <c r="E469" s="9">
        <v>59940.53</v>
      </c>
      <c r="F469" s="9">
        <v>100979406140.75011</v>
      </c>
      <c r="G469" s="9">
        <v>1123013039967.375</v>
      </c>
      <c r="H469" s="44">
        <f t="shared" si="39"/>
        <v>8.3339351013211396E-3</v>
      </c>
      <c r="I469" s="10">
        <f t="shared" si="35"/>
        <v>1.8234041788850613E-2</v>
      </c>
      <c r="J469" s="10">
        <f t="shared" si="36"/>
        <v>5.9858496413028206E-2</v>
      </c>
      <c r="K469" s="10">
        <f t="shared" si="37"/>
        <v>7.4245339736028928</v>
      </c>
      <c r="L469" s="10">
        <f t="shared" si="38"/>
        <v>2.5322236802705289E-2</v>
      </c>
    </row>
    <row r="470" spans="1:12" x14ac:dyDescent="0.25">
      <c r="A470" s="8">
        <v>44299</v>
      </c>
      <c r="B470" s="9">
        <v>59868.27</v>
      </c>
      <c r="C470" s="9">
        <v>63720.71</v>
      </c>
      <c r="D470" s="9">
        <v>59868.27</v>
      </c>
      <c r="E470" s="9">
        <v>63528.480000000003</v>
      </c>
      <c r="F470" s="9">
        <v>158430038672.4888</v>
      </c>
      <c r="G470" s="9">
        <v>1161411096747.8169</v>
      </c>
      <c r="H470" s="44">
        <f t="shared" si="39"/>
        <v>4.297734502161258E-2</v>
      </c>
      <c r="I470" s="10">
        <f t="shared" si="35"/>
        <v>2.5107990717102641E-2</v>
      </c>
      <c r="J470" s="10">
        <f t="shared" si="36"/>
        <v>-1.4159067831262417E-2</v>
      </c>
      <c r="K470" s="10">
        <f t="shared" si="37"/>
        <v>7.7865980768327212</v>
      </c>
      <c r="L470" s="10">
        <f t="shared" si="38"/>
        <v>6.4348610708143017E-2</v>
      </c>
    </row>
    <row r="471" spans="1:12" x14ac:dyDescent="0.25">
      <c r="A471" s="8">
        <v>44300</v>
      </c>
      <c r="B471" s="9">
        <v>63545.120000000003</v>
      </c>
      <c r="C471" s="9">
        <v>64816.101873758998</v>
      </c>
      <c r="D471" s="9">
        <v>61529.32</v>
      </c>
      <c r="E471" s="9">
        <v>62628.975942463003</v>
      </c>
      <c r="F471" s="9">
        <v>173884088327.92191</v>
      </c>
      <c r="G471" s="9">
        <v>1184937003554.7429</v>
      </c>
      <c r="H471" s="44">
        <f t="shared" si="39"/>
        <v>1.7190515826942282E-2</v>
      </c>
      <c r="I471" s="10">
        <f t="shared" si="35"/>
        <v>1.1449205758184715E-2</v>
      </c>
      <c r="J471" s="10">
        <f t="shared" si="36"/>
        <v>8.8483653005295704E-3</v>
      </c>
      <c r="K471" s="10">
        <f t="shared" si="37"/>
        <v>7.9376442301374954</v>
      </c>
      <c r="L471" s="10">
        <f t="shared" si="38"/>
        <v>5.3418140713386686E-2</v>
      </c>
    </row>
    <row r="472" spans="1:12" x14ac:dyDescent="0.25">
      <c r="A472" s="8">
        <v>44301</v>
      </c>
      <c r="B472" s="9">
        <v>62999.982633145999</v>
      </c>
      <c r="C472" s="9">
        <v>63628.83</v>
      </c>
      <c r="D472" s="9">
        <v>62090.5</v>
      </c>
      <c r="E472" s="9">
        <v>63183.14</v>
      </c>
      <c r="F472" s="9">
        <v>169238154522.3588</v>
      </c>
      <c r="G472" s="9">
        <v>1174837897129.074</v>
      </c>
      <c r="H472" s="44">
        <f t="shared" si="39"/>
        <v>-1.8317545169122047E-2</v>
      </c>
      <c r="I472" s="10">
        <f t="shared" si="35"/>
        <v>1.0446622535861511E-2</v>
      </c>
      <c r="J472" s="10">
        <f t="shared" si="36"/>
        <v>-2.6563595547119068E-2</v>
      </c>
      <c r="K472" s="10">
        <f t="shared" si="37"/>
        <v>7.7739285282464081</v>
      </c>
      <c r="L472" s="10">
        <f t="shared" si="38"/>
        <v>2.4775609795379294E-2</v>
      </c>
    </row>
    <row r="473" spans="1:12" x14ac:dyDescent="0.25">
      <c r="A473" s="8">
        <v>44302</v>
      </c>
      <c r="B473" s="9">
        <v>63207.09</v>
      </c>
      <c r="C473" s="9">
        <v>63493.56</v>
      </c>
      <c r="D473" s="9">
        <v>60153.645486344998</v>
      </c>
      <c r="E473" s="9">
        <v>61504.768623643002</v>
      </c>
      <c r="F473" s="9">
        <v>165610153604.99371</v>
      </c>
      <c r="G473" s="9">
        <v>1152385884372.2839</v>
      </c>
      <c r="H473" s="44">
        <f t="shared" si="39"/>
        <v>-2.1259231074970903E-3</v>
      </c>
      <c r="I473" s="10">
        <f t="shared" si="35"/>
        <v>1.2359107238549459E-2</v>
      </c>
      <c r="J473" s="10">
        <f t="shared" si="36"/>
        <v>-2.3193301195423843E-2</v>
      </c>
      <c r="K473" s="10">
        <f t="shared" si="37"/>
        <v>7.7552758308446812</v>
      </c>
      <c r="L473" s="10">
        <f t="shared" si="38"/>
        <v>5.5523060766336618E-2</v>
      </c>
    </row>
    <row r="474" spans="1:12" x14ac:dyDescent="0.25">
      <c r="A474" s="8">
        <v>44303</v>
      </c>
      <c r="B474" s="9">
        <v>61342.968880339002</v>
      </c>
      <c r="C474" s="9">
        <v>62420.539256880998</v>
      </c>
      <c r="D474" s="9">
        <v>59767.22</v>
      </c>
      <c r="E474" s="9">
        <v>60078.27</v>
      </c>
      <c r="F474" s="9">
        <v>159749829773.17029</v>
      </c>
      <c r="G474" s="9">
        <v>1144740077837.9861</v>
      </c>
      <c r="H474" s="44">
        <f t="shared" si="39"/>
        <v>-1.6899678378704854E-2</v>
      </c>
      <c r="I474" s="10">
        <f t="shared" si="35"/>
        <v>9.1294724230866243E-3</v>
      </c>
      <c r="J474" s="10">
        <f t="shared" si="36"/>
        <v>-6.7264608026146533E-2</v>
      </c>
      <c r="K474" s="10">
        <f t="shared" si="37"/>
        <v>7.6073144851865582</v>
      </c>
      <c r="L474" s="10">
        <f t="shared" si="38"/>
        <v>4.439422239951929E-2</v>
      </c>
    </row>
    <row r="475" spans="1:12" x14ac:dyDescent="0.25">
      <c r="A475" s="8">
        <v>44304</v>
      </c>
      <c r="B475" s="9">
        <v>60028.39</v>
      </c>
      <c r="C475" s="9">
        <v>60274.64</v>
      </c>
      <c r="D475" s="9">
        <v>52569.439888706998</v>
      </c>
      <c r="E475" s="9">
        <v>56037.128717560998</v>
      </c>
      <c r="F475" s="9">
        <v>185812398998.34131</v>
      </c>
      <c r="G475" s="9">
        <v>1045652144527.699</v>
      </c>
      <c r="H475" s="44">
        <f t="shared" si="39"/>
        <v>-3.4378095454285003E-2</v>
      </c>
      <c r="I475" s="10">
        <f t="shared" si="35"/>
        <v>2.8013704837591597E-2</v>
      </c>
      <c r="J475" s="10">
        <f t="shared" si="36"/>
        <v>-6.8505267673305559E-3</v>
      </c>
      <c r="K475" s="10">
        <f t="shared" si="37"/>
        <v>7.3114114062097659</v>
      </c>
      <c r="L475" s="10">
        <f t="shared" si="38"/>
        <v>0.14657185101468495</v>
      </c>
    </row>
    <row r="476" spans="1:12" x14ac:dyDescent="0.25">
      <c r="A476" s="8">
        <v>44305</v>
      </c>
      <c r="B476" s="9">
        <v>56183.520461118002</v>
      </c>
      <c r="C476" s="9">
        <v>57424.305365970999</v>
      </c>
      <c r="D476" s="9">
        <v>54333.899600625002</v>
      </c>
      <c r="E476" s="9">
        <v>55653.244867317</v>
      </c>
      <c r="F476" s="9">
        <v>139509205538.41351</v>
      </c>
      <c r="G476" s="9">
        <v>1052425348213.2419</v>
      </c>
      <c r="H476" s="44">
        <f t="shared" si="39"/>
        <v>-4.7289119172325228E-2</v>
      </c>
      <c r="I476" s="10">
        <f t="shared" si="35"/>
        <v>2.1007166728377494E-3</v>
      </c>
      <c r="J476" s="10">
        <f t="shared" si="36"/>
        <v>1.2764307532770358E-2</v>
      </c>
      <c r="K476" s="10">
        <f t="shared" si="37"/>
        <v>6.9183720817312881</v>
      </c>
      <c r="L476" s="10">
        <f t="shared" si="38"/>
        <v>5.6878040929542406E-2</v>
      </c>
    </row>
    <row r="477" spans="1:12" x14ac:dyDescent="0.25">
      <c r="A477" s="8">
        <v>44306</v>
      </c>
      <c r="B477" s="9">
        <v>55653.851876130997</v>
      </c>
      <c r="C477" s="9">
        <v>56983.76</v>
      </c>
      <c r="D477" s="9">
        <v>53488.26</v>
      </c>
      <c r="E477" s="9">
        <v>56363.62</v>
      </c>
      <c r="F477" s="9">
        <v>122923034039.2283</v>
      </c>
      <c r="G477" s="9">
        <v>1036449270399.139</v>
      </c>
      <c r="H477" s="44">
        <f t="shared" si="39"/>
        <v>-7.6717578586864158E-3</v>
      </c>
      <c r="I477" s="10">
        <f t="shared" si="35"/>
        <v>1.3936722121148595E-2</v>
      </c>
      <c r="J477" s="10">
        <f t="shared" si="36"/>
        <v>-4.3898706293172829E-2</v>
      </c>
      <c r="K477" s="10">
        <f t="shared" si="37"/>
        <v>6.857624248485263</v>
      </c>
      <c r="L477" s="10">
        <f t="shared" si="38"/>
        <v>6.5350789126436437E-2</v>
      </c>
    </row>
    <row r="478" spans="1:12" x14ac:dyDescent="0.25">
      <c r="A478" s="8">
        <v>44307</v>
      </c>
      <c r="B478" s="9">
        <v>56453.86</v>
      </c>
      <c r="C478" s="9">
        <v>56715.885279141003</v>
      </c>
      <c r="D478" s="9">
        <v>53714.77</v>
      </c>
      <c r="E478" s="9">
        <v>53889.33</v>
      </c>
      <c r="F478" s="9">
        <v>114642171908.68781</v>
      </c>
      <c r="G478" s="9">
        <v>1035703581381.618</v>
      </c>
      <c r="H478" s="44">
        <f t="shared" si="39"/>
        <v>-4.7008958492559868E-3</v>
      </c>
      <c r="I478" s="10">
        <f t="shared" si="35"/>
        <v>2.4679876679941481E-2</v>
      </c>
      <c r="J478" s="10">
        <f t="shared" si="36"/>
        <v>-3.7960208488303726E-2</v>
      </c>
      <c r="K478" s="10">
        <f t="shared" si="37"/>
        <v>6.8206863752705456</v>
      </c>
      <c r="L478" s="10">
        <f t="shared" si="38"/>
        <v>5.5871323271811546E-2</v>
      </c>
    </row>
    <row r="479" spans="1:12" x14ac:dyDescent="0.25">
      <c r="A479" s="8">
        <v>44308</v>
      </c>
      <c r="B479" s="9">
        <v>53868.59</v>
      </c>
      <c r="C479" s="9">
        <v>55331.427986936003</v>
      </c>
      <c r="D479" s="9">
        <v>50591.899618194002</v>
      </c>
      <c r="E479" s="9">
        <v>51843.679797905002</v>
      </c>
      <c r="F479" s="9">
        <v>127377801203.7365</v>
      </c>
      <c r="G479" s="9">
        <v>1005208001116.488</v>
      </c>
      <c r="H479" s="44">
        <f t="shared" si="39"/>
        <v>-2.441039728800946E-2</v>
      </c>
      <c r="I479" s="10">
        <f t="shared" si="35"/>
        <v>2.88246659241101E-2</v>
      </c>
      <c r="J479" s="10">
        <f t="shared" si="36"/>
        <v>-1.588696345048568E-2</v>
      </c>
      <c r="K479" s="10">
        <f t="shared" si="37"/>
        <v>6.6297803137852691</v>
      </c>
      <c r="L479" s="10">
        <f t="shared" si="38"/>
        <v>9.3681565715266313E-2</v>
      </c>
    </row>
    <row r="480" spans="1:12" x14ac:dyDescent="0.25">
      <c r="A480" s="8">
        <v>44309</v>
      </c>
      <c r="B480" s="9">
        <v>51740.149852210001</v>
      </c>
      <c r="C480" s="9">
        <v>52049.554245881001</v>
      </c>
      <c r="D480" s="9">
        <v>47731.199999999997</v>
      </c>
      <c r="E480" s="9">
        <v>51020.041151817</v>
      </c>
      <c r="F480" s="9">
        <v>172670297787.2005</v>
      </c>
      <c r="G480" s="9">
        <v>931686556046.2334</v>
      </c>
      <c r="H480" s="44">
        <f t="shared" si="39"/>
        <v>-5.9313013606478164E-2</v>
      </c>
      <c r="I480" s="10">
        <f t="shared" si="35"/>
        <v>4.6345719227523785E-3</v>
      </c>
      <c r="J480" s="10">
        <f t="shared" si="36"/>
        <v>-1.9841716685756627E-2</v>
      </c>
      <c r="K480" s="10">
        <f t="shared" si="37"/>
        <v>6.1772350502192843</v>
      </c>
      <c r="L480" s="10">
        <f t="shared" si="38"/>
        <v>9.0472358664374752E-2</v>
      </c>
    </row>
    <row r="481" spans="1:12" x14ac:dyDescent="0.25">
      <c r="A481" s="8">
        <v>44310</v>
      </c>
      <c r="B481" s="9">
        <v>51084.098508531999</v>
      </c>
      <c r="C481" s="9">
        <v>51084.098508531999</v>
      </c>
      <c r="D481" s="9">
        <v>48769.318568821</v>
      </c>
      <c r="E481" s="9">
        <v>50007.715949987003</v>
      </c>
      <c r="F481" s="9">
        <v>118673612341.04919</v>
      </c>
      <c r="G481" s="9">
        <v>934950269595.58484</v>
      </c>
      <c r="H481" s="44">
        <f t="shared" si="39"/>
        <v>-1.8548780125728068E-2</v>
      </c>
      <c r="I481" s="10">
        <f t="shared" si="35"/>
        <v>6.113022989229288E-2</v>
      </c>
      <c r="J481" s="10">
        <f t="shared" si="36"/>
        <v>-2.0397538501761403E-2</v>
      </c>
      <c r="K481" s="10">
        <f t="shared" si="37"/>
        <v>6.044106095362098</v>
      </c>
      <c r="L481" s="10">
        <f t="shared" si="38"/>
        <v>4.7463856531940074E-2</v>
      </c>
    </row>
    <row r="482" spans="1:12" x14ac:dyDescent="0.25">
      <c r="A482" s="8">
        <v>44311</v>
      </c>
      <c r="B482" s="9">
        <v>50069.186874544001</v>
      </c>
      <c r="C482" s="9">
        <v>50471.37</v>
      </c>
      <c r="D482" s="9">
        <v>47199.806670593003</v>
      </c>
      <c r="E482" s="9">
        <v>48987.681638511996</v>
      </c>
      <c r="F482" s="9">
        <v>73945549997.836838</v>
      </c>
      <c r="G482" s="9">
        <v>927035095761.89075</v>
      </c>
      <c r="H482" s="44">
        <f t="shared" si="39"/>
        <v>-1.1994505656778091E-2</v>
      </c>
      <c r="I482" s="10">
        <f t="shared" si="35"/>
        <v>3.7481055652783424E-2</v>
      </c>
      <c r="J482" s="10">
        <f t="shared" si="36"/>
        <v>0.10138722148576584</v>
      </c>
      <c r="K482" s="10">
        <f t="shared" si="37"/>
        <v>5.9596155249543319</v>
      </c>
      <c r="L482" s="10">
        <f t="shared" si="38"/>
        <v>6.9313066306377236E-2</v>
      </c>
    </row>
    <row r="483" spans="1:12" x14ac:dyDescent="0.25">
      <c r="A483" s="8">
        <v>44312</v>
      </c>
      <c r="B483" s="9">
        <v>49045.573224644999</v>
      </c>
      <c r="C483" s="9">
        <v>54229.301378493998</v>
      </c>
      <c r="D483" s="9">
        <v>48817.993817531999</v>
      </c>
      <c r="E483" s="9">
        <v>53954.406566869999</v>
      </c>
      <c r="F483" s="9">
        <v>97639482840.271057</v>
      </c>
      <c r="G483" s="9">
        <v>988564795880.42957</v>
      </c>
      <c r="H483" s="44">
        <f t="shared" si="39"/>
        <v>7.4456694527887682E-2</v>
      </c>
      <c r="I483" s="10">
        <f t="shared" si="35"/>
        <v>5.3798035674169128E-3</v>
      </c>
      <c r="J483" s="10">
        <f t="shared" si="36"/>
        <v>1.7970879400856621E-2</v>
      </c>
      <c r="K483" s="10">
        <f t="shared" si="37"/>
        <v>6.4778054921274011</v>
      </c>
      <c r="L483" s="10">
        <f t="shared" si="38"/>
        <v>0.11084657802997699</v>
      </c>
    </row>
    <row r="484" spans="1:12" x14ac:dyDescent="0.25">
      <c r="A484" s="8">
        <v>44313</v>
      </c>
      <c r="B484" s="9">
        <v>53993.067739072998</v>
      </c>
      <c r="C484" s="9">
        <v>55392.545776256004</v>
      </c>
      <c r="D484" s="9">
        <v>53305.02</v>
      </c>
      <c r="E484" s="9">
        <v>54924.014700428001</v>
      </c>
      <c r="F484" s="9">
        <v>88040474935.708618</v>
      </c>
      <c r="G484" s="9">
        <v>1019353281891.478</v>
      </c>
      <c r="H484" s="44">
        <f t="shared" si="39"/>
        <v>2.1450477291660629E-2</v>
      </c>
      <c r="I484" s="10">
        <f t="shared" si="35"/>
        <v>2.2395469525653914E-2</v>
      </c>
      <c r="J484" s="10">
        <f t="shared" si="36"/>
        <v>-2.8671502053867481E-3</v>
      </c>
      <c r="K484" s="10">
        <f t="shared" si="37"/>
        <v>6.6382079890277357</v>
      </c>
      <c r="L484" s="10">
        <f t="shared" si="38"/>
        <v>3.9161898377601423E-2</v>
      </c>
    </row>
    <row r="485" spans="1:12" x14ac:dyDescent="0.25">
      <c r="A485" s="8">
        <v>44314</v>
      </c>
      <c r="B485" s="9">
        <v>55007.123595302997</v>
      </c>
      <c r="C485" s="9">
        <v>56159.305244012001</v>
      </c>
      <c r="D485" s="9">
        <v>53877.650465699997</v>
      </c>
      <c r="E485" s="9">
        <v>54766.539300399003</v>
      </c>
      <c r="F485" s="9">
        <v>79980719164.696442</v>
      </c>
      <c r="G485" s="9">
        <v>1023297672247.4189</v>
      </c>
      <c r="H485" s="44">
        <f t="shared" si="39"/>
        <v>1.3842286123716461E-2</v>
      </c>
      <c r="I485" s="10">
        <f t="shared" si="35"/>
        <v>4.6668597155571041E-2</v>
      </c>
      <c r="J485" s="10">
        <f t="shared" si="36"/>
        <v>-2.1109791683853518E-2</v>
      </c>
      <c r="K485" s="10">
        <f t="shared" si="37"/>
        <v>6.7439382494843141</v>
      </c>
      <c r="L485" s="10">
        <f t="shared" si="38"/>
        <v>4.2348817340588596E-2</v>
      </c>
    </row>
    <row r="486" spans="1:12" x14ac:dyDescent="0.25">
      <c r="A486" s="8">
        <v>44315</v>
      </c>
      <c r="B486" s="9">
        <v>54808.957932853998</v>
      </c>
      <c r="C486" s="9">
        <v>55158.002206347999</v>
      </c>
      <c r="D486" s="9">
        <v>52390.855946766002</v>
      </c>
      <c r="E486" s="9">
        <v>53610.429064522003</v>
      </c>
      <c r="F486" s="9">
        <v>78228039365.636276</v>
      </c>
      <c r="G486" s="9">
        <v>1006900370692.3311</v>
      </c>
      <c r="H486" s="44">
        <f t="shared" si="39"/>
        <v>-1.7829690615176651E-2</v>
      </c>
      <c r="I486" s="10">
        <f t="shared" si="35"/>
        <v>2.6494486745803313E-2</v>
      </c>
      <c r="J486" s="10">
        <f t="shared" si="36"/>
        <v>7.7377068959800344E-2</v>
      </c>
      <c r="K486" s="10">
        <f t="shared" si="37"/>
        <v>6.6058662263529762</v>
      </c>
      <c r="L486" s="10">
        <f t="shared" si="38"/>
        <v>5.2817351607953755E-2</v>
      </c>
    </row>
    <row r="487" spans="1:12" x14ac:dyDescent="0.25">
      <c r="A487" s="8">
        <v>44316</v>
      </c>
      <c r="B487" s="9">
        <v>53548.82</v>
      </c>
      <c r="C487" s="9">
        <v>57814.945103922997</v>
      </c>
      <c r="D487" s="9">
        <v>53099.4</v>
      </c>
      <c r="E487" s="9">
        <v>57758.646931212003</v>
      </c>
      <c r="F487" s="9">
        <v>81510348962.765732</v>
      </c>
      <c r="G487" s="9">
        <v>1032701217461.455</v>
      </c>
      <c r="H487" s="44">
        <f t="shared" si="39"/>
        <v>4.8169672419158371E-2</v>
      </c>
      <c r="I487" s="10">
        <f t="shared" si="35"/>
        <v>1.4588017647268673E-2</v>
      </c>
      <c r="J487" s="10">
        <f t="shared" si="36"/>
        <v>6.0375266537193717E-4</v>
      </c>
      <c r="K487" s="10">
        <f t="shared" si="37"/>
        <v>6.9722383109403392</v>
      </c>
      <c r="L487" s="10">
        <f t="shared" si="38"/>
        <v>8.8805995998504583E-2</v>
      </c>
    </row>
    <row r="488" spans="1:12" x14ac:dyDescent="0.25">
      <c r="A488" s="8">
        <v>44317</v>
      </c>
      <c r="B488" s="9">
        <v>57710.513314636002</v>
      </c>
      <c r="C488" s="9">
        <v>58433.611842890001</v>
      </c>
      <c r="D488" s="9">
        <v>57105.143681494999</v>
      </c>
      <c r="E488" s="9">
        <v>57793.518868245003</v>
      </c>
      <c r="F488" s="9">
        <v>84085140057.660355</v>
      </c>
      <c r="G488" s="9">
        <v>1079591278280.623</v>
      </c>
      <c r="H488" s="44">
        <f t="shared" si="39"/>
        <v>1.0700809935129119E-2</v>
      </c>
      <c r="I488" s="10">
        <f t="shared" si="35"/>
        <v>1.9763370459680754E-2</v>
      </c>
      <c r="J488" s="10">
        <f t="shared" si="36"/>
        <v>-2.1278490950664364E-2</v>
      </c>
      <c r="K488" s="10">
        <f t="shared" si="37"/>
        <v>7.0575477178632671</v>
      </c>
      <c r="L488" s="10">
        <f t="shared" si="38"/>
        <v>2.3263546429452164E-2</v>
      </c>
    </row>
    <row r="489" spans="1:12" x14ac:dyDescent="0.25">
      <c r="A489" s="8">
        <v>44318</v>
      </c>
      <c r="B489" s="9">
        <v>57794.462733259999</v>
      </c>
      <c r="C489" s="9">
        <v>57853.379957038997</v>
      </c>
      <c r="D489" s="9">
        <v>56149.038294696998</v>
      </c>
      <c r="E489" s="9">
        <v>56563.76</v>
      </c>
      <c r="F489" s="9">
        <v>70170320535.810089</v>
      </c>
      <c r="G489" s="9">
        <v>1062364792634.545</v>
      </c>
      <c r="H489" s="44">
        <f t="shared" si="39"/>
        <v>-9.9297624697762873E-3</v>
      </c>
      <c r="I489" s="10">
        <f t="shared" si="35"/>
        <v>3.3576644407010039E-2</v>
      </c>
      <c r="J489" s="10">
        <f t="shared" si="36"/>
        <v>1.1449886652248553E-2</v>
      </c>
      <c r="K489" s="10">
        <f t="shared" si="37"/>
        <v>6.9775381829359961</v>
      </c>
      <c r="L489" s="10">
        <f t="shared" si="38"/>
        <v>3.0353888759355074E-2</v>
      </c>
    </row>
    <row r="490" spans="1:12" x14ac:dyDescent="0.25">
      <c r="A490" s="8">
        <v>44319</v>
      </c>
      <c r="B490" s="9">
        <v>56566.43</v>
      </c>
      <c r="C490" s="9">
        <v>58895.89</v>
      </c>
      <c r="D490" s="9">
        <v>56552.03</v>
      </c>
      <c r="E490" s="9">
        <v>57211.408640624999</v>
      </c>
      <c r="F490" s="9">
        <v>79856745597.951233</v>
      </c>
      <c r="G490" s="9">
        <v>1082878568187.483</v>
      </c>
      <c r="H490" s="44">
        <f t="shared" si="39"/>
        <v>1.8019864072508024E-2</v>
      </c>
      <c r="I490" s="10">
        <f t="shared" si="35"/>
        <v>2.9374611167201269E-2</v>
      </c>
      <c r="J490" s="10">
        <f t="shared" si="36"/>
        <v>-6.785396635255081E-2</v>
      </c>
      <c r="K490" s="10">
        <f t="shared" si="37"/>
        <v>7.1212923366257463</v>
      </c>
      <c r="L490" s="10">
        <f t="shared" si="38"/>
        <v>4.1446080715404898E-2</v>
      </c>
    </row>
    <row r="491" spans="1:12" x14ac:dyDescent="0.25">
      <c r="A491" s="8">
        <v>44320</v>
      </c>
      <c r="B491" s="9">
        <v>57160.541340240001</v>
      </c>
      <c r="C491" s="9">
        <v>57160.541340240001</v>
      </c>
      <c r="D491" s="9">
        <v>53300.384692082</v>
      </c>
      <c r="E491" s="9">
        <v>53329.387643741997</v>
      </c>
      <c r="F491" s="9">
        <v>104329510588.6881</v>
      </c>
      <c r="G491" s="9">
        <v>1033465775783.52</v>
      </c>
      <c r="H491" s="44">
        <f t="shared" si="39"/>
        <v>-2.9464681826864295E-2</v>
      </c>
      <c r="I491" s="10">
        <f t="shared" si="35"/>
        <v>2.9817442713223285E-3</v>
      </c>
      <c r="J491" s="10">
        <f t="shared" si="36"/>
        <v>7.5173793163335612E-2</v>
      </c>
      <c r="K491" s="10">
        <f t="shared" si="37"/>
        <v>6.8820010419041173</v>
      </c>
      <c r="L491" s="10">
        <f t="shared" si="38"/>
        <v>7.242267894421861E-2</v>
      </c>
    </row>
    <row r="492" spans="1:12" x14ac:dyDescent="0.25">
      <c r="A492" s="8">
        <v>44321</v>
      </c>
      <c r="B492" s="9">
        <v>53233.729539004002</v>
      </c>
      <c r="C492" s="9">
        <v>57850.885870320002</v>
      </c>
      <c r="D492" s="9">
        <v>53233.729539004002</v>
      </c>
      <c r="E492" s="9">
        <v>57338.36</v>
      </c>
      <c r="F492" s="9">
        <v>104577993093.7576</v>
      </c>
      <c r="G492" s="9">
        <v>1044403338260.699</v>
      </c>
      <c r="H492" s="44">
        <f t="shared" si="39"/>
        <v>1.2077291675227909E-2</v>
      </c>
      <c r="I492" s="10">
        <f t="shared" si="35"/>
        <v>2.5921381068076009E-3</v>
      </c>
      <c r="J492" s="10">
        <f t="shared" si="36"/>
        <v>-1.4891775767566506E-2</v>
      </c>
      <c r="K492" s="10">
        <f t="shared" si="37"/>
        <v>6.977194267471643</v>
      </c>
      <c r="L492" s="10">
        <f t="shared" si="38"/>
        <v>8.6733662497440411E-2</v>
      </c>
    </row>
    <row r="493" spans="1:12" x14ac:dyDescent="0.25">
      <c r="A493" s="8">
        <v>44322</v>
      </c>
      <c r="B493" s="9">
        <v>57424.97</v>
      </c>
      <c r="C493" s="9">
        <v>58305.620935660001</v>
      </c>
      <c r="D493" s="9">
        <v>55400.036935351003</v>
      </c>
      <c r="E493" s="9">
        <v>56484.49</v>
      </c>
      <c r="F493" s="9">
        <v>97608603995.232513</v>
      </c>
      <c r="G493" s="9">
        <v>1064446944567.304</v>
      </c>
      <c r="H493" s="44">
        <f t="shared" si="39"/>
        <v>7.8604684871955901E-3</v>
      </c>
      <c r="I493" s="10">
        <f t="shared" si="35"/>
        <v>7.6702757660422373E-3</v>
      </c>
      <c r="J493" s="10">
        <f t="shared" si="36"/>
        <v>1.5137960880942769E-2</v>
      </c>
      <c r="K493" s="10">
        <f t="shared" si="37"/>
        <v>7.0398987516273408</v>
      </c>
      <c r="L493" s="10">
        <f t="shared" si="38"/>
        <v>5.2447329659719655E-2</v>
      </c>
    </row>
    <row r="494" spans="1:12" x14ac:dyDescent="0.25">
      <c r="A494" s="8">
        <v>44323</v>
      </c>
      <c r="B494" s="9">
        <v>56387.69</v>
      </c>
      <c r="C494" s="9">
        <v>58550.191536919003</v>
      </c>
      <c r="D494" s="9">
        <v>55406.838866197002</v>
      </c>
      <c r="E494" s="9">
        <v>57339.55</v>
      </c>
      <c r="F494" s="9">
        <v>96543881308.770554</v>
      </c>
      <c r="G494" s="9">
        <v>1061921862761.87</v>
      </c>
      <c r="H494" s="44">
        <f t="shared" si="39"/>
        <v>4.194631621004162E-3</v>
      </c>
      <c r="I494" s="10">
        <f t="shared" si="35"/>
        <v>1.4419249105603328E-2</v>
      </c>
      <c r="J494" s="10">
        <f t="shared" si="36"/>
        <v>2.3921046306676574E-2</v>
      </c>
      <c r="K494" s="10">
        <f t="shared" si="37"/>
        <v>7.0736231651605888</v>
      </c>
      <c r="L494" s="10">
        <f t="shared" si="38"/>
        <v>5.6732214561327821E-2</v>
      </c>
    </row>
    <row r="495" spans="1:12" x14ac:dyDescent="0.25">
      <c r="A495" s="8">
        <v>44324</v>
      </c>
      <c r="B495" s="9">
        <v>57336.81</v>
      </c>
      <c r="C495" s="9">
        <v>59430.905838740997</v>
      </c>
      <c r="D495" s="9">
        <v>57008.19</v>
      </c>
      <c r="E495" s="9">
        <v>58711.172030754002</v>
      </c>
      <c r="F495" s="9">
        <v>96516445928.846039</v>
      </c>
      <c r="G495" s="9">
        <v>1093435833061.558</v>
      </c>
      <c r="H495" s="44">
        <f t="shared" si="39"/>
        <v>1.5042039636482776E-2</v>
      </c>
      <c r="I495" s="10">
        <f t="shared" si="35"/>
        <v>7.7891192519431709E-3</v>
      </c>
      <c r="J495" s="10">
        <f t="shared" si="36"/>
        <v>-9.2221700763933656E-3</v>
      </c>
      <c r="K495" s="10">
        <f t="shared" si="37"/>
        <v>7.19506692482096</v>
      </c>
      <c r="L495" s="10">
        <f t="shared" si="38"/>
        <v>4.2497680398921434E-2</v>
      </c>
    </row>
    <row r="496" spans="1:12" x14ac:dyDescent="0.25">
      <c r="A496" s="8">
        <v>44325</v>
      </c>
      <c r="B496" s="9">
        <v>58770.012956156999</v>
      </c>
      <c r="C496" s="9">
        <v>59112.958931223002</v>
      </c>
      <c r="D496" s="9">
        <v>56327.674648063003</v>
      </c>
      <c r="E496" s="9">
        <v>58169.727616901997</v>
      </c>
      <c r="F496" s="9">
        <v>102692816568.3644</v>
      </c>
      <c r="G496" s="9">
        <v>1083790449997.389</v>
      </c>
      <c r="H496" s="44">
        <f t="shared" si="39"/>
        <v>-5.3498580078975705E-3</v>
      </c>
      <c r="I496" s="10">
        <f t="shared" si="35"/>
        <v>3.5158253123565887E-2</v>
      </c>
      <c r="J496" s="10">
        <f t="shared" si="36"/>
        <v>-4.1214674133154938E-2</v>
      </c>
      <c r="K496" s="10">
        <f t="shared" si="37"/>
        <v>7.1512244804079508</v>
      </c>
      <c r="L496" s="10">
        <f t="shared" si="38"/>
        <v>4.9447883310691276E-2</v>
      </c>
    </row>
    <row r="497" spans="1:12" x14ac:dyDescent="0.25">
      <c r="A497" s="8">
        <v>44326</v>
      </c>
      <c r="B497" s="9">
        <v>58215.443921265003</v>
      </c>
      <c r="C497" s="9">
        <v>59447.870498163</v>
      </c>
      <c r="D497" s="9">
        <v>54598.965948744</v>
      </c>
      <c r="E497" s="9">
        <v>55772.281248756997</v>
      </c>
      <c r="F497" s="9">
        <v>97599777790.612885</v>
      </c>
      <c r="G497" s="9">
        <v>1079307825850.624</v>
      </c>
      <c r="H497" s="44">
        <f t="shared" si="39"/>
        <v>5.6656200771418386E-3</v>
      </c>
      <c r="I497" s="10">
        <f t="shared" si="35"/>
        <v>4.4303334700145733E-2</v>
      </c>
      <c r="J497" s="10">
        <f t="shared" si="36"/>
        <v>1.7025529006833739E-2</v>
      </c>
      <c r="K497" s="10">
        <f t="shared" si="37"/>
        <v>7.1974062214774399</v>
      </c>
      <c r="L497" s="10">
        <f t="shared" si="38"/>
        <v>8.8809457563189254E-2</v>
      </c>
    </row>
    <row r="498" spans="1:12" x14ac:dyDescent="0.25">
      <c r="A498" s="8">
        <v>44327</v>
      </c>
      <c r="B498" s="9">
        <v>55805.029620234003</v>
      </c>
      <c r="C498" s="9">
        <v>56828.855427670998</v>
      </c>
      <c r="D498" s="9">
        <v>54549.925400353997</v>
      </c>
      <c r="E498" s="9">
        <v>56721.833840935004</v>
      </c>
      <c r="F498" s="9">
        <v>109665832582.41769</v>
      </c>
      <c r="G498" s="9">
        <v>1044004192054.691</v>
      </c>
      <c r="H498" s="44">
        <f t="shared" si="39"/>
        <v>-4.4055658319551272E-2</v>
      </c>
      <c r="I498" s="10">
        <f t="shared" si="35"/>
        <v>9.3623273038601934E-2</v>
      </c>
      <c r="J498" s="10">
        <f t="shared" si="36"/>
        <v>-0.10999995833518261</v>
      </c>
      <c r="K498" s="10">
        <f t="shared" si="37"/>
        <v>6.8362640938774657</v>
      </c>
      <c r="L498" s="10">
        <f t="shared" si="38"/>
        <v>4.1776959557532356E-2</v>
      </c>
    </row>
    <row r="499" spans="1:12" x14ac:dyDescent="0.25">
      <c r="A499" s="8">
        <v>44328</v>
      </c>
      <c r="B499" s="9">
        <v>56677.851352432001</v>
      </c>
      <c r="C499" s="9">
        <v>57885.799310841998</v>
      </c>
      <c r="D499" s="9">
        <v>50482.434481737</v>
      </c>
      <c r="E499" s="9">
        <v>50482.434481737</v>
      </c>
      <c r="F499" s="9">
        <v>91534666588.091446</v>
      </c>
      <c r="G499" s="9">
        <v>1045391438304.249</v>
      </c>
      <c r="H499" s="44">
        <f t="shared" si="39"/>
        <v>1.8598718471749376E-2</v>
      </c>
      <c r="I499" s="10">
        <f t="shared" si="35"/>
        <v>8.1664659747844079E-2</v>
      </c>
      <c r="J499" s="10">
        <f t="shared" si="36"/>
        <v>-1.637824039870972E-2</v>
      </c>
      <c r="K499" s="10">
        <f t="shared" si="37"/>
        <v>6.9820085636297708</v>
      </c>
      <c r="L499" s="10">
        <f t="shared" si="38"/>
        <v>0.14665229411199077</v>
      </c>
    </row>
    <row r="500" spans="1:12" x14ac:dyDescent="0.25">
      <c r="A500" s="8">
        <v>44329</v>
      </c>
      <c r="B500" s="9">
        <v>49776.068016473</v>
      </c>
      <c r="C500" s="9">
        <v>51298.13</v>
      </c>
      <c r="D500" s="9">
        <v>47215.481324138003</v>
      </c>
      <c r="E500" s="9">
        <v>49655.621033882999</v>
      </c>
      <c r="F500" s="9">
        <v>147012793468.85129</v>
      </c>
      <c r="G500" s="9">
        <v>931899652928.17639</v>
      </c>
      <c r="H500" s="44">
        <f t="shared" si="39"/>
        <v>-0.11380458401320082</v>
      </c>
      <c r="I500" s="10">
        <f t="shared" si="35"/>
        <v>1.2435392132399073E-2</v>
      </c>
      <c r="J500" s="10">
        <f t="shared" si="36"/>
        <v>4.6177846806212397E-3</v>
      </c>
      <c r="K500" s="10">
        <f t="shared" si="37"/>
        <v>6.0736193994560788</v>
      </c>
      <c r="L500" s="10">
        <f t="shared" si="38"/>
        <v>8.6468432839523324E-2</v>
      </c>
    </row>
    <row r="501" spans="1:12" x14ac:dyDescent="0.25">
      <c r="A501" s="8">
        <v>44330</v>
      </c>
      <c r="B501" s="9">
        <v>49702.013319475998</v>
      </c>
      <c r="C501" s="9">
        <v>51384.653805317001</v>
      </c>
      <c r="D501" s="9">
        <v>48900.166788604998</v>
      </c>
      <c r="E501" s="9">
        <v>49884.92</v>
      </c>
      <c r="F501" s="9">
        <v>104643650677.3268</v>
      </c>
      <c r="G501" s="9">
        <v>937878585892.22681</v>
      </c>
      <c r="H501" s="44">
        <f t="shared" si="39"/>
        <v>1.6866853687844622E-3</v>
      </c>
      <c r="I501" s="10">
        <f t="shared" si="35"/>
        <v>9.4470013875007581E-4</v>
      </c>
      <c r="J501" s="10">
        <f t="shared" si="36"/>
        <v>-6.210915042060805E-2</v>
      </c>
      <c r="K501" s="10">
        <f t="shared" si="37"/>
        <v>6.0855503698014912</v>
      </c>
      <c r="L501" s="10">
        <f t="shared" si="38"/>
        <v>5.080733216008082E-2</v>
      </c>
    </row>
    <row r="502" spans="1:12" x14ac:dyDescent="0.25">
      <c r="A502" s="8">
        <v>44331</v>
      </c>
      <c r="B502" s="9">
        <v>49862.094791456999</v>
      </c>
      <c r="C502" s="9">
        <v>50567.657601213999</v>
      </c>
      <c r="D502" s="9">
        <v>46774.63</v>
      </c>
      <c r="E502" s="9">
        <v>46786.61</v>
      </c>
      <c r="F502" s="9">
        <v>80418871902.003906</v>
      </c>
      <c r="G502" s="9">
        <v>913495927383.29395</v>
      </c>
      <c r="H502" s="44">
        <f t="shared" si="39"/>
        <v>-1.5899614838281988E-2</v>
      </c>
      <c r="I502" s="10">
        <f t="shared" si="35"/>
        <v>3.4587773596956875E-2</v>
      </c>
      <c r="J502" s="10">
        <f t="shared" si="36"/>
        <v>-8.3690611480506938E-3</v>
      </c>
      <c r="K502" s="10">
        <f t="shared" si="37"/>
        <v>5.9728928480044008</v>
      </c>
      <c r="L502" s="10">
        <f t="shared" si="38"/>
        <v>8.1091557564731076E-2</v>
      </c>
    </row>
    <row r="503" spans="1:12" x14ac:dyDescent="0.25">
      <c r="A503" s="8">
        <v>44332</v>
      </c>
      <c r="B503" s="9">
        <v>46770.57</v>
      </c>
      <c r="C503" s="9">
        <v>49696.092539696998</v>
      </c>
      <c r="D503" s="9">
        <v>44041.162085149001</v>
      </c>
      <c r="E503" s="9">
        <v>46395.05</v>
      </c>
      <c r="F503" s="9">
        <v>86152547557.687088</v>
      </c>
      <c r="G503" s="9">
        <v>892441182837.70752</v>
      </c>
      <c r="H503" s="44">
        <f t="shared" si="39"/>
        <v>-1.723562258687809E-2</v>
      </c>
      <c r="I503" s="10">
        <f t="shared" si="35"/>
        <v>3.5942950008454391E-2</v>
      </c>
      <c r="J503" s="10">
        <f t="shared" si="36"/>
        <v>-6.0440237215155568E-2</v>
      </c>
      <c r="K503" s="10">
        <f t="shared" si="37"/>
        <v>5.8527106985374555</v>
      </c>
      <c r="L503" s="10">
        <f t="shared" si="38"/>
        <v>0.12840102728476555</v>
      </c>
    </row>
    <row r="504" spans="1:12" x14ac:dyDescent="0.25">
      <c r="A504" s="8">
        <v>44333</v>
      </c>
      <c r="B504" s="9">
        <v>46408.69</v>
      </c>
      <c r="C504" s="9">
        <v>46408.69</v>
      </c>
      <c r="D504" s="9">
        <v>42289.753922844997</v>
      </c>
      <c r="E504" s="9">
        <v>43590.922172391001</v>
      </c>
      <c r="F504" s="9">
        <v>113942304201.8455</v>
      </c>
      <c r="G504" s="9">
        <v>828487211711.75842</v>
      </c>
      <c r="H504" s="44">
        <f t="shared" si="39"/>
        <v>-6.6150121099984555E-2</v>
      </c>
      <c r="I504" s="10">
        <f t="shared" si="35"/>
        <v>2.3176467998699601E-2</v>
      </c>
      <c r="J504" s="10">
        <f t="shared" si="36"/>
        <v>-1.310244997383303E-2</v>
      </c>
      <c r="K504" s="10">
        <f t="shared" si="37"/>
        <v>5.3994030559660429</v>
      </c>
      <c r="L504" s="10">
        <f t="shared" si="38"/>
        <v>9.739796747622953E-2</v>
      </c>
    </row>
    <row r="505" spans="1:12" x14ac:dyDescent="0.25">
      <c r="A505" s="8">
        <v>44334</v>
      </c>
      <c r="B505" s="9">
        <v>43532.313050801</v>
      </c>
      <c r="C505" s="9">
        <v>45697.75</v>
      </c>
      <c r="D505" s="9">
        <v>42370.444854228997</v>
      </c>
      <c r="E505" s="9">
        <v>43019.774295313997</v>
      </c>
      <c r="F505" s="9">
        <v>97378342014.942673</v>
      </c>
      <c r="G505" s="9">
        <v>826103820088.32104</v>
      </c>
      <c r="H505" s="44">
        <f t="shared" si="39"/>
        <v>-1.5319113726330182E-2</v>
      </c>
      <c r="I505" s="10">
        <f t="shared" si="35"/>
        <v>1.4942472578971923E-2</v>
      </c>
      <c r="J505" s="10">
        <f t="shared" si="36"/>
        <v>-0.14052048526431893</v>
      </c>
      <c r="K505" s="10">
        <f t="shared" si="37"/>
        <v>5.3013698727710743</v>
      </c>
      <c r="L505" s="10">
        <f t="shared" si="38"/>
        <v>7.8528916966018159E-2</v>
      </c>
    </row>
    <row r="506" spans="1:12" x14ac:dyDescent="0.25">
      <c r="A506" s="8">
        <v>44335</v>
      </c>
      <c r="B506" s="9">
        <v>42853.964570925003</v>
      </c>
      <c r="C506" s="9">
        <v>43499.889793296999</v>
      </c>
      <c r="D506" s="9">
        <v>31500.003377075998</v>
      </c>
      <c r="E506" s="9">
        <v>36974.614735374998</v>
      </c>
      <c r="F506" s="9">
        <v>145277986785.24899</v>
      </c>
      <c r="G506" s="9">
        <v>730792972233.56714</v>
      </c>
      <c r="H506" s="44">
        <f t="shared" si="39"/>
        <v>-4.8095589097997181E-2</v>
      </c>
      <c r="I506" s="10">
        <f t="shared" si="35"/>
        <v>1.3998533839292565E-2</v>
      </c>
      <c r="J506" s="10">
        <f t="shared" si="36"/>
        <v>9.2365083348980193E-2</v>
      </c>
      <c r="K506" s="10">
        <f t="shared" si="37"/>
        <v>4.9983017766157776</v>
      </c>
      <c r="L506" s="10">
        <f t="shared" si="38"/>
        <v>0.38094873427708498</v>
      </c>
    </row>
    <row r="507" spans="1:12" x14ac:dyDescent="0.25">
      <c r="A507" s="8">
        <v>44336</v>
      </c>
      <c r="B507" s="9">
        <v>36860.232114838</v>
      </c>
      <c r="C507" s="9">
        <v>42326.97</v>
      </c>
      <c r="D507" s="9">
        <v>35183.744181638998</v>
      </c>
      <c r="E507" s="9">
        <v>40389.778107204344</v>
      </c>
      <c r="F507" s="9">
        <v>189296826007.0065</v>
      </c>
      <c r="G507" s="9">
        <v>744282948119.54089</v>
      </c>
      <c r="H507" s="44">
        <f t="shared" si="39"/>
        <v>-2.6963741721426987E-2</v>
      </c>
      <c r="I507" s="10">
        <f t="shared" si="35"/>
        <v>5.0745164244578471E-2</v>
      </c>
      <c r="J507" s="10">
        <f t="shared" si="36"/>
        <v>-7.791167840198332E-2</v>
      </c>
      <c r="K507" s="10">
        <f t="shared" si="37"/>
        <v>4.836565116743933</v>
      </c>
      <c r="L507" s="10">
        <f t="shared" si="38"/>
        <v>0.20302631185252795</v>
      </c>
    </row>
    <row r="508" spans="1:12" x14ac:dyDescent="0.25">
      <c r="A508" s="8">
        <v>44337</v>
      </c>
      <c r="B508" s="9">
        <v>40480.230000000003</v>
      </c>
      <c r="C508" s="9">
        <v>42023.62</v>
      </c>
      <c r="D508" s="9">
        <v>33610.370000000003</v>
      </c>
      <c r="E508" s="9">
        <v>37242.942704588371</v>
      </c>
      <c r="F508" s="9">
        <v>111544715889.7778</v>
      </c>
      <c r="G508" s="9">
        <v>730875968423.01648</v>
      </c>
      <c r="H508" s="44">
        <f t="shared" si="39"/>
        <v>-7.1668253125607272E-3</v>
      </c>
      <c r="I508" s="10">
        <f t="shared" si="35"/>
        <v>4.6523780022490448E-2</v>
      </c>
      <c r="J508" s="10">
        <f t="shared" si="36"/>
        <v>8.3789645164957793E-3</v>
      </c>
      <c r="K508" s="10">
        <f t="shared" si="37"/>
        <v>4.7947354741268438</v>
      </c>
      <c r="L508" s="10">
        <f t="shared" si="38"/>
        <v>0.2503170896363236</v>
      </c>
    </row>
    <row r="509" spans="1:12" x14ac:dyDescent="0.25">
      <c r="A509" s="8">
        <v>44338</v>
      </c>
      <c r="B509" s="9">
        <v>37222.416342320983</v>
      </c>
      <c r="C509" s="9">
        <v>38706.639999999999</v>
      </c>
      <c r="D509" s="9">
        <v>35460.722617601939</v>
      </c>
      <c r="E509" s="9">
        <v>37555</v>
      </c>
      <c r="F509" s="9">
        <v>113989186247.1111</v>
      </c>
      <c r="G509" s="9">
        <v>701047511242.10754</v>
      </c>
      <c r="H509" s="44">
        <f t="shared" si="39"/>
        <v>-7.8931324812093848E-2</v>
      </c>
      <c r="I509" s="10">
        <f t="shared" si="35"/>
        <v>3.6535861051026942E-2</v>
      </c>
      <c r="J509" s="10">
        <f t="shared" si="36"/>
        <v>-7.2435568034827535E-2</v>
      </c>
      <c r="K509" s="10">
        <f t="shared" si="37"/>
        <v>4.3373493262183755</v>
      </c>
      <c r="L509" s="10">
        <f t="shared" si="38"/>
        <v>9.1535567884531988E-2</v>
      </c>
    </row>
    <row r="510" spans="1:12" x14ac:dyDescent="0.25">
      <c r="A510" s="8">
        <v>44339</v>
      </c>
      <c r="B510" s="9">
        <v>37499.78</v>
      </c>
      <c r="C510" s="9">
        <v>38198.160000000003</v>
      </c>
      <c r="D510" s="9">
        <v>31282.72036952493</v>
      </c>
      <c r="E510" s="9">
        <v>34834.682242452051</v>
      </c>
      <c r="F510" s="9">
        <v>86352787200</v>
      </c>
      <c r="G510" s="9">
        <v>655319326893.75732</v>
      </c>
      <c r="H510" s="44">
        <f t="shared" si="39"/>
        <v>-1.3136764131425407E-2</v>
      </c>
      <c r="I510" s="10">
        <f t="shared" si="35"/>
        <v>2.6375971759172275E-2</v>
      </c>
      <c r="J510" s="10">
        <f t="shared" si="36"/>
        <v>0.10864789382874585</v>
      </c>
      <c r="K510" s="10">
        <f t="shared" si="37"/>
        <v>4.2672338270328227</v>
      </c>
      <c r="L510" s="10">
        <f t="shared" si="38"/>
        <v>0.22106260417210932</v>
      </c>
    </row>
    <row r="511" spans="1:12" x14ac:dyDescent="0.25">
      <c r="A511" s="8">
        <v>44340</v>
      </c>
      <c r="B511" s="9">
        <v>34794.268327071317</v>
      </c>
      <c r="C511" s="9">
        <v>39670.04</v>
      </c>
      <c r="D511" s="9">
        <v>34500.657727786158</v>
      </c>
      <c r="E511" s="9">
        <v>38619.397100288079</v>
      </c>
      <c r="F511" s="9">
        <v>108924114127.66431</v>
      </c>
      <c r="G511" s="9">
        <v>691331455616.9635</v>
      </c>
      <c r="H511" s="44">
        <f t="shared" si="39"/>
        <v>3.8532746079915817E-2</v>
      </c>
      <c r="I511" s="10">
        <f t="shared" si="35"/>
        <v>1.6766449680711178E-2</v>
      </c>
      <c r="J511" s="10">
        <f t="shared" si="36"/>
        <v>-1.1745624187096793E-2</v>
      </c>
      <c r="K511" s="10">
        <f t="shared" si="37"/>
        <v>4.4701948106334211</v>
      </c>
      <c r="L511" s="10">
        <f t="shared" si="38"/>
        <v>0.14983431078331355</v>
      </c>
    </row>
    <row r="512" spans="1:12" x14ac:dyDescent="0.25">
      <c r="A512" s="8">
        <v>44341</v>
      </c>
      <c r="B512" s="9">
        <v>38695.568599084167</v>
      </c>
      <c r="C512" s="9">
        <v>39718.893221750433</v>
      </c>
      <c r="D512" s="9">
        <v>36544.914254224772</v>
      </c>
      <c r="E512" s="9">
        <v>38165.788175615839</v>
      </c>
      <c r="F512" s="9">
        <v>87992997205.333328</v>
      </c>
      <c r="G512" s="9">
        <v>711605190043.69751</v>
      </c>
      <c r="H512" s="44">
        <f t="shared" si="39"/>
        <v>1.2314890973246452E-3</v>
      </c>
      <c r="I512" s="10">
        <f t="shared" si="35"/>
        <v>2.562076958433087E-2</v>
      </c>
      <c r="J512" s="10">
        <f t="shared" si="36"/>
        <v>2.6698609598381218E-2</v>
      </c>
      <c r="K512" s="10">
        <f t="shared" si="37"/>
        <v>4.4769312959029586</v>
      </c>
      <c r="L512" s="10">
        <f t="shared" si="38"/>
        <v>8.6851454772772785E-2</v>
      </c>
    </row>
    <row r="513" spans="1:12" x14ac:dyDescent="0.25">
      <c r="A513" s="8">
        <v>44342</v>
      </c>
      <c r="B513" s="9">
        <v>38318.941199773617</v>
      </c>
      <c r="C513" s="9">
        <v>40709.594808418398</v>
      </c>
      <c r="D513" s="9">
        <v>37953.434317840103</v>
      </c>
      <c r="E513" s="9">
        <v>39184.761654131122</v>
      </c>
      <c r="F513" s="9">
        <v>75075011441.777771</v>
      </c>
      <c r="G513" s="9">
        <v>733964555265.74377</v>
      </c>
      <c r="H513" s="44">
        <f t="shared" si="39"/>
        <v>2.4942829628632441E-2</v>
      </c>
      <c r="I513" s="10">
        <f t="shared" si="35"/>
        <v>1.8190964855253209E-2</v>
      </c>
      <c r="J513" s="10">
        <f t="shared" si="36"/>
        <v>-1.7993458166182585E-2</v>
      </c>
      <c r="K513" s="10">
        <f t="shared" si="37"/>
        <v>4.6135414601043907</v>
      </c>
      <c r="L513" s="10">
        <f t="shared" si="38"/>
        <v>7.2619528116925958E-2</v>
      </c>
    </row>
    <row r="514" spans="1:12" x14ac:dyDescent="0.25">
      <c r="A514" s="8">
        <v>44343</v>
      </c>
      <c r="B514" s="9">
        <v>39228.17715442078</v>
      </c>
      <c r="C514" s="9">
        <v>40249.966784119853</v>
      </c>
      <c r="D514" s="9">
        <v>37208.089999999997</v>
      </c>
      <c r="E514" s="9">
        <v>38479.692284555676</v>
      </c>
      <c r="F514" s="9">
        <v>71587942584.888885</v>
      </c>
      <c r="G514" s="9">
        <v>725542174810.85168</v>
      </c>
      <c r="H514" s="44">
        <f t="shared" si="39"/>
        <v>-1.1290410195964362E-2</v>
      </c>
      <c r="I514" s="10">
        <f t="shared" si="35"/>
        <v>3.1679053216315304E-3</v>
      </c>
      <c r="J514" s="10">
        <f t="shared" si="36"/>
        <v>-7.2999343752109591E-2</v>
      </c>
      <c r="K514" s="10">
        <f t="shared" si="37"/>
        <v>4.5501622743677599</v>
      </c>
      <c r="L514" s="10">
        <f t="shared" si="38"/>
        <v>8.1753102191481908E-2</v>
      </c>
    </row>
    <row r="515" spans="1:12" x14ac:dyDescent="0.25">
      <c r="A515" s="8">
        <v>44344</v>
      </c>
      <c r="B515" s="9">
        <v>38453.426127358573</v>
      </c>
      <c r="C515" s="9">
        <v>38760.061157521122</v>
      </c>
      <c r="D515" s="9">
        <v>34780.97</v>
      </c>
      <c r="E515" s="9">
        <v>35670.699999999997</v>
      </c>
      <c r="F515" s="9">
        <v>70858555177.92334</v>
      </c>
      <c r="G515" s="9">
        <v>684848737522.13293</v>
      </c>
      <c r="H515" s="44">
        <f t="shared" si="39"/>
        <v>-3.7016319406915778E-2</v>
      </c>
      <c r="I515" s="10">
        <f t="shared" ref="I515:I578" si="40">_xlfn.STDEV.S(H516:H517)</f>
        <v>1.3326759031023596E-2</v>
      </c>
      <c r="J515" s="10">
        <f t="shared" ref="J515:J578" si="41">E516/E515-1</f>
        <v>-3.2163372179407568E-2</v>
      </c>
      <c r="K515" s="10">
        <f t="shared" ref="K515:K578" si="42">C515/$C$2-1</f>
        <v>4.3447156948595484</v>
      </c>
      <c r="L515" s="10">
        <f t="shared" ref="L515:L578" si="43">C515/D515-1</f>
        <v>0.11440426064946219</v>
      </c>
    </row>
    <row r="516" spans="1:12" x14ac:dyDescent="0.25">
      <c r="A516" s="8">
        <v>44345</v>
      </c>
      <c r="B516" s="9">
        <v>35664.870000000003</v>
      </c>
      <c r="C516" s="9">
        <v>37151.657610075643</v>
      </c>
      <c r="D516" s="9">
        <v>33662.245364841823</v>
      </c>
      <c r="E516" s="9">
        <v>34523.410000000003</v>
      </c>
      <c r="F516" s="9">
        <v>78991545500.444443</v>
      </c>
      <c r="G516" s="9">
        <v>659570931291.01941</v>
      </c>
      <c r="H516" s="44">
        <f t="shared" ref="H516:H579" si="44">(C516-C515)/C515</f>
        <v>-4.149641407708099E-2</v>
      </c>
      <c r="I516" s="10">
        <f t="shared" si="40"/>
        <v>3.9022679503365382E-2</v>
      </c>
      <c r="J516" s="10">
        <f t="shared" si="41"/>
        <v>3.1710296957311312E-2</v>
      </c>
      <c r="K516" s="10">
        <f t="shared" si="42"/>
        <v>4.1229291592613828</v>
      </c>
      <c r="L516" s="10">
        <f t="shared" si="43"/>
        <v>0.10365952144351898</v>
      </c>
    </row>
    <row r="517" spans="1:12" x14ac:dyDescent="0.25">
      <c r="A517" s="8">
        <v>44346</v>
      </c>
      <c r="B517" s="9">
        <v>34575.839999999997</v>
      </c>
      <c r="C517" s="9">
        <v>36310.19</v>
      </c>
      <c r="D517" s="9">
        <v>33528.699999999997</v>
      </c>
      <c r="E517" s="9">
        <v>35618.157583079017</v>
      </c>
      <c r="F517" s="9">
        <v>74745448304.783218</v>
      </c>
      <c r="G517" s="9">
        <v>663876381066.30029</v>
      </c>
      <c r="H517" s="44">
        <f t="shared" si="44"/>
        <v>-2.2649530712929265E-2</v>
      </c>
      <c r="I517" s="10">
        <f t="shared" si="40"/>
        <v>1.7374828638072777E-2</v>
      </c>
      <c r="J517" s="10">
        <f t="shared" si="41"/>
        <v>4.7323966762927272E-2</v>
      </c>
      <c r="K517" s="10">
        <f t="shared" si="42"/>
        <v>4.0068972179285316</v>
      </c>
      <c r="L517" s="10">
        <f t="shared" si="43"/>
        <v>8.295848034668829E-2</v>
      </c>
    </row>
    <row r="518" spans="1:12" x14ac:dyDescent="0.25">
      <c r="A518" s="8">
        <v>44347</v>
      </c>
      <c r="B518" s="9">
        <v>35634.699999999997</v>
      </c>
      <c r="C518" s="9">
        <v>37491.61</v>
      </c>
      <c r="D518" s="9">
        <v>34214.448347565187</v>
      </c>
      <c r="E518" s="9">
        <v>37303.750088697358</v>
      </c>
      <c r="F518" s="9">
        <v>84345634530.564453</v>
      </c>
      <c r="G518" s="9">
        <v>676387670384.38416</v>
      </c>
      <c r="H518" s="44">
        <f t="shared" si="44"/>
        <v>3.2536871880868651E-2</v>
      </c>
      <c r="I518" s="10">
        <f t="shared" si="40"/>
        <v>2.1960720764210304E-3</v>
      </c>
      <c r="J518" s="10">
        <f t="shared" si="41"/>
        <v>-1.8694101451978473E-2</v>
      </c>
      <c r="K518" s="10">
        <f t="shared" si="42"/>
        <v>4.1698059912289498</v>
      </c>
      <c r="L518" s="10">
        <f t="shared" si="43"/>
        <v>9.5782975050305863E-2</v>
      </c>
    </row>
    <row r="519" spans="1:12" x14ac:dyDescent="0.25">
      <c r="A519" s="8">
        <v>44348</v>
      </c>
      <c r="B519" s="9">
        <v>37271.48845183348</v>
      </c>
      <c r="C519" s="9">
        <v>37790.236431498903</v>
      </c>
      <c r="D519" s="9">
        <v>35743.889222331563</v>
      </c>
      <c r="E519" s="9">
        <v>36606.39</v>
      </c>
      <c r="F519" s="9">
        <v>67803254598.466904</v>
      </c>
      <c r="G519" s="9">
        <v>684853201608.06165</v>
      </c>
      <c r="H519" s="44">
        <f t="shared" si="44"/>
        <v>7.9651535769976831E-3</v>
      </c>
      <c r="I519" s="10">
        <f t="shared" si="40"/>
        <v>1.4759293791538501E-2</v>
      </c>
      <c r="J519" s="10">
        <f t="shared" si="41"/>
        <v>2.7755809846313761E-2</v>
      </c>
      <c r="K519" s="10">
        <f t="shared" si="42"/>
        <v>4.2109842899123713</v>
      </c>
      <c r="L519" s="10">
        <f t="shared" si="43"/>
        <v>5.7250267211796713E-2</v>
      </c>
    </row>
    <row r="520" spans="1:12" x14ac:dyDescent="0.25">
      <c r="A520" s="8">
        <v>44349</v>
      </c>
      <c r="B520" s="9">
        <v>36679.410000000003</v>
      </c>
      <c r="C520" s="9">
        <v>38208.607169291739</v>
      </c>
      <c r="D520" s="9">
        <v>36035.879999999997</v>
      </c>
      <c r="E520" s="9">
        <v>37622.43</v>
      </c>
      <c r="F520" s="9">
        <v>65099865344</v>
      </c>
      <c r="G520" s="9">
        <v>697910974156.70789</v>
      </c>
      <c r="H520" s="44">
        <f t="shared" si="44"/>
        <v>1.1070868491421148E-2</v>
      </c>
      <c r="I520" s="10">
        <f t="shared" si="40"/>
        <v>2.683192830125114E-2</v>
      </c>
      <c r="J520" s="10">
        <f t="shared" si="41"/>
        <v>4.0674671997529055E-2</v>
      </c>
      <c r="K520" s="10">
        <f t="shared" si="42"/>
        <v>4.2686744116968525</v>
      </c>
      <c r="L520" s="10">
        <f t="shared" si="43"/>
        <v>6.0293440018441169E-2</v>
      </c>
    </row>
    <row r="521" spans="1:12" x14ac:dyDescent="0.25">
      <c r="A521" s="8">
        <v>44350</v>
      </c>
      <c r="B521" s="9">
        <v>37573.72</v>
      </c>
      <c r="C521" s="9">
        <v>39429.129999999997</v>
      </c>
      <c r="D521" s="9">
        <v>37258.550000000003</v>
      </c>
      <c r="E521" s="9">
        <v>39152.71</v>
      </c>
      <c r="F521" s="9">
        <v>58852534940.444443</v>
      </c>
      <c r="G521" s="9">
        <v>721335768939.07153</v>
      </c>
      <c r="H521" s="44">
        <f t="shared" si="44"/>
        <v>3.1943661942463904E-2</v>
      </c>
      <c r="I521" s="10">
        <f t="shared" si="40"/>
        <v>1.9371887453561429E-2</v>
      </c>
      <c r="J521" s="10">
        <f t="shared" si="41"/>
        <v>-5.732859871002538E-2</v>
      </c>
      <c r="K521" s="10">
        <f t="shared" si="42"/>
        <v>4.4369751659890069</v>
      </c>
      <c r="L521" s="10">
        <f t="shared" si="43"/>
        <v>5.8257232232601597E-2</v>
      </c>
    </row>
    <row r="522" spans="1:12" x14ac:dyDescent="0.25">
      <c r="A522" s="8">
        <v>44351</v>
      </c>
      <c r="B522" s="9">
        <v>39192.46</v>
      </c>
      <c r="C522" s="9">
        <v>39192.46</v>
      </c>
      <c r="D522" s="9">
        <v>35779.58</v>
      </c>
      <c r="E522" s="9">
        <v>36908.14</v>
      </c>
      <c r="F522" s="9">
        <v>67365715555.555557</v>
      </c>
      <c r="G522" s="9">
        <v>694379238360.51855</v>
      </c>
      <c r="H522" s="44">
        <f t="shared" si="44"/>
        <v>-6.0024149657879411E-3</v>
      </c>
      <c r="I522" s="10">
        <f t="shared" si="40"/>
        <v>4.1647222621547164E-3</v>
      </c>
      <c r="J522" s="10">
        <f t="shared" si="41"/>
        <v>-3.7874571842417382E-2</v>
      </c>
      <c r="K522" s="10">
        <f t="shared" si="42"/>
        <v>4.4043401848840569</v>
      </c>
      <c r="L522" s="10">
        <f t="shared" si="43"/>
        <v>9.5386251040397774E-2</v>
      </c>
    </row>
    <row r="523" spans="1:12" x14ac:dyDescent="0.25">
      <c r="A523" s="8">
        <v>44352</v>
      </c>
      <c r="B523" s="9">
        <v>36847.86</v>
      </c>
      <c r="C523" s="9">
        <v>37883.494507432937</v>
      </c>
      <c r="D523" s="9">
        <v>34920.83</v>
      </c>
      <c r="E523" s="9">
        <v>35510.26</v>
      </c>
      <c r="F523" s="9">
        <v>60989365546.666656</v>
      </c>
      <c r="G523" s="9">
        <v>685053016475.59131</v>
      </c>
      <c r="H523" s="44">
        <f t="shared" si="44"/>
        <v>-3.3398400931379711E-2</v>
      </c>
      <c r="I523" s="10">
        <f t="shared" si="40"/>
        <v>3.5315182508614068E-2</v>
      </c>
      <c r="J523" s="10">
        <f t="shared" si="41"/>
        <v>7.6245569590309703E-3</v>
      </c>
      <c r="K523" s="10">
        <f t="shared" si="42"/>
        <v>4.2238438646197327</v>
      </c>
      <c r="L523" s="10">
        <f t="shared" si="43"/>
        <v>8.483946422329991E-2</v>
      </c>
    </row>
    <row r="524" spans="1:12" x14ac:dyDescent="0.25">
      <c r="A524" s="8">
        <v>44353</v>
      </c>
      <c r="B524" s="9">
        <v>35512.370000000003</v>
      </c>
      <c r="C524" s="9">
        <v>36395.119909170513</v>
      </c>
      <c r="D524" s="9">
        <v>35300.449999999997</v>
      </c>
      <c r="E524" s="9">
        <v>35781.01</v>
      </c>
      <c r="F524" s="9">
        <v>54522810549.372704</v>
      </c>
      <c r="G524" s="9">
        <v>673081231184.96838</v>
      </c>
      <c r="H524" s="44">
        <f t="shared" si="44"/>
        <v>-3.9288207638036067E-2</v>
      </c>
      <c r="I524" s="10">
        <f t="shared" si="40"/>
        <v>6.103314717202743E-2</v>
      </c>
      <c r="J524" s="10">
        <f t="shared" si="41"/>
        <v>-6.2351675362947279E-2</v>
      </c>
      <c r="K524" s="10">
        <f t="shared" si="42"/>
        <v>4.0186084021978719</v>
      </c>
      <c r="L524" s="10">
        <f t="shared" si="43"/>
        <v>3.1010083700647284E-2</v>
      </c>
    </row>
    <row r="525" spans="1:12" x14ac:dyDescent="0.25">
      <c r="A525" s="8">
        <v>44354</v>
      </c>
      <c r="B525" s="9">
        <v>35827.5</v>
      </c>
      <c r="C525" s="9">
        <v>36782.910000000003</v>
      </c>
      <c r="D525" s="9">
        <v>33550.004080321633</v>
      </c>
      <c r="E525" s="9">
        <v>33550.004080321633</v>
      </c>
      <c r="F525" s="9">
        <v>51875832504.888893</v>
      </c>
      <c r="G525" s="9">
        <v>671980076063.15759</v>
      </c>
      <c r="H525" s="44">
        <f t="shared" si="44"/>
        <v>1.0655002423327054E-2</v>
      </c>
      <c r="I525" s="10">
        <f t="shared" si="40"/>
        <v>0.12641483910889786</v>
      </c>
      <c r="J525" s="10">
        <f t="shared" si="41"/>
        <v>-5.3909388268394975E-3</v>
      </c>
      <c r="K525" s="10">
        <f t="shared" si="42"/>
        <v>4.0720816868850189</v>
      </c>
      <c r="L525" s="10">
        <f t="shared" si="43"/>
        <v>9.6360820461854901E-2</v>
      </c>
    </row>
    <row r="526" spans="1:12" x14ac:dyDescent="0.25">
      <c r="A526" s="8">
        <v>44355</v>
      </c>
      <c r="B526" s="9">
        <v>33566.18</v>
      </c>
      <c r="C526" s="9">
        <v>33999.955414766882</v>
      </c>
      <c r="D526" s="9">
        <v>31221.09</v>
      </c>
      <c r="E526" s="9">
        <v>33369.138060684403</v>
      </c>
      <c r="F526" s="9">
        <v>67316790680.167831</v>
      </c>
      <c r="G526" s="9">
        <v>615422095652.63025</v>
      </c>
      <c r="H526" s="44">
        <f t="shared" si="44"/>
        <v>-7.5658902061667255E-2</v>
      </c>
      <c r="I526" s="10">
        <f t="shared" si="40"/>
        <v>5.8836290031388717E-2</v>
      </c>
      <c r="J526" s="10">
        <f t="shared" si="41"/>
        <v>0.11914922266339856</v>
      </c>
      <c r="K526" s="10">
        <f t="shared" si="42"/>
        <v>3.6883335552882093</v>
      </c>
      <c r="L526" s="10">
        <f t="shared" si="43"/>
        <v>8.9006034535209499E-2</v>
      </c>
    </row>
    <row r="527" spans="1:12" x14ac:dyDescent="0.25">
      <c r="A527" s="8">
        <v>44356</v>
      </c>
      <c r="B527" s="9">
        <v>33403.626681350092</v>
      </c>
      <c r="C527" s="9">
        <v>37505.985865502451</v>
      </c>
      <c r="D527" s="9">
        <v>32431.61</v>
      </c>
      <c r="E527" s="9">
        <v>37345.044921562578</v>
      </c>
      <c r="F527" s="9">
        <v>72582508401.777771</v>
      </c>
      <c r="G527" s="9">
        <v>652523327949.78687</v>
      </c>
      <c r="H527" s="44">
        <f t="shared" si="44"/>
        <v>0.10311867789134886</v>
      </c>
      <c r="I527" s="10">
        <f t="shared" si="40"/>
        <v>2.67751954361371E-2</v>
      </c>
      <c r="J527" s="10">
        <f t="shared" si="41"/>
        <v>-1.2718820463603953E-2</v>
      </c>
      <c r="K527" s="10">
        <f t="shared" si="42"/>
        <v>4.1717883130231765</v>
      </c>
      <c r="L527" s="10">
        <f t="shared" si="43"/>
        <v>0.15646389018314077</v>
      </c>
    </row>
    <row r="528" spans="1:12" x14ac:dyDescent="0.25">
      <c r="A528" s="8">
        <v>44357</v>
      </c>
      <c r="B528" s="9">
        <v>37343.285960745059</v>
      </c>
      <c r="C528" s="9">
        <v>38252.79</v>
      </c>
      <c r="D528" s="9">
        <v>35840.019999999997</v>
      </c>
      <c r="E528" s="9">
        <v>36870.06</v>
      </c>
      <c r="F528" s="9">
        <v>79255034405.463409</v>
      </c>
      <c r="G528" s="9">
        <v>692715176885.73718</v>
      </c>
      <c r="H528" s="44">
        <f t="shared" si="44"/>
        <v>1.9911598569242017E-2</v>
      </c>
      <c r="I528" s="10">
        <f t="shared" si="40"/>
        <v>8.2196342752505341E-3</v>
      </c>
      <c r="J528" s="10">
        <f t="shared" si="41"/>
        <v>8.9582170465685174E-3</v>
      </c>
      <c r="K528" s="10">
        <f t="shared" si="42"/>
        <v>4.2747668857971917</v>
      </c>
      <c r="L528" s="10">
        <f t="shared" si="43"/>
        <v>6.7320553950583895E-2</v>
      </c>
    </row>
    <row r="529" spans="1:12" x14ac:dyDescent="0.25">
      <c r="A529" s="8">
        <v>44358</v>
      </c>
      <c r="B529" s="9">
        <v>36646.86</v>
      </c>
      <c r="C529" s="9">
        <v>37565.99</v>
      </c>
      <c r="D529" s="9">
        <v>36061.67</v>
      </c>
      <c r="E529" s="9">
        <v>37200.35</v>
      </c>
      <c r="F529" s="9">
        <v>65346487153.777779</v>
      </c>
      <c r="G529" s="9">
        <v>692821940181.23486</v>
      </c>
      <c r="H529" s="44">
        <f t="shared" si="44"/>
        <v>-1.7954245951733269E-2</v>
      </c>
      <c r="I529" s="10">
        <f t="shared" si="40"/>
        <v>4.290368672734042E-2</v>
      </c>
      <c r="J529" s="10">
        <f t="shared" si="41"/>
        <v>-4.4678343080105321E-2</v>
      </c>
      <c r="K529" s="10">
        <f t="shared" si="42"/>
        <v>4.1800624237915311</v>
      </c>
      <c r="L529" s="10">
        <f t="shared" si="43"/>
        <v>4.1715206200932942E-2</v>
      </c>
    </row>
    <row r="530" spans="1:12" x14ac:dyDescent="0.25">
      <c r="A530" s="8">
        <v>44359</v>
      </c>
      <c r="B530" s="9">
        <v>37328.199999999997</v>
      </c>
      <c r="C530" s="9">
        <v>37328.199999999997</v>
      </c>
      <c r="D530" s="9">
        <v>34749.956995269487</v>
      </c>
      <c r="E530" s="9">
        <v>35538.300000000003</v>
      </c>
      <c r="F530" s="9">
        <v>63889684892.444443</v>
      </c>
      <c r="G530" s="9">
        <v>668970872519.40161</v>
      </c>
      <c r="H530" s="44">
        <f t="shared" si="44"/>
        <v>-6.3299276819272134E-3</v>
      </c>
      <c r="I530" s="10">
        <f t="shared" si="40"/>
        <v>1.0341920246572796E-2</v>
      </c>
      <c r="J530" s="10">
        <f t="shared" si="41"/>
        <v>9.7126199058480411E-2</v>
      </c>
      <c r="K530" s="10">
        <f t="shared" si="42"/>
        <v>4.1472730032610619</v>
      </c>
      <c r="L530" s="10">
        <f t="shared" si="43"/>
        <v>7.4194135120267513E-2</v>
      </c>
    </row>
    <row r="531" spans="1:12" x14ac:dyDescent="0.25">
      <c r="A531" s="8">
        <v>44360</v>
      </c>
      <c r="B531" s="9">
        <v>35506.769999999997</v>
      </c>
      <c r="C531" s="9">
        <v>39356.802819397992</v>
      </c>
      <c r="D531" s="9">
        <v>34842.269999999997</v>
      </c>
      <c r="E531" s="9">
        <v>38990</v>
      </c>
      <c r="F531" s="9">
        <v>57312107534.222221</v>
      </c>
      <c r="G531" s="9">
        <v>681338537450.49585</v>
      </c>
      <c r="H531" s="44">
        <f t="shared" si="44"/>
        <v>5.4345047963684154E-2</v>
      </c>
      <c r="I531" s="10">
        <f t="shared" si="40"/>
        <v>2.2085102361738409E-2</v>
      </c>
      <c r="J531" s="10">
        <f t="shared" si="41"/>
        <v>3.8727109515260372E-2</v>
      </c>
      <c r="K531" s="10">
        <f t="shared" si="42"/>
        <v>4.4270018015054609</v>
      </c>
      <c r="L531" s="10">
        <f t="shared" si="43"/>
        <v>0.12957057101612479</v>
      </c>
    </row>
    <row r="532" spans="1:12" x14ac:dyDescent="0.25">
      <c r="A532" s="8">
        <v>44361</v>
      </c>
      <c r="B532" s="9">
        <v>39106.54</v>
      </c>
      <c r="C532" s="9">
        <v>40920.03</v>
      </c>
      <c r="D532" s="9">
        <v>38785.32</v>
      </c>
      <c r="E532" s="9">
        <v>40499.97</v>
      </c>
      <c r="F532" s="9">
        <v>76608277489.777771</v>
      </c>
      <c r="G532" s="9">
        <v>742966801820.65222</v>
      </c>
      <c r="H532" s="44">
        <f t="shared" si="44"/>
        <v>3.9719364089999994E-2</v>
      </c>
      <c r="I532" s="10">
        <f t="shared" si="40"/>
        <v>2.0201682655323152E-2</v>
      </c>
      <c r="J532" s="10">
        <f t="shared" si="41"/>
        <v>-7.2953140459116605E-3</v>
      </c>
      <c r="K532" s="10">
        <f t="shared" si="42"/>
        <v>4.6425588619765419</v>
      </c>
      <c r="L532" s="10">
        <f t="shared" si="43"/>
        <v>5.5039123049648753E-2</v>
      </c>
    </row>
    <row r="533" spans="1:12" x14ac:dyDescent="0.25">
      <c r="A533" s="8">
        <v>44362</v>
      </c>
      <c r="B533" s="9">
        <v>40527.71</v>
      </c>
      <c r="C533" s="9">
        <v>41267.290174513982</v>
      </c>
      <c r="D533" s="9">
        <v>39656.740245131812</v>
      </c>
      <c r="E533" s="9">
        <v>40204.51</v>
      </c>
      <c r="F533" s="9">
        <v>72036187548.444443</v>
      </c>
      <c r="G533" s="9">
        <v>753254894034.29468</v>
      </c>
      <c r="H533" s="44">
        <f t="shared" si="44"/>
        <v>8.4863128036314645E-3</v>
      </c>
      <c r="I533" s="10">
        <f t="shared" si="40"/>
        <v>1.8160545418295861E-3</v>
      </c>
      <c r="J533" s="10">
        <f t="shared" si="41"/>
        <v>-4.7618207081307373E-2</v>
      </c>
      <c r="K533" s="10">
        <f t="shared" si="42"/>
        <v>4.6904433814921775</v>
      </c>
      <c r="L533" s="10">
        <f t="shared" si="43"/>
        <v>4.0612262112992958E-2</v>
      </c>
    </row>
    <row r="534" spans="1:12" x14ac:dyDescent="0.25">
      <c r="A534" s="8">
        <v>44363</v>
      </c>
      <c r="B534" s="9">
        <v>40160.01</v>
      </c>
      <c r="C534" s="9">
        <v>40438.511725214114</v>
      </c>
      <c r="D534" s="9">
        <v>38188.006214382149</v>
      </c>
      <c r="E534" s="9">
        <v>38290.043317217511</v>
      </c>
      <c r="F534" s="9">
        <v>64077215237.351913</v>
      </c>
      <c r="G534" s="9">
        <v>738603361115.72168</v>
      </c>
      <c r="H534" s="44">
        <f t="shared" si="44"/>
        <v>-2.0083180790283858E-2</v>
      </c>
      <c r="I534" s="10">
        <f t="shared" si="40"/>
        <v>8.9262394279947602E-3</v>
      </c>
      <c r="J534" s="10">
        <f t="shared" si="41"/>
        <v>-5.4312635662127073E-3</v>
      </c>
      <c r="K534" s="10">
        <f t="shared" si="42"/>
        <v>4.5761611782847966</v>
      </c>
      <c r="L534" s="10">
        <f t="shared" si="43"/>
        <v>5.8932259992782621E-2</v>
      </c>
    </row>
    <row r="535" spans="1:12" x14ac:dyDescent="0.25">
      <c r="A535" s="8">
        <v>44364</v>
      </c>
      <c r="B535" s="9">
        <v>38340.491312015183</v>
      </c>
      <c r="C535" s="9">
        <v>39522.519999999997</v>
      </c>
      <c r="D535" s="9">
        <v>37537.71</v>
      </c>
      <c r="E535" s="9">
        <v>38082.080000000002</v>
      </c>
      <c r="F535" s="9">
        <v>69040871645.21254</v>
      </c>
      <c r="G535" s="9">
        <v>723367484384.61475</v>
      </c>
      <c r="H535" s="44">
        <f t="shared" si="44"/>
        <v>-2.2651469753348516E-2</v>
      </c>
      <c r="I535" s="10">
        <f t="shared" si="40"/>
        <v>9.0959597821100701E-3</v>
      </c>
      <c r="J535" s="10">
        <f t="shared" si="41"/>
        <v>-6.5768729019003214E-2</v>
      </c>
      <c r="K535" s="10">
        <f t="shared" si="42"/>
        <v>4.4498529320150819</v>
      </c>
      <c r="L535" s="10">
        <f t="shared" si="43"/>
        <v>5.2875095470661382E-2</v>
      </c>
    </row>
    <row r="536" spans="1:12" x14ac:dyDescent="0.25">
      <c r="A536" s="8">
        <v>44365</v>
      </c>
      <c r="B536" s="9">
        <v>38026.050000000003</v>
      </c>
      <c r="C536" s="9">
        <v>38128.36</v>
      </c>
      <c r="D536" s="9">
        <v>35220.877377849822</v>
      </c>
      <c r="E536" s="9">
        <v>35577.47</v>
      </c>
      <c r="F536" s="9">
        <v>61575865500.444443</v>
      </c>
      <c r="G536" s="9">
        <v>693100773044.25769</v>
      </c>
      <c r="H536" s="44">
        <f t="shared" si="44"/>
        <v>-3.5275078613408159E-2</v>
      </c>
      <c r="I536" s="10">
        <f t="shared" si="40"/>
        <v>2.6512016949222277E-2</v>
      </c>
      <c r="J536" s="10">
        <f t="shared" si="41"/>
        <v>1.6277155177137903E-3</v>
      </c>
      <c r="K536" s="10">
        <f t="shared" si="42"/>
        <v>4.2576089414067368</v>
      </c>
      <c r="L536" s="10">
        <f t="shared" si="43"/>
        <v>8.2549977133127284E-2</v>
      </c>
    </row>
    <row r="537" spans="1:12" x14ac:dyDescent="0.25">
      <c r="A537" s="8">
        <v>44366</v>
      </c>
      <c r="B537" s="9">
        <v>35727.160000000003</v>
      </c>
      <c r="C537" s="9">
        <v>36292.910000000003</v>
      </c>
      <c r="D537" s="9">
        <v>34857.74</v>
      </c>
      <c r="E537" s="9">
        <v>35635.379999999997</v>
      </c>
      <c r="F537" s="9">
        <v>62826737678.222221</v>
      </c>
      <c r="G537" s="9">
        <v>669780574179.87915</v>
      </c>
      <c r="H537" s="44">
        <f t="shared" si="44"/>
        <v>-4.8138708300068431E-2</v>
      </c>
      <c r="I537" s="10">
        <f t="shared" si="40"/>
        <v>3.0127626754698246E-3</v>
      </c>
      <c r="J537" s="10">
        <f t="shared" si="41"/>
        <v>3.6865506894834255E-4</v>
      </c>
      <c r="K537" s="10">
        <f t="shared" si="42"/>
        <v>4.0045144382205269</v>
      </c>
      <c r="L537" s="10">
        <f t="shared" si="43"/>
        <v>4.1172204508955756E-2</v>
      </c>
    </row>
    <row r="538" spans="1:12" x14ac:dyDescent="0.25">
      <c r="A538" s="8">
        <v>44367</v>
      </c>
      <c r="B538" s="9">
        <v>35548.68</v>
      </c>
      <c r="C538" s="9">
        <v>35906.57</v>
      </c>
      <c r="D538" s="9">
        <v>33457.077021727673</v>
      </c>
      <c r="E538" s="9">
        <v>35648.517163470897</v>
      </c>
      <c r="F538" s="9">
        <v>55193357752.888893</v>
      </c>
      <c r="G538" s="9">
        <v>657157712382.2627</v>
      </c>
      <c r="H538" s="44">
        <f t="shared" si="44"/>
        <v>-1.0645054364612916E-2</v>
      </c>
      <c r="I538" s="10">
        <f t="shared" si="40"/>
        <v>4.2954452902744016E-2</v>
      </c>
      <c r="J538" s="10">
        <f t="shared" si="41"/>
        <v>-0.11338836745818059</v>
      </c>
      <c r="K538" s="10">
        <f t="shared" si="42"/>
        <v>3.9512411099571789</v>
      </c>
      <c r="L538" s="10">
        <f t="shared" si="43"/>
        <v>7.3212999948608193E-2</v>
      </c>
    </row>
    <row r="539" spans="1:12" x14ac:dyDescent="0.25">
      <c r="A539" s="8">
        <v>44368</v>
      </c>
      <c r="B539" s="9">
        <v>35677.329368142848</v>
      </c>
      <c r="C539" s="9">
        <v>35677.329368142848</v>
      </c>
      <c r="D539" s="9">
        <v>31297.75</v>
      </c>
      <c r="E539" s="9">
        <v>31606.39</v>
      </c>
      <c r="F539" s="9">
        <v>78609740781.779358</v>
      </c>
      <c r="G539" s="9">
        <v>621632197016.74512</v>
      </c>
      <c r="H539" s="44">
        <f t="shared" si="44"/>
        <v>-6.384364528752037E-3</v>
      </c>
      <c r="I539" s="10">
        <f t="shared" si="40"/>
        <v>7.8030896412415257E-2</v>
      </c>
      <c r="J539" s="10">
        <f t="shared" si="41"/>
        <v>2.4064121210932488E-2</v>
      </c>
      <c r="K539" s="10">
        <f t="shared" si="42"/>
        <v>3.919630581841469</v>
      </c>
      <c r="L539" s="10">
        <f t="shared" si="43"/>
        <v>0.13993272258046807</v>
      </c>
    </row>
    <row r="540" spans="1:12" x14ac:dyDescent="0.25">
      <c r="A540" s="8">
        <v>44369</v>
      </c>
      <c r="B540" s="9">
        <v>31694.01</v>
      </c>
      <c r="C540" s="9">
        <v>33282.26977572051</v>
      </c>
      <c r="D540" s="9">
        <v>28899.97</v>
      </c>
      <c r="E540" s="9">
        <v>32366.97</v>
      </c>
      <c r="F540" s="9">
        <v>97091051263.108017</v>
      </c>
      <c r="G540" s="9">
        <v>599557521030.08386</v>
      </c>
      <c r="H540" s="44">
        <f t="shared" si="44"/>
        <v>-6.7131134388128968E-2</v>
      </c>
      <c r="I540" s="10">
        <f t="shared" si="40"/>
        <v>2.1276058692694506E-2</v>
      </c>
      <c r="J540" s="10">
        <f t="shared" si="41"/>
        <v>3.952115381822896E-2</v>
      </c>
      <c r="K540" s="10">
        <f t="shared" si="42"/>
        <v>3.5893702001119205</v>
      </c>
      <c r="L540" s="10">
        <f t="shared" si="43"/>
        <v>0.15163682784862775</v>
      </c>
    </row>
    <row r="541" spans="1:12" x14ac:dyDescent="0.25">
      <c r="A541" s="8">
        <v>44370</v>
      </c>
      <c r="B541" s="9">
        <v>32470.84</v>
      </c>
      <c r="C541" s="9">
        <v>34720.769999999997</v>
      </c>
      <c r="D541" s="9">
        <v>31769.26</v>
      </c>
      <c r="E541" s="9">
        <v>33646.15</v>
      </c>
      <c r="F541" s="9">
        <v>96666188116.127197</v>
      </c>
      <c r="G541" s="9">
        <v>632330156621.0592</v>
      </c>
      <c r="H541" s="44">
        <f t="shared" si="44"/>
        <v>4.3221217602438772E-2</v>
      </c>
      <c r="I541" s="10">
        <f t="shared" si="40"/>
        <v>3.9607324421500421E-3</v>
      </c>
      <c r="J541" s="10">
        <f t="shared" si="41"/>
        <v>2.7765470254527136E-2</v>
      </c>
      <c r="K541" s="10">
        <f t="shared" si="42"/>
        <v>3.7877283681891054</v>
      </c>
      <c r="L541" s="10">
        <f t="shared" si="43"/>
        <v>9.2904587642268055E-2</v>
      </c>
    </row>
    <row r="542" spans="1:12" x14ac:dyDescent="0.25">
      <c r="A542" s="8">
        <v>44371</v>
      </c>
      <c r="B542" s="9">
        <v>33612.339999999997</v>
      </c>
      <c r="C542" s="9">
        <v>35176.734499963408</v>
      </c>
      <c r="D542" s="9">
        <v>32324.01</v>
      </c>
      <c r="E542" s="9">
        <v>34580.351177004362</v>
      </c>
      <c r="F542" s="9">
        <v>60517323379.739464</v>
      </c>
      <c r="G542" s="9">
        <v>631375005549.927</v>
      </c>
      <c r="H542" s="44">
        <f t="shared" si="44"/>
        <v>1.3132326845384221E-2</v>
      </c>
      <c r="I542" s="10">
        <f t="shared" si="40"/>
        <v>6.1654620797555959E-2</v>
      </c>
      <c r="J542" s="10">
        <f t="shared" si="41"/>
        <v>-8.3048383006659066E-2</v>
      </c>
      <c r="K542" s="10">
        <f t="shared" si="42"/>
        <v>3.8506023819670832</v>
      </c>
      <c r="L542" s="10">
        <f t="shared" si="43"/>
        <v>8.8254040880553219E-2</v>
      </c>
    </row>
    <row r="543" spans="1:12" x14ac:dyDescent="0.25">
      <c r="A543" s="8">
        <v>44372</v>
      </c>
      <c r="B543" s="9">
        <v>34662.830974434692</v>
      </c>
      <c r="C543" s="9">
        <v>35441.650674227632</v>
      </c>
      <c r="D543" s="9">
        <v>31355.439999999999</v>
      </c>
      <c r="E543" s="9">
        <v>31708.508927951731</v>
      </c>
      <c r="F543" s="9">
        <v>60748465087.552437</v>
      </c>
      <c r="G543" s="9">
        <v>625649652814.01489</v>
      </c>
      <c r="H543" s="44">
        <f t="shared" si="44"/>
        <v>7.5310053087645221E-3</v>
      </c>
      <c r="I543" s="10">
        <f t="shared" si="40"/>
        <v>9.883441987541261E-2</v>
      </c>
      <c r="J543" s="10">
        <f t="shared" si="41"/>
        <v>4.7328328301170508E-3</v>
      </c>
      <c r="K543" s="10">
        <f t="shared" si="42"/>
        <v>3.8871322942563831</v>
      </c>
      <c r="L543" s="10">
        <f t="shared" si="43"/>
        <v>0.1303190347265939</v>
      </c>
    </row>
    <row r="544" spans="1:12" x14ac:dyDescent="0.25">
      <c r="A544" s="8">
        <v>44373</v>
      </c>
      <c r="B544" s="9">
        <v>31664.788791768831</v>
      </c>
      <c r="C544" s="9">
        <v>32618.305142274181</v>
      </c>
      <c r="D544" s="9">
        <v>30193.54341627195</v>
      </c>
      <c r="E544" s="9">
        <v>31858.58</v>
      </c>
      <c r="F544" s="9">
        <v>68428884822.56115</v>
      </c>
      <c r="G544" s="9">
        <v>589940076929.73401</v>
      </c>
      <c r="H544" s="44">
        <f t="shared" si="44"/>
        <v>-7.9661795606109406E-2</v>
      </c>
      <c r="I544" s="10">
        <f t="shared" si="40"/>
        <v>3.1778724993968568E-2</v>
      </c>
      <c r="J544" s="10">
        <f t="shared" si="41"/>
        <v>8.5391439292020976E-2</v>
      </c>
      <c r="K544" s="10">
        <f t="shared" si="42"/>
        <v>3.4978145603313147</v>
      </c>
      <c r="L544" s="10">
        <f t="shared" si="43"/>
        <v>8.0307292607977754E-2</v>
      </c>
    </row>
    <row r="545" spans="1:12" x14ac:dyDescent="0.25">
      <c r="A545" s="8">
        <v>44374</v>
      </c>
      <c r="B545" s="9">
        <v>32274.97</v>
      </c>
      <c r="C545" s="9">
        <v>34579.03</v>
      </c>
      <c r="D545" s="9">
        <v>32102.58</v>
      </c>
      <c r="E545" s="9">
        <v>34579.03</v>
      </c>
      <c r="F545" s="9">
        <v>60510865624.338028</v>
      </c>
      <c r="G545" s="9">
        <v>619229331443.38818</v>
      </c>
      <c r="H545" s="44">
        <f t="shared" si="44"/>
        <v>6.01111814109761E-2</v>
      </c>
      <c r="I545" s="10">
        <f t="shared" si="40"/>
        <v>1.6798293552215623E-2</v>
      </c>
      <c r="J545" s="10">
        <f t="shared" si="41"/>
        <v>-4.0460938320131534E-3</v>
      </c>
      <c r="K545" s="10">
        <f t="shared" si="42"/>
        <v>3.7681835073203196</v>
      </c>
      <c r="L545" s="10">
        <f t="shared" si="43"/>
        <v>7.7141774897842907E-2</v>
      </c>
    </row>
    <row r="546" spans="1:12" x14ac:dyDescent="0.25">
      <c r="A546" s="8">
        <v>44375</v>
      </c>
      <c r="B546" s="9">
        <v>34622</v>
      </c>
      <c r="C546" s="9">
        <v>35103.568902773703</v>
      </c>
      <c r="D546" s="9">
        <v>33989.949999999997</v>
      </c>
      <c r="E546" s="9">
        <v>34439.120000000003</v>
      </c>
      <c r="F546" s="9">
        <v>56438771250.478882</v>
      </c>
      <c r="G546" s="9">
        <v>646021908096.81787</v>
      </c>
      <c r="H546" s="44">
        <f t="shared" si="44"/>
        <v>1.5169277529580898E-2</v>
      </c>
      <c r="I546" s="10">
        <f t="shared" si="40"/>
        <v>3.5054560521007389E-2</v>
      </c>
      <c r="J546" s="10">
        <f t="shared" si="41"/>
        <v>4.0688219341195264E-2</v>
      </c>
      <c r="K546" s="10">
        <f t="shared" si="42"/>
        <v>3.8405134062548321</v>
      </c>
      <c r="L546" s="10">
        <f t="shared" si="43"/>
        <v>3.2763181551420439E-2</v>
      </c>
    </row>
    <row r="547" spans="1:12" x14ac:dyDescent="0.25">
      <c r="A547" s="8">
        <v>44376</v>
      </c>
      <c r="B547" s="9">
        <v>34472.11</v>
      </c>
      <c r="C547" s="9">
        <v>36469.998213205727</v>
      </c>
      <c r="D547" s="9">
        <v>34266.76</v>
      </c>
      <c r="E547" s="9">
        <v>35840.386468477744</v>
      </c>
      <c r="F547" s="9">
        <v>58783976277.333344</v>
      </c>
      <c r="G547" s="9">
        <v>666182520524.9314</v>
      </c>
      <c r="H547" s="44">
        <f t="shared" si="44"/>
        <v>3.8925652095848744E-2</v>
      </c>
      <c r="I547" s="10">
        <f t="shared" si="40"/>
        <v>1.3281019892978E-2</v>
      </c>
      <c r="J547" s="10">
        <f t="shared" si="41"/>
        <v>-2.1761972427069565E-2</v>
      </c>
      <c r="K547" s="10">
        <f t="shared" si="42"/>
        <v>4.0289335470719996</v>
      </c>
      <c r="L547" s="10">
        <f t="shared" si="43"/>
        <v>6.4296659888642083E-2</v>
      </c>
    </row>
    <row r="548" spans="1:12" x14ac:dyDescent="0.25">
      <c r="A548" s="8">
        <v>44377</v>
      </c>
      <c r="B548" s="9">
        <v>35857.881999583718</v>
      </c>
      <c r="C548" s="9">
        <v>36081.629828934172</v>
      </c>
      <c r="D548" s="9">
        <v>34140.019999999997</v>
      </c>
      <c r="E548" s="9">
        <v>35060.428966375213</v>
      </c>
      <c r="F548" s="9">
        <v>57470426222.60627</v>
      </c>
      <c r="G548" s="9">
        <v>654591266167.68091</v>
      </c>
      <c r="H548" s="44">
        <f t="shared" si="44"/>
        <v>-1.0648982815988375E-2</v>
      </c>
      <c r="I548" s="10">
        <f t="shared" si="40"/>
        <v>2.5722903814481596E-3</v>
      </c>
      <c r="J548" s="10">
        <f t="shared" si="41"/>
        <v>-4.0836892433585126E-2</v>
      </c>
      <c r="K548" s="10">
        <f t="shared" si="42"/>
        <v>3.9753805201464827</v>
      </c>
      <c r="L548" s="10">
        <f t="shared" si="43"/>
        <v>5.6871959329085842E-2</v>
      </c>
    </row>
    <row r="549" spans="1:12" x14ac:dyDescent="0.25">
      <c r="A549" s="8">
        <v>44378</v>
      </c>
      <c r="B549" s="9">
        <v>35019.704840893457</v>
      </c>
      <c r="C549" s="9">
        <v>35019.704840893457</v>
      </c>
      <c r="D549" s="9">
        <v>32869.753475596997</v>
      </c>
      <c r="E549" s="9">
        <v>33628.67</v>
      </c>
      <c r="F549" s="9">
        <v>55957183184.724739</v>
      </c>
      <c r="G549" s="9">
        <v>632116199377.6344</v>
      </c>
      <c r="H549" s="44">
        <f t="shared" si="44"/>
        <v>-2.9431181270784732E-2</v>
      </c>
      <c r="I549" s="10">
        <f t="shared" si="40"/>
        <v>4.474956517267295E-2</v>
      </c>
      <c r="J549" s="10">
        <f t="shared" si="41"/>
        <v>6.462851107367662E-3</v>
      </c>
      <c r="K549" s="10">
        <f t="shared" si="42"/>
        <v>3.8289491941669205</v>
      </c>
      <c r="L549" s="10">
        <f t="shared" si="43"/>
        <v>6.5408198661806694E-2</v>
      </c>
    </row>
    <row r="550" spans="1:12" x14ac:dyDescent="0.25">
      <c r="A550" s="8">
        <v>44379</v>
      </c>
      <c r="B550" s="9">
        <v>33504.93</v>
      </c>
      <c r="C550" s="9">
        <v>33861.64</v>
      </c>
      <c r="D550" s="9">
        <v>32781.649593351663</v>
      </c>
      <c r="E550" s="9">
        <v>33846.007087148799</v>
      </c>
      <c r="F550" s="9">
        <v>53898509084.444443</v>
      </c>
      <c r="G550" s="9">
        <v>623898253988.09045</v>
      </c>
      <c r="H550" s="44">
        <f t="shared" si="44"/>
        <v>-3.3068949214590582E-2</v>
      </c>
      <c r="I550" s="10">
        <f t="shared" si="40"/>
        <v>3.7573865986462635E-4</v>
      </c>
      <c r="J550" s="10">
        <f t="shared" si="41"/>
        <v>2.5181583148250919E-2</v>
      </c>
      <c r="K550" s="10">
        <f t="shared" si="42"/>
        <v>3.6692609185051763</v>
      </c>
      <c r="L550" s="10">
        <f t="shared" si="43"/>
        <v>3.2944968299196464E-2</v>
      </c>
    </row>
    <row r="551" spans="1:12" x14ac:dyDescent="0.25">
      <c r="A551" s="8">
        <v>44380</v>
      </c>
      <c r="B551" s="9">
        <v>33803.883757860829</v>
      </c>
      <c r="C551" s="9">
        <v>34884.82</v>
      </c>
      <c r="D551" s="9">
        <v>33402.300000000003</v>
      </c>
      <c r="E551" s="9">
        <v>34698.303128850122</v>
      </c>
      <c r="F551" s="9">
        <v>40253461668.699303</v>
      </c>
      <c r="G551" s="9">
        <v>642886925899.23059</v>
      </c>
      <c r="H551" s="44">
        <f t="shared" si="44"/>
        <v>3.0216492762902218E-2</v>
      </c>
      <c r="I551" s="10">
        <f t="shared" si="40"/>
        <v>3.3041593701363427E-2</v>
      </c>
      <c r="J551" s="10">
        <f t="shared" si="41"/>
        <v>1.7697822659124007E-2</v>
      </c>
      <c r="K551" s="10">
        <f t="shared" si="42"/>
        <v>3.8103496072572902</v>
      </c>
      <c r="L551" s="10">
        <f t="shared" si="43"/>
        <v>4.4383769979911447E-2</v>
      </c>
    </row>
    <row r="552" spans="1:12" x14ac:dyDescent="0.25">
      <c r="A552" s="8">
        <v>44381</v>
      </c>
      <c r="B552" s="9">
        <v>34674.439787453921</v>
      </c>
      <c r="C552" s="9">
        <v>35920.379999999997</v>
      </c>
      <c r="D552" s="9">
        <v>34400.028673034227</v>
      </c>
      <c r="E552" s="9">
        <v>35312.387544197038</v>
      </c>
      <c r="F552" s="9">
        <v>38805155754.666656</v>
      </c>
      <c r="G552" s="9">
        <v>661282250051.15369</v>
      </c>
      <c r="H552" s="44">
        <f t="shared" si="44"/>
        <v>2.9685118054213772E-2</v>
      </c>
      <c r="I552" s="10">
        <f t="shared" si="40"/>
        <v>6.8006873148549474E-3</v>
      </c>
      <c r="J552" s="10">
        <f t="shared" si="41"/>
        <v>-4.094435111898953E-2</v>
      </c>
      <c r="K552" s="10">
        <f t="shared" si="42"/>
        <v>3.9531454032307636</v>
      </c>
      <c r="L552" s="10">
        <f t="shared" si="43"/>
        <v>4.4196222666452512E-2</v>
      </c>
    </row>
    <row r="553" spans="1:12" x14ac:dyDescent="0.25">
      <c r="A553" s="8">
        <v>44382</v>
      </c>
      <c r="B553" s="9">
        <v>35308.197876200407</v>
      </c>
      <c r="C553" s="9">
        <v>35308.197876200407</v>
      </c>
      <c r="D553" s="9">
        <v>33125.599999999999</v>
      </c>
      <c r="E553" s="9">
        <v>33866.544749737601</v>
      </c>
      <c r="F553" s="9">
        <v>50617003704.888893</v>
      </c>
      <c r="G553" s="9">
        <v>639199767237.06885</v>
      </c>
      <c r="H553" s="44">
        <f t="shared" si="44"/>
        <v>-1.7042751880675819E-2</v>
      </c>
      <c r="I553" s="10">
        <f t="shared" si="40"/>
        <v>3.4261993084097526E-3</v>
      </c>
      <c r="J553" s="10">
        <f t="shared" si="41"/>
        <v>7.0943650344912346E-3</v>
      </c>
      <c r="K553" s="10">
        <f t="shared" si="42"/>
        <v>3.8687301750945915</v>
      </c>
      <c r="L553" s="10">
        <f t="shared" si="43"/>
        <v>6.5888553753000956E-2</v>
      </c>
    </row>
    <row r="554" spans="1:12" x14ac:dyDescent="0.25">
      <c r="A554" s="8">
        <v>44383</v>
      </c>
      <c r="B554" s="9">
        <v>33691.165289937628</v>
      </c>
      <c r="C554" s="9">
        <v>35046.03</v>
      </c>
      <c r="D554" s="9">
        <v>33648.661175759691</v>
      </c>
      <c r="E554" s="9">
        <v>34106.80638064917</v>
      </c>
      <c r="F554" s="9">
        <v>61017993116.444443</v>
      </c>
      <c r="G554" s="9">
        <v>640276009207.81531</v>
      </c>
      <c r="H554" s="44">
        <f t="shared" si="44"/>
        <v>-7.4251276465492882E-3</v>
      </c>
      <c r="I554" s="10">
        <f t="shared" si="40"/>
        <v>2.0162964647562079E-2</v>
      </c>
      <c r="J554" s="10">
        <f t="shared" si="41"/>
        <v>-7.0174044954312009E-3</v>
      </c>
      <c r="K554" s="10">
        <f t="shared" si="42"/>
        <v>3.832579232067908</v>
      </c>
      <c r="L554" s="10">
        <f t="shared" si="43"/>
        <v>4.1528214657377438E-2</v>
      </c>
    </row>
    <row r="555" spans="1:12" x14ac:dyDescent="0.25">
      <c r="A555" s="8">
        <v>44384</v>
      </c>
      <c r="B555" s="9">
        <v>34220.712169339793</v>
      </c>
      <c r="C555" s="9">
        <v>34955.620000000003</v>
      </c>
      <c r="D555" s="9">
        <v>33861.407403545752</v>
      </c>
      <c r="E555" s="9">
        <v>33867.465124228802</v>
      </c>
      <c r="F555" s="9">
        <v>57955368704</v>
      </c>
      <c r="G555" s="9">
        <v>647785958079.96143</v>
      </c>
      <c r="H555" s="44">
        <f t="shared" si="44"/>
        <v>-2.5797501172028963E-3</v>
      </c>
      <c r="I555" s="10">
        <f t="shared" si="40"/>
        <v>2.5509950600680783E-2</v>
      </c>
      <c r="J555" s="10">
        <f t="shared" si="41"/>
        <v>-3.0398048611514517E-2</v>
      </c>
      <c r="K555" s="10">
        <f t="shared" si="42"/>
        <v>3.8201123852275884</v>
      </c>
      <c r="L555" s="10">
        <f t="shared" si="43"/>
        <v>3.2314445274347126E-2</v>
      </c>
    </row>
    <row r="556" spans="1:12" x14ac:dyDescent="0.25">
      <c r="A556" s="8">
        <v>44385</v>
      </c>
      <c r="B556" s="9">
        <v>33868.6928871052</v>
      </c>
      <c r="C556" s="9">
        <v>33868.6928871052</v>
      </c>
      <c r="D556" s="9">
        <v>32094.25</v>
      </c>
      <c r="E556" s="9">
        <v>32837.960273033721</v>
      </c>
      <c r="F556" s="9">
        <v>66246736881.777779</v>
      </c>
      <c r="G556" s="9">
        <v>616771714032.40186</v>
      </c>
      <c r="H556" s="44">
        <f t="shared" si="44"/>
        <v>-3.109448817943444E-2</v>
      </c>
      <c r="I556" s="10">
        <f t="shared" si="40"/>
        <v>1.7684547003733188E-4</v>
      </c>
      <c r="J556" s="10">
        <f t="shared" si="41"/>
        <v>3.1312423192393579E-2</v>
      </c>
      <c r="K556" s="10">
        <f t="shared" si="42"/>
        <v>3.6702334576415838</v>
      </c>
      <c r="L556" s="10">
        <f t="shared" si="43"/>
        <v>5.5288498316838686E-2</v>
      </c>
    </row>
    <row r="557" spans="1:12" x14ac:dyDescent="0.25">
      <c r="A557" s="8">
        <v>44386</v>
      </c>
      <c r="B557" s="9">
        <v>32896.810313652823</v>
      </c>
      <c r="C557" s="9">
        <v>34037.427728945557</v>
      </c>
      <c r="D557" s="9">
        <v>32321.360000000001</v>
      </c>
      <c r="E557" s="9">
        <v>33866.196381877962</v>
      </c>
      <c r="F557" s="9">
        <v>76918683136</v>
      </c>
      <c r="G557" s="9">
        <v>621900214874.87402</v>
      </c>
      <c r="H557" s="44">
        <f t="shared" si="44"/>
        <v>4.9820299355160091E-3</v>
      </c>
      <c r="I557" s="10">
        <f t="shared" si="40"/>
        <v>2.8890231842897099E-3</v>
      </c>
      <c r="J557" s="10">
        <f t="shared" si="41"/>
        <v>-9.3715589187898241E-3</v>
      </c>
      <c r="K557" s="10">
        <f t="shared" si="42"/>
        <v>3.6935007005334022</v>
      </c>
      <c r="L557" s="10">
        <f t="shared" si="43"/>
        <v>5.309392082961728E-2</v>
      </c>
    </row>
    <row r="558" spans="1:12" x14ac:dyDescent="0.25">
      <c r="A558" s="8">
        <v>44387</v>
      </c>
      <c r="B558" s="9">
        <v>33813.494669997221</v>
      </c>
      <c r="C558" s="9">
        <v>34215.51588030548</v>
      </c>
      <c r="D558" s="9">
        <v>33139.69</v>
      </c>
      <c r="E558" s="9">
        <v>33548.817327129887</v>
      </c>
      <c r="F558" s="9">
        <v>66022713756.444443</v>
      </c>
      <c r="G558" s="9">
        <v>631995994564.45691</v>
      </c>
      <c r="H558" s="44">
        <f t="shared" si="44"/>
        <v>5.2321271976870486E-3</v>
      </c>
      <c r="I558" s="10">
        <f t="shared" si="40"/>
        <v>6.0395435891142397E-3</v>
      </c>
      <c r="J558" s="10">
        <f t="shared" si="41"/>
        <v>2.0893634032318698E-2</v>
      </c>
      <c r="K558" s="10">
        <f t="shared" si="42"/>
        <v>3.7180576932010263</v>
      </c>
      <c r="L558" s="10">
        <f t="shared" si="43"/>
        <v>3.2463365840340597E-2</v>
      </c>
    </row>
    <row r="559" spans="1:12" x14ac:dyDescent="0.25">
      <c r="A559" s="8">
        <v>44388</v>
      </c>
      <c r="B559" s="9">
        <v>33511.516538868193</v>
      </c>
      <c r="C559" s="9">
        <v>34534.33</v>
      </c>
      <c r="D559" s="9">
        <v>33324.92</v>
      </c>
      <c r="E559" s="9">
        <v>34249.77403858005</v>
      </c>
      <c r="F559" s="9">
        <v>55801800860.989548</v>
      </c>
      <c r="G559" s="9">
        <v>633661622140.18787</v>
      </c>
      <c r="H559" s="44">
        <f t="shared" si="44"/>
        <v>9.3178229669198618E-3</v>
      </c>
      <c r="I559" s="10">
        <f t="shared" si="40"/>
        <v>2.6642648282808556E-2</v>
      </c>
      <c r="J559" s="10">
        <f t="shared" si="41"/>
        <v>-3.0085513468404823E-2</v>
      </c>
      <c r="K559" s="10">
        <f t="shared" si="42"/>
        <v>3.7620197195339884</v>
      </c>
      <c r="L559" s="10">
        <f t="shared" si="43"/>
        <v>3.6291459964495232E-2</v>
      </c>
    </row>
    <row r="560" spans="1:12" x14ac:dyDescent="0.25">
      <c r="A560" s="8">
        <v>44389</v>
      </c>
      <c r="B560" s="9">
        <v>34224.742656072958</v>
      </c>
      <c r="C560" s="9">
        <v>34561.15</v>
      </c>
      <c r="D560" s="9">
        <v>32707.304307907529</v>
      </c>
      <c r="E560" s="9">
        <v>33219.352000452527</v>
      </c>
      <c r="F560" s="9">
        <v>59765045361.777779</v>
      </c>
      <c r="G560" s="9">
        <v>631940462199.14905</v>
      </c>
      <c r="H560" s="44">
        <f t="shared" si="44"/>
        <v>7.7661851265102598E-4</v>
      </c>
      <c r="I560" s="10">
        <f t="shared" si="40"/>
        <v>2.1000318630438945E-2</v>
      </c>
      <c r="J560" s="10">
        <f t="shared" si="41"/>
        <v>-1.9620475613414956E-2</v>
      </c>
      <c r="K560" s="10">
        <f t="shared" si="42"/>
        <v>3.7657179922057873</v>
      </c>
      <c r="L560" s="10">
        <f t="shared" si="43"/>
        <v>5.6679868039270831E-2</v>
      </c>
    </row>
    <row r="561" spans="1:12" x14ac:dyDescent="0.25">
      <c r="A561" s="8">
        <v>44390</v>
      </c>
      <c r="B561" s="9">
        <v>33149.98568281925</v>
      </c>
      <c r="C561" s="9">
        <v>33285.782183484043</v>
      </c>
      <c r="D561" s="9">
        <v>32272.67</v>
      </c>
      <c r="E561" s="9">
        <v>32567.572514634201</v>
      </c>
      <c r="F561" s="9">
        <v>54416065045.333344</v>
      </c>
      <c r="G561" s="9">
        <v>616022524218.37366</v>
      </c>
      <c r="H561" s="44">
        <f t="shared" si="44"/>
        <v>-3.6901776026433089E-2</v>
      </c>
      <c r="I561" s="10">
        <f t="shared" si="40"/>
        <v>7.1338695769669284E-3</v>
      </c>
      <c r="J561" s="10">
        <f t="shared" si="41"/>
        <v>6.4041345297087826E-3</v>
      </c>
      <c r="K561" s="10">
        <f t="shared" si="42"/>
        <v>3.5898545342522672</v>
      </c>
      <c r="L561" s="10">
        <f t="shared" si="43"/>
        <v>3.1392264212537935E-2</v>
      </c>
    </row>
    <row r="562" spans="1:12" x14ac:dyDescent="0.25">
      <c r="A562" s="8">
        <v>44391</v>
      </c>
      <c r="B562" s="9">
        <v>32716.294205447681</v>
      </c>
      <c r="C562" s="9">
        <v>33046.03</v>
      </c>
      <c r="D562" s="9">
        <v>31717.78</v>
      </c>
      <c r="E562" s="9">
        <v>32776.139630323967</v>
      </c>
      <c r="F562" s="9">
        <v>47348114517.333344</v>
      </c>
      <c r="G562" s="9">
        <v>609145086950.14429</v>
      </c>
      <c r="H562" s="44">
        <f t="shared" si="44"/>
        <v>-7.202840605109959E-3</v>
      </c>
      <c r="I562" s="10">
        <f t="shared" si="40"/>
        <v>2.2514873618653872E-2</v>
      </c>
      <c r="J562" s="10">
        <f t="shared" si="41"/>
        <v>-3.4619470060508917E-2</v>
      </c>
      <c r="K562" s="10">
        <f t="shared" si="42"/>
        <v>3.5567945436414066</v>
      </c>
      <c r="L562" s="10">
        <f t="shared" si="43"/>
        <v>4.1877142725625927E-2</v>
      </c>
    </row>
    <row r="563" spans="1:12" x14ac:dyDescent="0.25">
      <c r="A563" s="8">
        <v>44392</v>
      </c>
      <c r="B563" s="9">
        <v>32824.585806972449</v>
      </c>
      <c r="C563" s="9">
        <v>33141.4</v>
      </c>
      <c r="D563" s="9">
        <v>31206.51</v>
      </c>
      <c r="E563" s="9">
        <v>31641.447045692908</v>
      </c>
      <c r="F563" s="9">
        <v>55759464576</v>
      </c>
      <c r="G563" s="9">
        <v>602118163097.95227</v>
      </c>
      <c r="H563" s="44">
        <f t="shared" si="44"/>
        <v>2.8859745028374851E-3</v>
      </c>
      <c r="I563" s="10">
        <f t="shared" si="40"/>
        <v>1.4000599172669563E-2</v>
      </c>
      <c r="J563" s="10">
        <f t="shared" si="41"/>
        <v>-8.08740021666432E-3</v>
      </c>
      <c r="K563" s="10">
        <f t="shared" si="42"/>
        <v>3.5699453365090248</v>
      </c>
      <c r="L563" s="10">
        <f t="shared" si="43"/>
        <v>6.2002768012187293E-2</v>
      </c>
    </row>
    <row r="564" spans="1:12" x14ac:dyDescent="0.25">
      <c r="A564" s="8">
        <v>44393</v>
      </c>
      <c r="B564" s="9">
        <v>31750.78</v>
      </c>
      <c r="C564" s="9">
        <v>32181.795232986791</v>
      </c>
      <c r="D564" s="9">
        <v>31110.212465221859</v>
      </c>
      <c r="E564" s="9">
        <v>31385.55</v>
      </c>
      <c r="F564" s="9">
        <v>54022773717.333344</v>
      </c>
      <c r="G564" s="9">
        <v>595476652907.68823</v>
      </c>
      <c r="H564" s="44">
        <f t="shared" si="44"/>
        <v>-2.8954865123779025E-2</v>
      </c>
      <c r="I564" s="10">
        <f t="shared" si="40"/>
        <v>1.7230808472888725E-2</v>
      </c>
      <c r="J564" s="10">
        <f t="shared" si="41"/>
        <v>5.8823248278268014E-3</v>
      </c>
      <c r="K564" s="10">
        <f t="shared" si="42"/>
        <v>3.4376231856673627</v>
      </c>
      <c r="L564" s="10">
        <f t="shared" si="43"/>
        <v>3.4444726758547706E-2</v>
      </c>
    </row>
    <row r="565" spans="1:12" x14ac:dyDescent="0.25">
      <c r="A565" s="8">
        <v>44394</v>
      </c>
      <c r="B565" s="9">
        <v>31382.29</v>
      </c>
      <c r="C565" s="9">
        <v>31887.17</v>
      </c>
      <c r="D565" s="9">
        <v>31207.82</v>
      </c>
      <c r="E565" s="9">
        <v>31570.17</v>
      </c>
      <c r="F565" s="9">
        <v>39981969159.111122</v>
      </c>
      <c r="G565" s="9">
        <v>591794208880.10803</v>
      </c>
      <c r="H565" s="44">
        <f t="shared" si="44"/>
        <v>-9.1550278924401943E-3</v>
      </c>
      <c r="I565" s="10">
        <f t="shared" si="40"/>
        <v>2.1450827527980065E-2</v>
      </c>
      <c r="J565" s="10">
        <f t="shared" si="41"/>
        <v>7.6917545898549378E-3</v>
      </c>
      <c r="K565" s="10">
        <f t="shared" si="42"/>
        <v>3.3969966216264389</v>
      </c>
      <c r="L565" s="10">
        <f t="shared" si="43"/>
        <v>2.1768582361728628E-2</v>
      </c>
    </row>
    <row r="566" spans="1:12" x14ac:dyDescent="0.25">
      <c r="A566" s="8">
        <v>44395</v>
      </c>
      <c r="B566" s="9">
        <v>31513</v>
      </c>
      <c r="C566" s="9">
        <v>32372.27</v>
      </c>
      <c r="D566" s="9">
        <v>31309.97</v>
      </c>
      <c r="E566" s="9">
        <v>31813</v>
      </c>
      <c r="F566" s="9">
        <v>35431331811.555557</v>
      </c>
      <c r="G566" s="9">
        <v>595821087426.87256</v>
      </c>
      <c r="H566" s="44">
        <f t="shared" si="44"/>
        <v>1.5213015140572281E-2</v>
      </c>
      <c r="I566" s="10">
        <f t="shared" si="40"/>
        <v>1.0118880914783891E-2</v>
      </c>
      <c r="J566" s="10">
        <f t="shared" si="41"/>
        <v>-3.0209348379593215E-2</v>
      </c>
      <c r="K566" s="10">
        <f t="shared" si="42"/>
        <v>3.4638881978042875</v>
      </c>
      <c r="L566" s="10">
        <f t="shared" si="43"/>
        <v>3.3928489870798328E-2</v>
      </c>
    </row>
    <row r="567" spans="1:12" x14ac:dyDescent="0.25">
      <c r="A567" s="8">
        <v>44396</v>
      </c>
      <c r="B567" s="9">
        <v>31771.72</v>
      </c>
      <c r="C567" s="9">
        <v>31882.702993004928</v>
      </c>
      <c r="D567" s="9">
        <v>30553.73</v>
      </c>
      <c r="E567" s="9">
        <v>30851.95</v>
      </c>
      <c r="F567" s="9">
        <v>36608378154.666656</v>
      </c>
      <c r="G567" s="9">
        <v>584947899229.4613</v>
      </c>
      <c r="H567" s="44">
        <f t="shared" si="44"/>
        <v>-1.5123036073623258E-2</v>
      </c>
      <c r="I567" s="10">
        <f t="shared" si="40"/>
        <v>6.2441599828223303E-2</v>
      </c>
      <c r="J567" s="10">
        <f t="shared" si="41"/>
        <v>-3.5395493639786113E-2</v>
      </c>
      <c r="K567" s="10">
        <f t="shared" si="42"/>
        <v>3.3963806555602716</v>
      </c>
      <c r="L567" s="10">
        <f t="shared" si="43"/>
        <v>4.3496260293094391E-2</v>
      </c>
    </row>
    <row r="568" spans="1:12" x14ac:dyDescent="0.25">
      <c r="A568" s="8">
        <v>44397</v>
      </c>
      <c r="B568" s="9">
        <v>30813.64</v>
      </c>
      <c r="C568" s="9">
        <v>30944.29</v>
      </c>
      <c r="D568" s="9">
        <v>29354.71</v>
      </c>
      <c r="E568" s="9">
        <v>29759.93</v>
      </c>
      <c r="F568" s="9">
        <v>47087937607.111122</v>
      </c>
      <c r="G568" s="9">
        <v>559670772835.03809</v>
      </c>
      <c r="H568" s="44">
        <f t="shared" si="44"/>
        <v>-2.9433294699348907E-2</v>
      </c>
      <c r="I568" s="10">
        <f t="shared" si="40"/>
        <v>4.7605753404610582E-2</v>
      </c>
      <c r="J568" s="10">
        <f t="shared" si="41"/>
        <v>8.0074449099846623E-2</v>
      </c>
      <c r="K568" s="10">
        <f t="shared" si="42"/>
        <v>3.2669806881146499</v>
      </c>
      <c r="L568" s="10">
        <f t="shared" si="43"/>
        <v>5.4150764902804349E-2</v>
      </c>
    </row>
    <row r="569" spans="1:12" x14ac:dyDescent="0.25">
      <c r="A569" s="8">
        <v>44398</v>
      </c>
      <c r="B569" s="9">
        <v>29801.49</v>
      </c>
      <c r="C569" s="9">
        <v>32766.056556760599</v>
      </c>
      <c r="D569" s="9">
        <v>29541.54</v>
      </c>
      <c r="E569" s="9">
        <v>32142.94</v>
      </c>
      <c r="F569" s="9">
        <v>50268395206.020897</v>
      </c>
      <c r="G569" s="9">
        <v>585072482636.48132</v>
      </c>
      <c r="H569" s="44">
        <f t="shared" si="44"/>
        <v>5.8872462633998007E-2</v>
      </c>
      <c r="I569" s="10">
        <f t="shared" si="40"/>
        <v>2.811070330090374E-2</v>
      </c>
      <c r="J569" s="10">
        <f t="shared" si="41"/>
        <v>6.08562875704588E-3</v>
      </c>
      <c r="K569" s="10">
        <f t="shared" si="42"/>
        <v>3.51818834923567</v>
      </c>
      <c r="L569" s="10">
        <f t="shared" si="43"/>
        <v>0.10915194525270522</v>
      </c>
    </row>
    <row r="570" spans="1:12" x14ac:dyDescent="0.25">
      <c r="A570" s="8">
        <v>44399</v>
      </c>
      <c r="B570" s="9">
        <v>32129.59</v>
      </c>
      <c r="C570" s="9">
        <v>32489.11</v>
      </c>
      <c r="D570" s="9">
        <v>31734.31</v>
      </c>
      <c r="E570" s="9">
        <v>32338.55</v>
      </c>
      <c r="F570" s="9">
        <v>54591578894.222221</v>
      </c>
      <c r="G570" s="9">
        <v>602767264602.46948</v>
      </c>
      <c r="H570" s="44">
        <f t="shared" si="44"/>
        <v>-8.4522394777914248E-3</v>
      </c>
      <c r="I570" s="10">
        <f t="shared" si="40"/>
        <v>1.4914403495278142E-3</v>
      </c>
      <c r="J570" s="10">
        <f t="shared" si="41"/>
        <v>3.6103777542961124E-2</v>
      </c>
      <c r="K570" s="10">
        <f t="shared" si="42"/>
        <v>3.4799995393021632</v>
      </c>
      <c r="L570" s="10">
        <f t="shared" si="43"/>
        <v>2.3784982247920361E-2</v>
      </c>
    </row>
    <row r="571" spans="1:12" x14ac:dyDescent="0.25">
      <c r="A571" s="8">
        <v>44400</v>
      </c>
      <c r="B571" s="9">
        <v>32293.94</v>
      </c>
      <c r="C571" s="9">
        <v>33506.093815261927</v>
      </c>
      <c r="D571" s="9">
        <v>32075.863081726118</v>
      </c>
      <c r="E571" s="9">
        <v>33506.093815261927</v>
      </c>
      <c r="F571" s="9">
        <v>43696585344</v>
      </c>
      <c r="G571" s="9">
        <v>609309809498.15271</v>
      </c>
      <c r="H571" s="44">
        <f t="shared" si="44"/>
        <v>3.1302298378192775E-2</v>
      </c>
      <c r="I571" s="10">
        <f t="shared" si="40"/>
        <v>5.0553822956374934E-3</v>
      </c>
      <c r="J571" s="10">
        <f t="shared" si="41"/>
        <v>2.1061129615074226E-2</v>
      </c>
      <c r="K571" s="10">
        <f t="shared" si="42"/>
        <v>3.6202338216155656</v>
      </c>
      <c r="L571" s="10">
        <f t="shared" si="43"/>
        <v>4.4589002325259974E-2</v>
      </c>
    </row>
    <row r="572" spans="1:12" x14ac:dyDescent="0.25">
      <c r="A572" s="8">
        <v>44401</v>
      </c>
      <c r="B572" s="9">
        <v>33577.412875668233</v>
      </c>
      <c r="C572" s="9">
        <v>34484.239999999998</v>
      </c>
      <c r="D572" s="9">
        <v>33432.420309104738</v>
      </c>
      <c r="E572" s="9">
        <v>34211.769999999997</v>
      </c>
      <c r="F572" s="9">
        <v>48296097848.888893</v>
      </c>
      <c r="G572" s="9">
        <v>635148001917.18665</v>
      </c>
      <c r="H572" s="44">
        <f t="shared" si="44"/>
        <v>2.9193083208420071E-2</v>
      </c>
      <c r="I572" s="10">
        <f t="shared" si="40"/>
        <v>8.9815247985313332E-2</v>
      </c>
      <c r="J572" s="10">
        <f t="shared" si="41"/>
        <v>2.9685105447628146E-2</v>
      </c>
      <c r="K572" s="10">
        <f t="shared" si="42"/>
        <v>3.7551126920123457</v>
      </c>
      <c r="L572" s="10">
        <f t="shared" si="43"/>
        <v>3.1461069260630747E-2</v>
      </c>
    </row>
    <row r="573" spans="1:12" x14ac:dyDescent="0.25">
      <c r="A573" s="8">
        <v>44402</v>
      </c>
      <c r="B573" s="9">
        <v>34245.835665854043</v>
      </c>
      <c r="C573" s="9">
        <v>35244.400000000001</v>
      </c>
      <c r="D573" s="9">
        <v>33899.695468256061</v>
      </c>
      <c r="E573" s="9">
        <v>35227.35</v>
      </c>
      <c r="F573" s="9">
        <v>40433578091.03833</v>
      </c>
      <c r="G573" s="9">
        <v>644752032173.79553</v>
      </c>
      <c r="H573" s="44">
        <f t="shared" si="44"/>
        <v>2.2043693002948696E-2</v>
      </c>
      <c r="I573" s="10">
        <f t="shared" si="40"/>
        <v>0.127990663756436</v>
      </c>
      <c r="J573" s="10">
        <f t="shared" si="41"/>
        <v>5.6321863552041274E-2</v>
      </c>
      <c r="K573" s="10">
        <f t="shared" si="42"/>
        <v>3.859932936389491</v>
      </c>
      <c r="L573" s="10">
        <f t="shared" si="43"/>
        <v>3.9667156685909921E-2</v>
      </c>
    </row>
    <row r="574" spans="1:12" x14ac:dyDescent="0.25">
      <c r="A574" s="8">
        <v>44403</v>
      </c>
      <c r="B574" s="9">
        <v>35340.07</v>
      </c>
      <c r="C574" s="9">
        <v>40497.987881956833</v>
      </c>
      <c r="D574" s="9">
        <v>35321.9</v>
      </c>
      <c r="E574" s="9">
        <v>37211.42</v>
      </c>
      <c r="F574" s="9">
        <v>84057801560.306625</v>
      </c>
      <c r="G574" s="9">
        <v>718521334086.50281</v>
      </c>
      <c r="H574" s="44">
        <f t="shared" si="44"/>
        <v>0.14906163481168161</v>
      </c>
      <c r="I574" s="10">
        <f t="shared" si="40"/>
        <v>5.1663845997188575E-2</v>
      </c>
      <c r="J574" s="10">
        <f t="shared" si="41"/>
        <v>5.3026463381402822E-2</v>
      </c>
      <c r="K574" s="10">
        <f t="shared" si="42"/>
        <v>4.5843624849628446</v>
      </c>
      <c r="L574" s="10">
        <f t="shared" si="43"/>
        <v>0.14654047154759042</v>
      </c>
    </row>
    <row r="575" spans="1:12" x14ac:dyDescent="0.25">
      <c r="A575" s="8">
        <v>44404</v>
      </c>
      <c r="B575" s="9">
        <v>37292.76</v>
      </c>
      <c r="C575" s="9">
        <v>39204.300000000003</v>
      </c>
      <c r="D575" s="9">
        <v>36462.03</v>
      </c>
      <c r="E575" s="9">
        <v>39184.61</v>
      </c>
      <c r="F575" s="9">
        <v>88056814919.111115</v>
      </c>
      <c r="G575" s="9">
        <v>706886857254.69873</v>
      </c>
      <c r="H575" s="44">
        <f t="shared" si="44"/>
        <v>-3.1944497729804747E-2</v>
      </c>
      <c r="I575" s="10">
        <f t="shared" si="40"/>
        <v>3.3827677355390967E-2</v>
      </c>
      <c r="J575" s="10">
        <f t="shared" si="41"/>
        <v>2.0808169329744608E-2</v>
      </c>
      <c r="K575" s="10">
        <f t="shared" si="42"/>
        <v>4.4059728302395422</v>
      </c>
      <c r="L575" s="10">
        <f t="shared" si="43"/>
        <v>7.5208922816420332E-2</v>
      </c>
    </row>
    <row r="576" spans="1:12" x14ac:dyDescent="0.25">
      <c r="A576" s="8">
        <v>44405</v>
      </c>
      <c r="B576" s="9">
        <v>39454.99</v>
      </c>
      <c r="C576" s="9">
        <v>40816.35</v>
      </c>
      <c r="D576" s="9">
        <v>38937.839999999997</v>
      </c>
      <c r="E576" s="9">
        <v>39999.97</v>
      </c>
      <c r="F576" s="9">
        <v>86298185116.444443</v>
      </c>
      <c r="G576" s="9">
        <v>747991262254.27209</v>
      </c>
      <c r="H576" s="44">
        <f t="shared" si="44"/>
        <v>4.111921396377427E-2</v>
      </c>
      <c r="I576" s="10">
        <f t="shared" si="40"/>
        <v>3.1833659822175467E-2</v>
      </c>
      <c r="J576" s="10">
        <f t="shared" si="41"/>
        <v>-1.6100012075015435E-4</v>
      </c>
      <c r="K576" s="10">
        <f t="shared" si="42"/>
        <v>4.6282621837285127</v>
      </c>
      <c r="L576" s="10">
        <f t="shared" si="43"/>
        <v>4.8243816297976583E-2</v>
      </c>
    </row>
    <row r="577" spans="1:12" x14ac:dyDescent="0.25">
      <c r="A577" s="8">
        <v>44406</v>
      </c>
      <c r="B577" s="9">
        <v>40016.36</v>
      </c>
      <c r="C577" s="9">
        <v>40542.050000000003</v>
      </c>
      <c r="D577" s="9">
        <v>39339.659281720771</v>
      </c>
      <c r="E577" s="9">
        <v>39993.53</v>
      </c>
      <c r="F577" s="9">
        <v>71065073251.555557</v>
      </c>
      <c r="G577" s="9">
        <v>747876722584.43372</v>
      </c>
      <c r="H577" s="44">
        <f t="shared" si="44"/>
        <v>-6.7203461358008648E-3</v>
      </c>
      <c r="I577" s="10">
        <f t="shared" si="40"/>
        <v>2.3992847081597619E-2</v>
      </c>
      <c r="J577" s="10">
        <f t="shared" si="41"/>
        <v>5.2539748304288203E-2</v>
      </c>
      <c r="K577" s="10">
        <f t="shared" si="42"/>
        <v>4.590438313710818</v>
      </c>
      <c r="L577" s="10">
        <f t="shared" si="43"/>
        <v>3.0564339911248961E-2</v>
      </c>
    </row>
    <row r="578" spans="1:12" x14ac:dyDescent="0.25">
      <c r="A578" s="8">
        <v>44407</v>
      </c>
      <c r="B578" s="9">
        <v>39990.47</v>
      </c>
      <c r="C578" s="9">
        <v>42094.78</v>
      </c>
      <c r="D578" s="9">
        <v>38371.281931588157</v>
      </c>
      <c r="E578" s="9">
        <v>42094.78</v>
      </c>
      <c r="F578" s="9">
        <v>58156415288.888893</v>
      </c>
      <c r="G578" s="9">
        <v>743518127668.97241</v>
      </c>
      <c r="H578" s="44">
        <f t="shared" si="44"/>
        <v>3.8299247324691171E-2</v>
      </c>
      <c r="I578" s="10">
        <f t="shared" si="40"/>
        <v>2.1125324056348838E-4</v>
      </c>
      <c r="J578" s="10">
        <f t="shared" si="41"/>
        <v>-9.3546814669263068E-3</v>
      </c>
      <c r="K578" s="10">
        <f t="shared" si="42"/>
        <v>4.8045478933410584</v>
      </c>
      <c r="L578" s="10">
        <f t="shared" si="43"/>
        <v>9.7038667487065799E-2</v>
      </c>
    </row>
    <row r="579" spans="1:12" x14ac:dyDescent="0.25">
      <c r="A579" s="8">
        <v>44408</v>
      </c>
      <c r="B579" s="9">
        <v>42278.66</v>
      </c>
      <c r="C579" s="9">
        <v>42278.66</v>
      </c>
      <c r="D579" s="9">
        <v>41142.879999999997</v>
      </c>
      <c r="E579" s="9">
        <v>41700.996741679657</v>
      </c>
      <c r="F579" s="9">
        <v>73216348003.555557</v>
      </c>
      <c r="G579" s="9">
        <v>781288809337.93872</v>
      </c>
      <c r="H579" s="44">
        <f t="shared" si="44"/>
        <v>4.3682375819520773E-3</v>
      </c>
      <c r="I579" s="10">
        <f t="shared" ref="I579:I642" si="45">_xlfn.STDEV.S(H580:H581)</f>
        <v>3.8388474093399308E-2</v>
      </c>
      <c r="J579" s="10">
        <f t="shared" ref="J579:J642" si="46">E580/E579-1</f>
        <v>-3.7895881368516515E-2</v>
      </c>
      <c r="K579" s="10">
        <f t="shared" ref="K579:K642" si="47">C579/$C$2-1</f>
        <v>4.8299035375949915</v>
      </c>
      <c r="L579" s="10">
        <f t="shared" ref="L579:L642" si="48">C579/D579-1</f>
        <v>2.7605748552361975E-2</v>
      </c>
    </row>
    <row r="580" spans="1:12" x14ac:dyDescent="0.25">
      <c r="A580" s="8">
        <v>44409</v>
      </c>
      <c r="B580" s="9">
        <v>41582.559755730639</v>
      </c>
      <c r="C580" s="9">
        <v>42475.974285519151</v>
      </c>
      <c r="D580" s="9">
        <v>39657.246429082217</v>
      </c>
      <c r="E580" s="9">
        <v>40120.70071620807</v>
      </c>
      <c r="F580" s="9">
        <v>58507194382.222221</v>
      </c>
      <c r="G580" s="9">
        <v>778532262681.45447</v>
      </c>
      <c r="H580" s="44">
        <f t="shared" ref="H580:H643" si="49">(C580-C579)/C579</f>
        <v>4.6669947798522286E-3</v>
      </c>
      <c r="I580" s="10">
        <f t="shared" si="45"/>
        <v>2.2529099214434436E-2</v>
      </c>
      <c r="J580" s="10">
        <f t="shared" si="46"/>
        <v>-2.4119479580289815E-2</v>
      </c>
      <c r="K580" s="10">
        <f t="shared" si="47"/>
        <v>4.8571116669719894</v>
      </c>
      <c r="L580" s="10">
        <f t="shared" si="48"/>
        <v>7.1077245907064546E-2</v>
      </c>
    </row>
    <row r="581" spans="1:12" x14ac:dyDescent="0.25">
      <c r="A581" s="8">
        <v>44410</v>
      </c>
      <c r="B581" s="9">
        <v>39918.956774115337</v>
      </c>
      <c r="C581" s="9">
        <v>40368.21</v>
      </c>
      <c r="D581" s="9">
        <v>38759.760000000002</v>
      </c>
      <c r="E581" s="9">
        <v>39153.010294536572</v>
      </c>
      <c r="F581" s="9">
        <v>66317530652.444443</v>
      </c>
      <c r="G581" s="9">
        <v>743370673763.23621</v>
      </c>
      <c r="H581" s="44">
        <f t="shared" si="49"/>
        <v>-4.9622505921841274E-2</v>
      </c>
      <c r="I581" s="10">
        <f t="shared" si="45"/>
        <v>1.7710208075103383E-2</v>
      </c>
      <c r="J581" s="10">
        <f t="shared" si="46"/>
        <v>-2.2934642516155956E-2</v>
      </c>
      <c r="K581" s="10">
        <f t="shared" si="47"/>
        <v>4.5664671085927866</v>
      </c>
      <c r="L581" s="10">
        <f t="shared" si="48"/>
        <v>4.1497934971733486E-2</v>
      </c>
    </row>
    <row r="582" spans="1:12" x14ac:dyDescent="0.25">
      <c r="A582" s="8">
        <v>44411</v>
      </c>
      <c r="B582" s="9">
        <v>39178.215640586248</v>
      </c>
      <c r="C582" s="9">
        <v>39651.208089723877</v>
      </c>
      <c r="D582" s="9">
        <v>37817.15</v>
      </c>
      <c r="E582" s="9">
        <v>38255.050000000003</v>
      </c>
      <c r="F582" s="9">
        <v>58660971022.222221</v>
      </c>
      <c r="G582" s="9">
        <v>722087350783.22681</v>
      </c>
      <c r="H582" s="44">
        <f t="shared" si="49"/>
        <v>-1.7761548264739052E-2</v>
      </c>
      <c r="I582" s="10">
        <f t="shared" si="45"/>
        <v>1.8695144382653392E-2</v>
      </c>
      <c r="J582" s="10">
        <f t="shared" si="46"/>
        <v>3.966591857764401E-2</v>
      </c>
      <c r="K582" s="10">
        <f t="shared" si="47"/>
        <v>4.4675980343794333</v>
      </c>
      <c r="L582" s="10">
        <f t="shared" si="48"/>
        <v>4.8498051538095277E-2</v>
      </c>
    </row>
    <row r="583" spans="1:12" x14ac:dyDescent="0.25">
      <c r="A583" s="8">
        <v>44412</v>
      </c>
      <c r="B583" s="9">
        <v>38200.89</v>
      </c>
      <c r="C583" s="9">
        <v>39940.046053650272</v>
      </c>
      <c r="D583" s="9">
        <v>37616.06</v>
      </c>
      <c r="E583" s="9">
        <v>39772.471698483707</v>
      </c>
      <c r="F583" s="9">
        <v>55749176732.444443</v>
      </c>
      <c r="G583" s="9">
        <v>726853585219.33496</v>
      </c>
      <c r="H583" s="44">
        <f t="shared" si="49"/>
        <v>7.284468187521655E-3</v>
      </c>
      <c r="I583" s="10">
        <f t="shared" si="45"/>
        <v>5.4478726721731785E-3</v>
      </c>
      <c r="J583" s="10">
        <f t="shared" si="46"/>
        <v>2.7091081809071493E-2</v>
      </c>
      <c r="K583" s="10">
        <f t="shared" si="47"/>
        <v>4.5074265783230256</v>
      </c>
      <c r="L583" s="10">
        <f t="shared" si="48"/>
        <v>6.1781751030019594E-2</v>
      </c>
    </row>
    <row r="584" spans="1:12" x14ac:dyDescent="0.25">
      <c r="A584" s="8">
        <v>44413</v>
      </c>
      <c r="B584" s="9">
        <v>39740.02633556848</v>
      </c>
      <c r="C584" s="9">
        <v>41286.959999999999</v>
      </c>
      <c r="D584" s="9">
        <v>37462.49609672439</v>
      </c>
      <c r="E584" s="9">
        <v>40849.950983016308</v>
      </c>
      <c r="F584" s="9">
        <v>59042920661.333344</v>
      </c>
      <c r="G584" s="9">
        <v>740145761053.04199</v>
      </c>
      <c r="H584" s="44">
        <f t="shared" si="49"/>
        <v>3.3723394923993261E-2</v>
      </c>
      <c r="I584" s="10">
        <f t="shared" si="45"/>
        <v>1.8568090771622623E-3</v>
      </c>
      <c r="J584" s="10">
        <f t="shared" si="46"/>
        <v>4.7560324382689423E-2</v>
      </c>
      <c r="K584" s="10">
        <f t="shared" si="47"/>
        <v>4.6931556998387105</v>
      </c>
      <c r="L584" s="10">
        <f t="shared" si="48"/>
        <v>0.10208780251591421</v>
      </c>
    </row>
    <row r="585" spans="1:12" x14ac:dyDescent="0.25">
      <c r="A585" s="8">
        <v>44414</v>
      </c>
      <c r="B585" s="9">
        <v>40863.395308199048</v>
      </c>
      <c r="C585" s="9">
        <v>42997.39</v>
      </c>
      <c r="D585" s="9">
        <v>39960.036930144939</v>
      </c>
      <c r="E585" s="9">
        <v>42792.787902785531</v>
      </c>
      <c r="F585" s="9">
        <v>70411983530.666672</v>
      </c>
      <c r="G585" s="9">
        <v>776250570813.44189</v>
      </c>
      <c r="H585" s="44">
        <f t="shared" si="49"/>
        <v>4.1427850343062324E-2</v>
      </c>
      <c r="I585" s="10">
        <f t="shared" si="45"/>
        <v>1.7996442512164621E-2</v>
      </c>
      <c r="J585" s="10">
        <f t="shared" si="46"/>
        <v>4.3768675139125301E-2</v>
      </c>
      <c r="K585" s="10">
        <f t="shared" si="47"/>
        <v>4.9290109021513802</v>
      </c>
      <c r="L585" s="10">
        <f t="shared" si="48"/>
        <v>7.6009766336420759E-2</v>
      </c>
    </row>
    <row r="586" spans="1:12" x14ac:dyDescent="0.25">
      <c r="A586" s="8">
        <v>44415</v>
      </c>
      <c r="B586" s="9">
        <v>42775.456327420987</v>
      </c>
      <c r="C586" s="9">
        <v>44665.771534800042</v>
      </c>
      <c r="D586" s="9">
        <v>42690.126450905584</v>
      </c>
      <c r="E586" s="9">
        <v>44665.771534800042</v>
      </c>
      <c r="F586" s="9">
        <v>74440143148.755249</v>
      </c>
      <c r="G586" s="9">
        <v>817328586551.62354</v>
      </c>
      <c r="H586" s="44">
        <f t="shared" si="49"/>
        <v>3.8801925763401982E-2</v>
      </c>
      <c r="I586" s="10">
        <f t="shared" si="45"/>
        <v>8.8638301378048991E-3</v>
      </c>
      <c r="J586" s="10">
        <f t="shared" si="46"/>
        <v>-1.9825756975269337E-2</v>
      </c>
      <c r="K586" s="10">
        <f t="shared" si="47"/>
        <v>5.1590679430270594</v>
      </c>
      <c r="L586" s="10">
        <f t="shared" si="48"/>
        <v>4.627873581415809E-2</v>
      </c>
    </row>
    <row r="587" spans="1:12" x14ac:dyDescent="0.25">
      <c r="A587" s="8">
        <v>44416</v>
      </c>
      <c r="B587" s="9">
        <v>44598.25</v>
      </c>
      <c r="C587" s="9">
        <v>45262.10928386794</v>
      </c>
      <c r="D587" s="9">
        <v>43332.65926046612</v>
      </c>
      <c r="E587" s="9">
        <v>43780.238803238193</v>
      </c>
      <c r="F587" s="9">
        <v>75737447466.666672</v>
      </c>
      <c r="G587" s="9">
        <v>832151493680.00635</v>
      </c>
      <c r="H587" s="44">
        <f t="shared" si="49"/>
        <v>1.335111268823104E-2</v>
      </c>
      <c r="I587" s="10">
        <f t="shared" si="45"/>
        <v>1.713296592612731E-2</v>
      </c>
      <c r="J587" s="10">
        <f t="shared" si="46"/>
        <v>5.6766147023198377E-2</v>
      </c>
      <c r="K587" s="10">
        <f t="shared" si="47"/>
        <v>5.2412983531888848</v>
      </c>
      <c r="L587" s="10">
        <f t="shared" si="48"/>
        <v>4.4526462403430722E-2</v>
      </c>
    </row>
    <row r="588" spans="1:12" x14ac:dyDescent="0.25">
      <c r="A588" s="8">
        <v>44417</v>
      </c>
      <c r="B588" s="9">
        <v>43793.245653967882</v>
      </c>
      <c r="C588" s="9">
        <v>46433.785132515179</v>
      </c>
      <c r="D588" s="9">
        <v>42875.915364571447</v>
      </c>
      <c r="E588" s="9">
        <v>46265.47427585355</v>
      </c>
      <c r="F588" s="9">
        <v>74184672056.888885</v>
      </c>
      <c r="G588" s="9">
        <v>842714141698.14233</v>
      </c>
      <c r="H588" s="44">
        <f t="shared" si="49"/>
        <v>2.5886461483686111E-2</v>
      </c>
      <c r="I588" s="10">
        <f t="shared" si="45"/>
        <v>1.6878302588879577E-3</v>
      </c>
      <c r="J588" s="10">
        <f t="shared" si="46"/>
        <v>-1.5596027553549052E-2</v>
      </c>
      <c r="K588" s="10">
        <f t="shared" si="47"/>
        <v>5.4028634826169029</v>
      </c>
      <c r="L588" s="10">
        <f t="shared" si="48"/>
        <v>8.2980613654341173E-2</v>
      </c>
    </row>
    <row r="589" spans="1:12" x14ac:dyDescent="0.25">
      <c r="A589" s="8">
        <v>44418</v>
      </c>
      <c r="B589" s="9">
        <v>46306.068427265593</v>
      </c>
      <c r="C589" s="9">
        <v>46510.716103359031</v>
      </c>
      <c r="D589" s="9">
        <v>44647.938499999997</v>
      </c>
      <c r="E589" s="9">
        <v>45543.916664269324</v>
      </c>
      <c r="F589" s="9">
        <v>72283654172.444443</v>
      </c>
      <c r="G589" s="9">
        <v>856134898662.8064</v>
      </c>
      <c r="H589" s="44">
        <f t="shared" si="49"/>
        <v>1.6567887072807571E-3</v>
      </c>
      <c r="I589" s="10">
        <f t="shared" si="45"/>
        <v>1.0347153825291873E-2</v>
      </c>
      <c r="J589" s="10">
        <f t="shared" si="46"/>
        <v>2.7721668441775815E-3</v>
      </c>
      <c r="K589" s="10">
        <f t="shared" si="47"/>
        <v>5.4134716745291627</v>
      </c>
      <c r="L589" s="10">
        <f t="shared" si="48"/>
        <v>4.1721469477455031E-2</v>
      </c>
    </row>
    <row r="590" spans="1:12" x14ac:dyDescent="0.25">
      <c r="A590" s="8">
        <v>44419</v>
      </c>
      <c r="B590" s="9">
        <v>45587.990831347219</v>
      </c>
      <c r="C590" s="9">
        <v>46698.793400000002</v>
      </c>
      <c r="D590" s="9">
        <v>45384.817168191672</v>
      </c>
      <c r="E590" s="9">
        <v>45670.171999999999</v>
      </c>
      <c r="F590" s="9">
        <v>65924957909.333344</v>
      </c>
      <c r="G590" s="9">
        <v>865313524334.51416</v>
      </c>
      <c r="H590" s="44">
        <f t="shared" si="49"/>
        <v>4.0437411503837992E-3</v>
      </c>
      <c r="I590" s="10">
        <f t="shared" si="45"/>
        <v>3.1908087351464276E-2</v>
      </c>
      <c r="J590" s="10">
        <f t="shared" si="46"/>
        <v>-2.706001413789294E-2</v>
      </c>
      <c r="K590" s="10">
        <f t="shared" si="47"/>
        <v>5.4394060938562774</v>
      </c>
      <c r="L590" s="10">
        <f t="shared" si="48"/>
        <v>2.895188994457909E-2</v>
      </c>
    </row>
    <row r="591" spans="1:12" x14ac:dyDescent="0.25">
      <c r="A591" s="8">
        <v>44420</v>
      </c>
      <c r="B591" s="9">
        <v>45554.775600000001</v>
      </c>
      <c r="C591" s="9">
        <v>46204.283806637693</v>
      </c>
      <c r="D591" s="9">
        <v>43889.574500000002</v>
      </c>
      <c r="E591" s="9">
        <v>44434.336499999998</v>
      </c>
      <c r="F591" s="9">
        <v>80625549752.888885</v>
      </c>
      <c r="G591" s="9">
        <v>843658955881.71338</v>
      </c>
      <c r="H591" s="44">
        <f t="shared" si="49"/>
        <v>-1.0589344121304616E-2</v>
      </c>
      <c r="I591" s="10">
        <f t="shared" si="45"/>
        <v>2.0221807134804884E-2</v>
      </c>
      <c r="J591" s="10">
        <f t="shared" si="46"/>
        <v>7.5744027734106156E-2</v>
      </c>
      <c r="K591" s="10">
        <f t="shared" si="47"/>
        <v>5.371217006791607</v>
      </c>
      <c r="L591" s="10">
        <f t="shared" si="48"/>
        <v>5.2739388180618851E-2</v>
      </c>
    </row>
    <row r="592" spans="1:12" x14ac:dyDescent="0.25">
      <c r="A592" s="8">
        <v>44421</v>
      </c>
      <c r="B592" s="9">
        <v>44399.981299999999</v>
      </c>
      <c r="C592" s="9">
        <v>47799.972116202604</v>
      </c>
      <c r="D592" s="9">
        <v>44259.268300000003</v>
      </c>
      <c r="E592" s="9">
        <v>47799.972116202604</v>
      </c>
      <c r="F592" s="9">
        <v>66684585358.222221</v>
      </c>
      <c r="G592" s="9">
        <v>867420364756.22058</v>
      </c>
      <c r="H592" s="44">
        <f t="shared" si="49"/>
        <v>3.4535505760521577E-2</v>
      </c>
      <c r="I592" s="10">
        <f t="shared" si="45"/>
        <v>1.5429888732564911E-2</v>
      </c>
      <c r="J592" s="10">
        <f t="shared" si="46"/>
        <v>-1.5616377649508628E-2</v>
      </c>
      <c r="K592" s="10">
        <f t="shared" si="47"/>
        <v>5.5912502084311919</v>
      </c>
      <c r="L592" s="10">
        <f t="shared" si="48"/>
        <v>7.999914938048347E-2</v>
      </c>
    </row>
    <row r="593" spans="1:12" x14ac:dyDescent="0.25">
      <c r="A593" s="8">
        <v>44422</v>
      </c>
      <c r="B593" s="9">
        <v>47794.488314307011</v>
      </c>
      <c r="C593" s="9">
        <v>48083.786929299953</v>
      </c>
      <c r="D593" s="9">
        <v>46151.363976499699</v>
      </c>
      <c r="E593" s="9">
        <v>47053.509700000002</v>
      </c>
      <c r="F593" s="9">
        <v>63747047793.777779</v>
      </c>
      <c r="G593" s="9">
        <v>884526105404.98584</v>
      </c>
      <c r="H593" s="44">
        <f t="shared" si="49"/>
        <v>5.9375518547874996E-3</v>
      </c>
      <c r="I593" s="10">
        <f t="shared" si="45"/>
        <v>2.0916929125443812E-2</v>
      </c>
      <c r="J593" s="10">
        <f t="shared" si="46"/>
        <v>8.4631306471960599E-5</v>
      </c>
      <c r="K593" s="10">
        <f t="shared" si="47"/>
        <v>5.6303860983316305</v>
      </c>
      <c r="L593" s="10">
        <f t="shared" si="48"/>
        <v>4.1871415843402593E-2</v>
      </c>
    </row>
    <row r="594" spans="1:12" x14ac:dyDescent="0.25">
      <c r="A594" s="8">
        <v>44423</v>
      </c>
      <c r="B594" s="9">
        <v>47056.982400000001</v>
      </c>
      <c r="C594" s="9">
        <v>47320.042999999998</v>
      </c>
      <c r="D594" s="9">
        <v>45608.968099999998</v>
      </c>
      <c r="E594" s="9">
        <v>47057.491900000001</v>
      </c>
      <c r="F594" s="9">
        <v>60388411064.888893</v>
      </c>
      <c r="G594" s="9">
        <v>871847138944.45276</v>
      </c>
      <c r="H594" s="44">
        <f t="shared" si="49"/>
        <v>-1.5883606056713604E-2</v>
      </c>
      <c r="I594" s="10">
        <f t="shared" si="45"/>
        <v>2.3521664482256822E-2</v>
      </c>
      <c r="J594" s="10">
        <f t="shared" si="46"/>
        <v>-2.4454116731197906E-2</v>
      </c>
      <c r="K594" s="10">
        <f t="shared" si="47"/>
        <v>5.5250716575418206</v>
      </c>
      <c r="L594" s="10">
        <f t="shared" si="48"/>
        <v>3.7516194101308686E-2</v>
      </c>
    </row>
    <row r="595" spans="1:12" x14ac:dyDescent="0.25">
      <c r="A595" s="8">
        <v>44424</v>
      </c>
      <c r="B595" s="9">
        <v>47056.274100000002</v>
      </c>
      <c r="C595" s="9">
        <v>47968.2045</v>
      </c>
      <c r="D595" s="9">
        <v>45669.48158944567</v>
      </c>
      <c r="E595" s="9">
        <v>45906.7425</v>
      </c>
      <c r="F595" s="9">
        <v>66521713774.60627</v>
      </c>
      <c r="G595" s="9">
        <v>881240961277.8623</v>
      </c>
      <c r="H595" s="44">
        <f t="shared" si="49"/>
        <v>1.3697398795685836E-2</v>
      </c>
      <c r="I595" s="10">
        <f t="shared" si="45"/>
        <v>3.2578937290577764E-3</v>
      </c>
      <c r="J595" s="10">
        <f t="shared" si="46"/>
        <v>-2.9128241891700268E-2</v>
      </c>
      <c r="K595" s="10">
        <f t="shared" si="47"/>
        <v>5.6144481662055981</v>
      </c>
      <c r="L595" s="10">
        <f t="shared" si="48"/>
        <v>5.03338954275665E-2</v>
      </c>
    </row>
    <row r="596" spans="1:12" x14ac:dyDescent="0.25">
      <c r="A596" s="8">
        <v>44425</v>
      </c>
      <c r="B596" s="9">
        <v>45942.602400000003</v>
      </c>
      <c r="C596" s="9">
        <v>47029.598260769562</v>
      </c>
      <c r="D596" s="9">
        <v>44569.559800000003</v>
      </c>
      <c r="E596" s="9">
        <v>44569.559800000003</v>
      </c>
      <c r="F596" s="9">
        <v>76216552899.132874</v>
      </c>
      <c r="G596" s="9">
        <v>863499932236.13696</v>
      </c>
      <c r="H596" s="44">
        <f t="shared" si="49"/>
        <v>-1.9567258124711287E-2</v>
      </c>
      <c r="I596" s="10">
        <f t="shared" si="45"/>
        <v>3.2725653937077409E-2</v>
      </c>
      <c r="J596" s="10">
        <f t="shared" si="46"/>
        <v>6.4275393628634436E-3</v>
      </c>
      <c r="K596" s="10">
        <f t="shared" si="47"/>
        <v>5.4850215515849294</v>
      </c>
      <c r="L596" s="10">
        <f t="shared" si="48"/>
        <v>5.5195484806416228E-2</v>
      </c>
    </row>
    <row r="597" spans="1:12" x14ac:dyDescent="0.25">
      <c r="A597" s="8">
        <v>44426</v>
      </c>
      <c r="B597" s="9">
        <v>44681.517</v>
      </c>
      <c r="C597" s="9">
        <v>45892.675799999997</v>
      </c>
      <c r="D597" s="9">
        <v>44342.732799999998</v>
      </c>
      <c r="E597" s="9">
        <v>44856.032399999996</v>
      </c>
      <c r="F597" s="9">
        <v>74813786339.555557</v>
      </c>
      <c r="G597" s="9">
        <v>847896521850.95447</v>
      </c>
      <c r="H597" s="44">
        <f t="shared" si="49"/>
        <v>-2.4174615621115052E-2</v>
      </c>
      <c r="I597" s="10">
        <f t="shared" si="45"/>
        <v>2.0297633177490466E-2</v>
      </c>
      <c r="J597" s="10">
        <f t="shared" si="46"/>
        <v>4.0369952559602851E-2</v>
      </c>
      <c r="K597" s="10">
        <f t="shared" si="47"/>
        <v>5.3282486482807174</v>
      </c>
      <c r="L597" s="10">
        <f t="shared" si="48"/>
        <v>3.4953709483597661E-2</v>
      </c>
    </row>
    <row r="598" spans="1:12" x14ac:dyDescent="0.25">
      <c r="A598" s="8">
        <v>44427</v>
      </c>
      <c r="B598" s="9">
        <v>44752.504200000003</v>
      </c>
      <c r="C598" s="9">
        <v>46907.19985180653</v>
      </c>
      <c r="D598" s="9">
        <v>43977.691695104812</v>
      </c>
      <c r="E598" s="9">
        <v>46666.868300000002</v>
      </c>
      <c r="F598" s="9">
        <v>57015323932.444443</v>
      </c>
      <c r="G598" s="9">
        <v>849460246207.72607</v>
      </c>
      <c r="H598" s="44">
        <f t="shared" si="49"/>
        <v>2.2106448014228296E-2</v>
      </c>
      <c r="I598" s="10">
        <f t="shared" si="45"/>
        <v>3.027045975918561E-2</v>
      </c>
      <c r="J598" s="10">
        <f t="shared" si="46"/>
        <v>5.5794291382832872E-2</v>
      </c>
      <c r="K598" s="10">
        <f t="shared" si="47"/>
        <v>5.468143748045045</v>
      </c>
      <c r="L598" s="10">
        <f t="shared" si="48"/>
        <v>6.6613504342425633E-2</v>
      </c>
    </row>
    <row r="599" spans="1:12" x14ac:dyDescent="0.25">
      <c r="A599" s="8">
        <v>44428</v>
      </c>
      <c r="B599" s="9">
        <v>46753.2071</v>
      </c>
      <c r="C599" s="9">
        <v>49290.631422924722</v>
      </c>
      <c r="D599" s="9">
        <v>46669.499400000001</v>
      </c>
      <c r="E599" s="9">
        <v>49270.613147854492</v>
      </c>
      <c r="F599" s="9">
        <v>64823787278.222221</v>
      </c>
      <c r="G599" s="9">
        <v>897465475109.44666</v>
      </c>
      <c r="H599" s="44">
        <f t="shared" si="49"/>
        <v>5.0811636137909413E-2</v>
      </c>
      <c r="I599" s="10">
        <f t="shared" si="45"/>
        <v>8.9836703946856791E-3</v>
      </c>
      <c r="J599" s="10">
        <f t="shared" si="46"/>
        <v>-5.4837748221985283E-3</v>
      </c>
      <c r="K599" s="10">
        <f t="shared" si="47"/>
        <v>5.7968007146584037</v>
      </c>
      <c r="L599" s="10">
        <f t="shared" si="48"/>
        <v>5.6163705559796995E-2</v>
      </c>
    </row>
    <row r="600" spans="1:12" x14ac:dyDescent="0.25">
      <c r="A600" s="8">
        <v>44429</v>
      </c>
      <c r="B600" s="9">
        <v>49307.457287830039</v>
      </c>
      <c r="C600" s="9">
        <v>49685.0916</v>
      </c>
      <c r="D600" s="9">
        <v>48344.590700000001</v>
      </c>
      <c r="E600" s="9">
        <v>49000.424200000001</v>
      </c>
      <c r="F600" s="9">
        <v>66932790903.526131</v>
      </c>
      <c r="G600" s="9">
        <v>920956990033.82166</v>
      </c>
      <c r="H600" s="44">
        <f t="shared" si="49"/>
        <v>8.0027414072000973E-3</v>
      </c>
      <c r="I600" s="10">
        <f t="shared" si="45"/>
        <v>1.752848126082332E-2</v>
      </c>
      <c r="J600" s="10">
        <f t="shared" si="46"/>
        <v>4.5616527059495482E-3</v>
      </c>
      <c r="K600" s="10">
        <f t="shared" si="47"/>
        <v>5.8511937531740879</v>
      </c>
      <c r="L600" s="10">
        <f t="shared" si="48"/>
        <v>2.7728043212081666E-2</v>
      </c>
    </row>
    <row r="601" spans="1:12" x14ac:dyDescent="0.25">
      <c r="A601" s="8">
        <v>44430</v>
      </c>
      <c r="B601" s="9">
        <v>48845.545681471143</v>
      </c>
      <c r="C601" s="9">
        <v>49451.467971484148</v>
      </c>
      <c r="D601" s="9">
        <v>48231.351909567536</v>
      </c>
      <c r="E601" s="9">
        <v>49223.947117644602</v>
      </c>
      <c r="F601" s="9">
        <v>54305803374.60627</v>
      </c>
      <c r="G601" s="9">
        <v>918252636933.95459</v>
      </c>
      <c r="H601" s="44">
        <f t="shared" si="49"/>
        <v>-4.7020871048540453E-3</v>
      </c>
      <c r="I601" s="10">
        <f t="shared" si="45"/>
        <v>2.2848965270087146E-2</v>
      </c>
      <c r="J601" s="10">
        <f t="shared" si="46"/>
        <v>5.331878033432158E-3</v>
      </c>
      <c r="K601" s="10">
        <f t="shared" si="47"/>
        <v>5.8189788433744312</v>
      </c>
      <c r="L601" s="10">
        <f t="shared" si="48"/>
        <v>2.5297156592340553E-2</v>
      </c>
    </row>
    <row r="602" spans="1:12" x14ac:dyDescent="0.25">
      <c r="A602" s="8">
        <v>44431</v>
      </c>
      <c r="B602" s="9">
        <v>49279.951494629582</v>
      </c>
      <c r="C602" s="9">
        <v>50444.796088771007</v>
      </c>
      <c r="D602" s="9">
        <v>49095.004964721418</v>
      </c>
      <c r="E602" s="9">
        <v>49486.403200000001</v>
      </c>
      <c r="F602" s="9">
        <v>63427233891.555557</v>
      </c>
      <c r="G602" s="9">
        <v>937077207548.41321</v>
      </c>
      <c r="H602" s="44">
        <f t="shared" si="49"/>
        <v>2.0086928822004944E-2</v>
      </c>
      <c r="I602" s="10">
        <f t="shared" si="45"/>
        <v>8.5758753123467099E-4</v>
      </c>
      <c r="J602" s="10">
        <f t="shared" si="46"/>
        <v>-3.5411177347397182E-2</v>
      </c>
      <c r="K602" s="10">
        <f t="shared" si="47"/>
        <v>5.9559511860400507</v>
      </c>
      <c r="L602" s="10">
        <f t="shared" si="48"/>
        <v>2.7493451218092657E-2</v>
      </c>
    </row>
    <row r="603" spans="1:12" x14ac:dyDescent="0.25">
      <c r="A603" s="8">
        <v>44432</v>
      </c>
      <c r="B603" s="9">
        <v>49540.1129</v>
      </c>
      <c r="C603" s="9">
        <v>49828.038451863184</v>
      </c>
      <c r="D603" s="9">
        <v>47734.0314</v>
      </c>
      <c r="E603" s="9">
        <v>47734.0314</v>
      </c>
      <c r="F603" s="9">
        <v>65083046847.552437</v>
      </c>
      <c r="G603" s="9">
        <v>919046656036.47778</v>
      </c>
      <c r="H603" s="44">
        <f t="shared" si="49"/>
        <v>-1.2226387749144125E-2</v>
      </c>
      <c r="I603" s="10">
        <f t="shared" si="45"/>
        <v>1.1942498713916646E-2</v>
      </c>
      <c r="J603" s="10">
        <f t="shared" si="46"/>
        <v>2.5263619364024548E-2</v>
      </c>
      <c r="K603" s="10">
        <f t="shared" si="47"/>
        <v>5.8709050296754066</v>
      </c>
      <c r="L603" s="10">
        <f t="shared" si="48"/>
        <v>4.3868221276260888E-2</v>
      </c>
    </row>
    <row r="604" spans="1:12" x14ac:dyDescent="0.25">
      <c r="A604" s="8">
        <v>44433</v>
      </c>
      <c r="B604" s="9">
        <v>47680.941400000003</v>
      </c>
      <c r="C604" s="9">
        <v>49158.389494106683</v>
      </c>
      <c r="D604" s="9">
        <v>47167.0213</v>
      </c>
      <c r="E604" s="9">
        <v>48939.965799999998</v>
      </c>
      <c r="F604" s="9">
        <v>60151994652.444443</v>
      </c>
      <c r="G604" s="9">
        <v>906908256405.46399</v>
      </c>
      <c r="H604" s="44">
        <f t="shared" si="49"/>
        <v>-1.3439199666738257E-2</v>
      </c>
      <c r="I604" s="10">
        <f t="shared" si="45"/>
        <v>6.0543900951951233E-3</v>
      </c>
      <c r="J604" s="10">
        <f t="shared" si="46"/>
        <v>-3.697075121372484E-2</v>
      </c>
      <c r="K604" s="10">
        <f t="shared" si="47"/>
        <v>5.7785655650904024</v>
      </c>
      <c r="L604" s="10">
        <f t="shared" si="48"/>
        <v>4.2219502932797637E-2</v>
      </c>
    </row>
    <row r="605" spans="1:12" x14ac:dyDescent="0.25">
      <c r="A605" s="8">
        <v>44434</v>
      </c>
      <c r="B605" s="9">
        <v>48987.109100000001</v>
      </c>
      <c r="C605" s="9">
        <v>49327.988100000002</v>
      </c>
      <c r="D605" s="9">
        <v>46471.707999999999</v>
      </c>
      <c r="E605" s="9">
        <v>47130.618499999997</v>
      </c>
      <c r="F605" s="9">
        <v>63803503262.773521</v>
      </c>
      <c r="G605" s="9">
        <v>889986412584.56958</v>
      </c>
      <c r="H605" s="44">
        <f t="shared" si="49"/>
        <v>3.4500439831059086E-3</v>
      </c>
      <c r="I605" s="10">
        <f t="shared" si="45"/>
        <v>6.2067174169802555E-3</v>
      </c>
      <c r="J605" s="10">
        <f t="shared" si="46"/>
        <v>3.9790078290612874E-2</v>
      </c>
      <c r="K605" s="10">
        <f t="shared" si="47"/>
        <v>5.8019519144323315</v>
      </c>
      <c r="L605" s="10">
        <f t="shared" si="48"/>
        <v>6.1462774296998202E-2</v>
      </c>
    </row>
    <row r="606" spans="1:12" x14ac:dyDescent="0.25">
      <c r="A606" s="8">
        <v>44435</v>
      </c>
      <c r="B606" s="9">
        <v>46838.860800000002</v>
      </c>
      <c r="C606" s="9">
        <v>49075.815699999999</v>
      </c>
      <c r="D606" s="9">
        <v>46359.980600000003</v>
      </c>
      <c r="E606" s="9">
        <v>49005.949500000002</v>
      </c>
      <c r="F606" s="9">
        <v>57376285724.444443</v>
      </c>
      <c r="G606" s="9">
        <v>896916691457.4386</v>
      </c>
      <c r="H606" s="44">
        <f t="shared" si="49"/>
        <v>-5.1121566014163695E-3</v>
      </c>
      <c r="I606" s="10">
        <f t="shared" si="45"/>
        <v>1.6302406368965329E-3</v>
      </c>
      <c r="J606" s="10">
        <f t="shared" si="46"/>
        <v>-2.8960687722213718E-3</v>
      </c>
      <c r="K606" s="10">
        <f t="shared" si="47"/>
        <v>5.7671792710504493</v>
      </c>
      <c r="L606" s="10">
        <f t="shared" si="48"/>
        <v>5.8581454626406737E-2</v>
      </c>
    </row>
    <row r="607" spans="1:12" x14ac:dyDescent="0.25">
      <c r="A607" s="8">
        <v>44436</v>
      </c>
      <c r="B607" s="9">
        <v>49042.175300000003</v>
      </c>
      <c r="C607" s="9">
        <v>49255.701500000003</v>
      </c>
      <c r="D607" s="9">
        <v>48483.4611</v>
      </c>
      <c r="E607" s="9">
        <v>48864.024899999997</v>
      </c>
      <c r="F607" s="9">
        <v>53492946569.014076</v>
      </c>
      <c r="G607" s="9">
        <v>918698539920.86877</v>
      </c>
      <c r="H607" s="44">
        <f t="shared" si="49"/>
        <v>3.665467347494413E-3</v>
      </c>
      <c r="I607" s="10">
        <f t="shared" si="45"/>
        <v>1.4603633206449038E-2</v>
      </c>
      <c r="J607" s="10">
        <f t="shared" si="46"/>
        <v>2.6071122929560708E-4</v>
      </c>
      <c r="K607" s="10">
        <f t="shared" si="47"/>
        <v>5.7919841457031263</v>
      </c>
      <c r="L607" s="10">
        <f t="shared" si="48"/>
        <v>1.5927914024273404E-2</v>
      </c>
    </row>
    <row r="608" spans="1:12" x14ac:dyDescent="0.25">
      <c r="A608" s="8">
        <v>44437</v>
      </c>
      <c r="B608" s="9">
        <v>48879.928</v>
      </c>
      <c r="C608" s="9">
        <v>49549.806100000002</v>
      </c>
      <c r="D608" s="9">
        <v>48002.010300000002</v>
      </c>
      <c r="E608" s="9">
        <v>48876.764300000003</v>
      </c>
      <c r="F608" s="9">
        <v>48229478485.630661</v>
      </c>
      <c r="G608" s="9">
        <v>914254355209.14563</v>
      </c>
      <c r="H608" s="44">
        <f t="shared" si="49"/>
        <v>5.9709757661252421E-3</v>
      </c>
      <c r="I608" s="10">
        <f t="shared" si="45"/>
        <v>4.9603668982637727E-4</v>
      </c>
      <c r="J608" s="10">
        <f t="shared" si="46"/>
        <v>-3.7974850147762362E-2</v>
      </c>
      <c r="K608" s="10">
        <f t="shared" si="47"/>
        <v>5.8325389184410259</v>
      </c>
      <c r="L608" s="10">
        <f t="shared" si="48"/>
        <v>3.2244395397748482E-2</v>
      </c>
    </row>
    <row r="609" spans="1:12" x14ac:dyDescent="0.25">
      <c r="A609" s="8">
        <v>44438</v>
      </c>
      <c r="B609" s="9">
        <v>48763.415800000002</v>
      </c>
      <c r="C609" s="9">
        <v>48822.331684228433</v>
      </c>
      <c r="D609" s="9">
        <v>46972.978000000003</v>
      </c>
      <c r="E609" s="9">
        <v>47020.676500000001</v>
      </c>
      <c r="F609" s="9">
        <v>48179454137.533096</v>
      </c>
      <c r="G609" s="9">
        <v>903670570540.52942</v>
      </c>
      <c r="H609" s="44">
        <f t="shared" si="49"/>
        <v>-1.4681680374357077E-2</v>
      </c>
      <c r="I609" s="10">
        <f t="shared" si="45"/>
        <v>2.3508970172129714E-2</v>
      </c>
      <c r="J609" s="10">
        <f t="shared" si="46"/>
        <v>4.3511305074481754E-3</v>
      </c>
      <c r="K609" s="10">
        <f t="shared" si="47"/>
        <v>5.7322257658951195</v>
      </c>
      <c r="L609" s="10">
        <f t="shared" si="48"/>
        <v>3.9370586302372113E-2</v>
      </c>
    </row>
    <row r="610" spans="1:12" x14ac:dyDescent="0.25">
      <c r="A610" s="8">
        <v>44439</v>
      </c>
      <c r="B610" s="9">
        <v>46973.534</v>
      </c>
      <c r="C610" s="9">
        <v>48071.288861060413</v>
      </c>
      <c r="D610" s="9">
        <v>46721.1751</v>
      </c>
      <c r="E610" s="9">
        <v>47225.2696</v>
      </c>
      <c r="F610" s="9">
        <v>56943712625.777779</v>
      </c>
      <c r="G610" s="9">
        <v>889195144813.9353</v>
      </c>
      <c r="H610" s="44">
        <f t="shared" si="49"/>
        <v>-1.5383182188544196E-2</v>
      </c>
      <c r="I610" s="10">
        <f t="shared" si="45"/>
        <v>7.3918054894164505E-3</v>
      </c>
      <c r="J610" s="10">
        <f t="shared" si="46"/>
        <v>3.2172661222880539E-2</v>
      </c>
      <c r="K610" s="10">
        <f t="shared" si="47"/>
        <v>5.6286627104039431</v>
      </c>
      <c r="L610" s="10">
        <f t="shared" si="48"/>
        <v>2.8897256076515276E-2</v>
      </c>
    </row>
    <row r="611" spans="1:12" x14ac:dyDescent="0.25">
      <c r="A611" s="8">
        <v>44440</v>
      </c>
      <c r="B611" s="9">
        <v>47131.563999999998</v>
      </c>
      <c r="C611" s="9">
        <v>48930.011400000003</v>
      </c>
      <c r="D611" s="9">
        <v>46549.015800000001</v>
      </c>
      <c r="E611" s="9">
        <v>48744.6322</v>
      </c>
      <c r="F611" s="9">
        <v>60738599082.666656</v>
      </c>
      <c r="G611" s="9">
        <v>896181279580.88843</v>
      </c>
      <c r="H611" s="44">
        <f t="shared" si="49"/>
        <v>1.7863522266306199E-2</v>
      </c>
      <c r="I611" s="10">
        <f t="shared" si="45"/>
        <v>1.0404869534530374E-2</v>
      </c>
      <c r="J611" s="10">
        <f t="shared" si="46"/>
        <v>1.177413335780586E-2</v>
      </c>
      <c r="K611" s="10">
        <f t="shared" si="47"/>
        <v>5.747073974327078</v>
      </c>
      <c r="L611" s="10">
        <f t="shared" si="48"/>
        <v>5.1150288767222385E-2</v>
      </c>
    </row>
    <row r="612" spans="1:12" x14ac:dyDescent="0.25">
      <c r="A612" s="8">
        <v>44441</v>
      </c>
      <c r="B612" s="9">
        <v>48829.974699999999</v>
      </c>
      <c r="C612" s="9">
        <v>50315.56810299959</v>
      </c>
      <c r="D612" s="9">
        <v>48713.462699999996</v>
      </c>
      <c r="E612" s="9">
        <v>49318.557999999997</v>
      </c>
      <c r="F612" s="9">
        <v>68777141351.470383</v>
      </c>
      <c r="G612" s="9">
        <v>933396767980.50562</v>
      </c>
      <c r="H612" s="44">
        <f t="shared" si="49"/>
        <v>2.8317113839862854E-2</v>
      </c>
      <c r="I612" s="10">
        <f t="shared" si="45"/>
        <v>1.6192932399177344E-2</v>
      </c>
      <c r="J612" s="10">
        <f t="shared" si="46"/>
        <v>1.3566466564514545E-2</v>
      </c>
      <c r="K612" s="10">
        <f t="shared" si="47"/>
        <v>5.9381316361440737</v>
      </c>
      <c r="L612" s="10">
        <f t="shared" si="48"/>
        <v>3.2888349835980657E-2</v>
      </c>
    </row>
    <row r="613" spans="1:12" x14ac:dyDescent="0.25">
      <c r="A613" s="8">
        <v>44442</v>
      </c>
      <c r="B613" s="9">
        <v>49289.896699999998</v>
      </c>
      <c r="C613" s="9">
        <v>50999.980900000002</v>
      </c>
      <c r="D613" s="9">
        <v>48483.784299999999</v>
      </c>
      <c r="E613" s="9">
        <v>49987.636568117072</v>
      </c>
      <c r="F613" s="9">
        <v>75273290555.763062</v>
      </c>
      <c r="G613" s="9">
        <v>938164581711.41003</v>
      </c>
      <c r="H613" s="44">
        <f t="shared" si="49"/>
        <v>1.3602406229407362E-2</v>
      </c>
      <c r="I613" s="10">
        <f t="shared" si="45"/>
        <v>2.4868177144081519E-2</v>
      </c>
      <c r="J613" s="10">
        <f t="shared" si="46"/>
        <v>-2.7085283562988671E-4</v>
      </c>
      <c r="K613" s="10">
        <f t="shared" si="47"/>
        <v>6.0325069211320086</v>
      </c>
      <c r="L613" s="10">
        <f t="shared" si="48"/>
        <v>5.1897693967754233E-2</v>
      </c>
    </row>
    <row r="614" spans="1:12" x14ac:dyDescent="0.25">
      <c r="A614" s="8">
        <v>44443</v>
      </c>
      <c r="B614" s="9">
        <v>50001.53053773124</v>
      </c>
      <c r="C614" s="9">
        <v>50525.790300000001</v>
      </c>
      <c r="D614" s="9">
        <v>49515.975700000003</v>
      </c>
      <c r="E614" s="9">
        <v>49974.097275006163</v>
      </c>
      <c r="F614" s="9">
        <v>66721901411.555557</v>
      </c>
      <c r="G614" s="9">
        <v>941241509428.43115</v>
      </c>
      <c r="H614" s="44">
        <f t="shared" si="49"/>
        <v>-9.2978583840999385E-3</v>
      </c>
      <c r="I614" s="10">
        <f t="shared" si="45"/>
        <v>6.3673357920065142E-3</v>
      </c>
      <c r="J614" s="10">
        <f t="shared" si="46"/>
        <v>3.4510466802496698E-2</v>
      </c>
      <c r="K614" s="10">
        <f t="shared" si="47"/>
        <v>5.9671196676941198</v>
      </c>
      <c r="L614" s="10">
        <f t="shared" si="48"/>
        <v>2.039371305370441E-2</v>
      </c>
    </row>
    <row r="615" spans="1:12" x14ac:dyDescent="0.25">
      <c r="A615" s="8">
        <v>44444</v>
      </c>
      <c r="B615" s="9">
        <v>49914.748269552598</v>
      </c>
      <c r="C615" s="9">
        <v>51832.945800000001</v>
      </c>
      <c r="D615" s="9">
        <v>49488.183199999999</v>
      </c>
      <c r="E615" s="9">
        <v>51698.726699999999</v>
      </c>
      <c r="F615" s="9">
        <v>53857252209.777779</v>
      </c>
      <c r="G615" s="9">
        <v>946435855097.44421</v>
      </c>
      <c r="H615" s="44">
        <f t="shared" si="49"/>
        <v>2.5871055004556765E-2</v>
      </c>
      <c r="I615" s="10">
        <f t="shared" si="45"/>
        <v>9.7192239723710647E-3</v>
      </c>
      <c r="J615" s="10">
        <f t="shared" si="46"/>
        <v>1.8192277838053661E-2</v>
      </c>
      <c r="K615" s="10">
        <f t="shared" si="47"/>
        <v>6.1473664038403637</v>
      </c>
      <c r="L615" s="10">
        <f t="shared" si="48"/>
        <v>4.7380252181090432E-2</v>
      </c>
    </row>
    <row r="616" spans="1:12" x14ac:dyDescent="0.25">
      <c r="A616" s="8">
        <v>44445</v>
      </c>
      <c r="B616" s="9">
        <v>51747.229500000001</v>
      </c>
      <c r="C616" s="9">
        <v>52707.174899999998</v>
      </c>
      <c r="D616" s="9">
        <v>50987.3603</v>
      </c>
      <c r="E616" s="9">
        <v>52639.244299999998</v>
      </c>
      <c r="F616" s="9">
        <v>59320284405.183098</v>
      </c>
      <c r="G616" s="9">
        <v>973527553044.16125</v>
      </c>
      <c r="H616" s="44">
        <f t="shared" si="49"/>
        <v>1.6866282371317525E-2</v>
      </c>
      <c r="I616" s="10">
        <f t="shared" si="45"/>
        <v>7.6951962283644273E-2</v>
      </c>
      <c r="J616" s="10">
        <f t="shared" si="46"/>
        <v>-0.10937176770981871</v>
      </c>
      <c r="K616" s="10">
        <f t="shared" si="47"/>
        <v>6.2679159038188041</v>
      </c>
      <c r="L616" s="10">
        <f t="shared" si="48"/>
        <v>3.3730214505730993E-2</v>
      </c>
    </row>
    <row r="617" spans="1:12" x14ac:dyDescent="0.25">
      <c r="A617" s="8">
        <v>44446</v>
      </c>
      <c r="B617" s="9">
        <v>52668.621800000001</v>
      </c>
      <c r="C617" s="9">
        <v>52871.685799999999</v>
      </c>
      <c r="D617" s="9">
        <v>43753.226600000002</v>
      </c>
      <c r="E617" s="9">
        <v>46881.997100000001</v>
      </c>
      <c r="F617" s="9">
        <v>82249292259.555557</v>
      </c>
      <c r="G617" s="9">
        <v>939586811268.70764</v>
      </c>
      <c r="H617" s="44">
        <f t="shared" si="49"/>
        <v>3.1212240138486559E-3</v>
      </c>
      <c r="I617" s="10">
        <f t="shared" si="45"/>
        <v>7.3721660667014313E-2</v>
      </c>
      <c r="J617" s="10">
        <f t="shared" si="46"/>
        <v>-1.9390189331332852E-2</v>
      </c>
      <c r="K617" s="10">
        <f t="shared" si="47"/>
        <v>6.2906006974684354</v>
      </c>
      <c r="L617" s="10">
        <f t="shared" si="48"/>
        <v>0.2084065544094067</v>
      </c>
    </row>
    <row r="618" spans="1:12" x14ac:dyDescent="0.25">
      <c r="A618" s="8">
        <v>44447</v>
      </c>
      <c r="B618" s="9">
        <v>46778.309300000001</v>
      </c>
      <c r="C618" s="9">
        <v>47282.869200000001</v>
      </c>
      <c r="D618" s="9">
        <v>44516.476600000002</v>
      </c>
      <c r="E618" s="9">
        <v>45972.946300000003</v>
      </c>
      <c r="F618" s="9">
        <v>106991221447.1111</v>
      </c>
      <c r="G618" s="9">
        <v>870520273386.58948</v>
      </c>
      <c r="H618" s="44">
        <f t="shared" si="49"/>
        <v>-0.10570528469890397</v>
      </c>
      <c r="I618" s="10">
        <f t="shared" si="45"/>
        <v>1.8446642380240046E-3</v>
      </c>
      <c r="J618" s="10">
        <f t="shared" si="46"/>
        <v>7.5480544086858892E-3</v>
      </c>
      <c r="K618" s="10">
        <f t="shared" si="47"/>
        <v>5.5199456751165066</v>
      </c>
      <c r="L618" s="10">
        <f t="shared" si="48"/>
        <v>6.21431166904165E-2</v>
      </c>
    </row>
    <row r="619" spans="1:12" x14ac:dyDescent="0.25">
      <c r="A619" s="8">
        <v>44448</v>
      </c>
      <c r="B619" s="9">
        <v>46051.380499999999</v>
      </c>
      <c r="C619" s="9">
        <v>47214.445576370817</v>
      </c>
      <c r="D619" s="9">
        <v>45638.965161045016</v>
      </c>
      <c r="E619" s="9">
        <v>46319.952599999997</v>
      </c>
      <c r="F619" s="9">
        <v>67899230933.333344</v>
      </c>
      <c r="G619" s="9">
        <v>873008832613.63525</v>
      </c>
      <c r="H619" s="44">
        <f t="shared" si="49"/>
        <v>-1.4471123429452028E-3</v>
      </c>
      <c r="I619" s="10">
        <f t="shared" si="45"/>
        <v>1.3867797435635753E-2</v>
      </c>
      <c r="J619" s="10">
        <f t="shared" si="46"/>
        <v>-3.2099978876057644E-2</v>
      </c>
      <c r="K619" s="10">
        <f t="shared" si="47"/>
        <v>5.5105105812547137</v>
      </c>
      <c r="L619" s="10">
        <f t="shared" si="48"/>
        <v>3.4520511360554451E-2</v>
      </c>
    </row>
    <row r="620" spans="1:12" x14ac:dyDescent="0.25">
      <c r="A620" s="8">
        <v>44449</v>
      </c>
      <c r="B620" s="9">
        <v>46376.464599999999</v>
      </c>
      <c r="C620" s="9">
        <v>47022.950323068093</v>
      </c>
      <c r="D620" s="9">
        <v>44238.299700000003</v>
      </c>
      <c r="E620" s="9">
        <v>44833.083100000003</v>
      </c>
      <c r="F620" s="9">
        <v>55572355650.006973</v>
      </c>
      <c r="G620" s="9">
        <v>863815094640.09827</v>
      </c>
      <c r="H620" s="44">
        <f t="shared" si="49"/>
        <v>-4.0558615263833813E-3</v>
      </c>
      <c r="I620" s="10">
        <f t="shared" si="45"/>
        <v>2.4002024066783981E-2</v>
      </c>
      <c r="J620" s="10">
        <f t="shared" si="46"/>
        <v>5.8654855257991301E-3</v>
      </c>
      <c r="K620" s="10">
        <f t="shared" si="47"/>
        <v>5.4841048518710904</v>
      </c>
      <c r="L620" s="10">
        <f t="shared" si="48"/>
        <v>6.2946601518414358E-2</v>
      </c>
    </row>
    <row r="621" spans="1:12" x14ac:dyDescent="0.25">
      <c r="A621" s="8">
        <v>44450</v>
      </c>
      <c r="B621" s="9">
        <v>44852.161200000002</v>
      </c>
      <c r="C621" s="9">
        <v>45910.01636659036</v>
      </c>
      <c r="D621" s="9">
        <v>44808.380299999997</v>
      </c>
      <c r="E621" s="9">
        <v>45096.050900000002</v>
      </c>
      <c r="F621" s="9">
        <v>55353657422.494766</v>
      </c>
      <c r="G621" s="9">
        <v>853423500160.22437</v>
      </c>
      <c r="H621" s="44">
        <f t="shared" si="49"/>
        <v>-2.3667888740102293E-2</v>
      </c>
      <c r="I621" s="10">
        <f t="shared" si="45"/>
        <v>9.2756815594136448E-3</v>
      </c>
      <c r="J621" s="10">
        <f t="shared" si="46"/>
        <v>2.1331149420003692E-2</v>
      </c>
      <c r="K621" s="10">
        <f t="shared" si="47"/>
        <v>5.3306397796578482</v>
      </c>
      <c r="L621" s="10">
        <f t="shared" si="48"/>
        <v>2.4585491803424064E-2</v>
      </c>
    </row>
    <row r="622" spans="1:12" x14ac:dyDescent="0.25">
      <c r="A622" s="8">
        <v>44451</v>
      </c>
      <c r="B622" s="9">
        <v>45136.639300000003</v>
      </c>
      <c r="C622" s="9">
        <v>46381.792249944563</v>
      </c>
      <c r="D622" s="9">
        <v>44759.754974774121</v>
      </c>
      <c r="E622" s="9">
        <v>46058.001499999998</v>
      </c>
      <c r="F622" s="9">
        <v>48187149198.222221</v>
      </c>
      <c r="G622" s="9">
        <v>858416002994.95081</v>
      </c>
      <c r="H622" s="44">
        <f t="shared" si="49"/>
        <v>1.0276099219549042E-2</v>
      </c>
      <c r="I622" s="10">
        <f t="shared" si="45"/>
        <v>1.6131299699377519E-2</v>
      </c>
      <c r="J622" s="10">
        <f t="shared" si="46"/>
        <v>-2.3187720995919148E-2</v>
      </c>
      <c r="K622" s="10">
        <f t="shared" si="47"/>
        <v>5.3956940621568359</v>
      </c>
      <c r="L622" s="10">
        <f t="shared" si="48"/>
        <v>3.6238743399837459E-2</v>
      </c>
    </row>
    <row r="623" spans="1:12" x14ac:dyDescent="0.25">
      <c r="A623" s="8">
        <v>44452</v>
      </c>
      <c r="B623" s="9">
        <v>46057.4156</v>
      </c>
      <c r="C623" s="9">
        <v>46249.989322314817</v>
      </c>
      <c r="D623" s="9">
        <v>43389.232484655739</v>
      </c>
      <c r="E623" s="9">
        <v>44990.021411588372</v>
      </c>
      <c r="F623" s="9">
        <v>65135996771.555557</v>
      </c>
      <c r="G623" s="9">
        <v>842638247793.95032</v>
      </c>
      <c r="H623" s="44">
        <f t="shared" si="49"/>
        <v>-2.8416954420277542E-3</v>
      </c>
      <c r="I623" s="10">
        <f t="shared" si="45"/>
        <v>4.3602161186989882E-3</v>
      </c>
      <c r="J623" s="10">
        <f t="shared" si="46"/>
        <v>4.4963059028253261E-2</v>
      </c>
      <c r="K623" s="10">
        <f t="shared" si="47"/>
        <v>5.3775194474918013</v>
      </c>
      <c r="L623" s="10">
        <f t="shared" si="48"/>
        <v>6.5932413961707237E-2</v>
      </c>
    </row>
    <row r="624" spans="1:12" x14ac:dyDescent="0.25">
      <c r="A624" s="8">
        <v>44453</v>
      </c>
      <c r="B624" s="9">
        <v>44932.423457258177</v>
      </c>
      <c r="C624" s="9">
        <v>47173.666700000002</v>
      </c>
      <c r="D624" s="9">
        <v>44836.9850911291</v>
      </c>
      <c r="E624" s="9">
        <v>47012.910400000001</v>
      </c>
      <c r="F624" s="9">
        <v>77498384326.912888</v>
      </c>
      <c r="G624" s="9">
        <v>866007100849.46423</v>
      </c>
      <c r="H624" s="44">
        <f t="shared" si="49"/>
        <v>1.9971407371536968E-2</v>
      </c>
      <c r="I624" s="10">
        <f t="shared" si="45"/>
        <v>1.7909196197039907E-2</v>
      </c>
      <c r="J624" s="10">
        <f t="shared" si="46"/>
        <v>2.2973687244855157E-2</v>
      </c>
      <c r="K624" s="10">
        <f t="shared" si="47"/>
        <v>5.5048874863975596</v>
      </c>
      <c r="L624" s="10">
        <f t="shared" si="48"/>
        <v>5.21150475243084E-2</v>
      </c>
    </row>
    <row r="625" spans="1:12" x14ac:dyDescent="0.25">
      <c r="A625" s="8">
        <v>44454</v>
      </c>
      <c r="B625" s="9">
        <v>47068.486799999999</v>
      </c>
      <c r="C625" s="9">
        <v>48406.677100000001</v>
      </c>
      <c r="D625" s="9">
        <v>46779.275647012211</v>
      </c>
      <c r="E625" s="9">
        <v>48092.970300000001</v>
      </c>
      <c r="F625" s="9">
        <v>68721306040.888885</v>
      </c>
      <c r="G625" s="9">
        <v>894934521116.17188</v>
      </c>
      <c r="H625" s="44">
        <f t="shared" si="49"/>
        <v>2.6137684141478854E-2</v>
      </c>
      <c r="I625" s="10">
        <f t="shared" si="45"/>
        <v>5.2105292380316718E-3</v>
      </c>
      <c r="J625" s="10">
        <f t="shared" si="46"/>
        <v>-5.7538533859282648E-3</v>
      </c>
      <c r="K625" s="10">
        <f t="shared" si="47"/>
        <v>5.6749101808928772</v>
      </c>
      <c r="L625" s="10">
        <f t="shared" si="48"/>
        <v>3.4788940839269422E-2</v>
      </c>
    </row>
    <row r="626" spans="1:12" x14ac:dyDescent="0.25">
      <c r="A626" s="8">
        <v>44455</v>
      </c>
      <c r="B626" s="9">
        <v>48150.0101</v>
      </c>
      <c r="C626" s="9">
        <v>48445.8989</v>
      </c>
      <c r="D626" s="9">
        <v>47028.246500000001</v>
      </c>
      <c r="E626" s="9">
        <v>47816.250399999997</v>
      </c>
      <c r="F626" s="9">
        <v>59031345166.222221</v>
      </c>
      <c r="G626" s="9">
        <v>901061187442.5304</v>
      </c>
      <c r="H626" s="44">
        <f t="shared" si="49"/>
        <v>8.1025598842436033E-4</v>
      </c>
      <c r="I626" s="10">
        <f t="shared" si="45"/>
        <v>1.3752168414261613E-2</v>
      </c>
      <c r="J626" s="10">
        <f t="shared" si="46"/>
        <v>-1.2939086499346164E-2</v>
      </c>
      <c r="K626" s="10">
        <f t="shared" si="47"/>
        <v>5.6803185668391398</v>
      </c>
      <c r="L626" s="10">
        <f t="shared" si="48"/>
        <v>3.0144700377038314E-2</v>
      </c>
    </row>
    <row r="627" spans="1:12" x14ac:dyDescent="0.25">
      <c r="A627" s="8">
        <v>44456</v>
      </c>
      <c r="B627" s="9">
        <v>47762.124499999998</v>
      </c>
      <c r="C627" s="9">
        <v>48128.164285839412</v>
      </c>
      <c r="D627" s="9">
        <v>46871.891900000002</v>
      </c>
      <c r="E627" s="9">
        <v>47197.551800000001</v>
      </c>
      <c r="F627" s="9">
        <v>53341337585.777779</v>
      </c>
      <c r="G627" s="9">
        <v>895175270898.00757</v>
      </c>
      <c r="H627" s="44">
        <f t="shared" si="49"/>
        <v>-6.5585451271415783E-3</v>
      </c>
      <c r="I627" s="10">
        <f t="shared" si="45"/>
        <v>1.4895848122765733E-2</v>
      </c>
      <c r="J627" s="10">
        <f t="shared" si="46"/>
        <v>2.146775757127295E-2</v>
      </c>
      <c r="K627" s="10">
        <f t="shared" si="47"/>
        <v>5.6365053960548437</v>
      </c>
      <c r="L627" s="10">
        <f t="shared" si="48"/>
        <v>2.6802254718448992E-2</v>
      </c>
    </row>
    <row r="628" spans="1:12" x14ac:dyDescent="0.25">
      <c r="A628" s="8">
        <v>44457</v>
      </c>
      <c r="B628" s="9">
        <v>47281.1175</v>
      </c>
      <c r="C628" s="9">
        <v>48748.534299999999</v>
      </c>
      <c r="D628" s="9">
        <v>47095.662799999998</v>
      </c>
      <c r="E628" s="9">
        <v>48210.777399999999</v>
      </c>
      <c r="F628" s="9">
        <v>52242868759.191643</v>
      </c>
      <c r="G628" s="9">
        <v>907532428987.45117</v>
      </c>
      <c r="H628" s="44">
        <f t="shared" si="49"/>
        <v>1.2889957956346097E-2</v>
      </c>
      <c r="I628" s="10">
        <f t="shared" si="45"/>
        <v>1.0502814538546635E-2</v>
      </c>
      <c r="J628" s="10">
        <f t="shared" si="46"/>
        <v>-2.0934646865910178E-2</v>
      </c>
      <c r="K628" s="10">
        <f t="shared" si="47"/>
        <v>5.7220496715870546</v>
      </c>
      <c r="L628" s="10">
        <f t="shared" si="48"/>
        <v>3.5096044980176044E-2</v>
      </c>
    </row>
    <row r="629" spans="1:12" x14ac:dyDescent="0.25">
      <c r="A629" s="8">
        <v>44458</v>
      </c>
      <c r="B629" s="9">
        <v>48310.067900000002</v>
      </c>
      <c r="C629" s="9">
        <v>48349.9686</v>
      </c>
      <c r="D629" s="9">
        <v>46969.988299999997</v>
      </c>
      <c r="E629" s="9">
        <v>47201.501799999998</v>
      </c>
      <c r="F629" s="9">
        <v>51351781646.222221</v>
      </c>
      <c r="G629" s="9">
        <v>898130000198.32959</v>
      </c>
      <c r="H629" s="44">
        <f t="shared" si="49"/>
        <v>-8.1759524819190136E-3</v>
      </c>
      <c r="I629" s="10">
        <f t="shared" si="45"/>
        <v>3.9273217643487117E-2</v>
      </c>
      <c r="J629" s="10">
        <f t="shared" si="46"/>
        <v>-8.9732138565133512E-2</v>
      </c>
      <c r="K629" s="10">
        <f t="shared" si="47"/>
        <v>5.6670905128910602</v>
      </c>
      <c r="L629" s="10">
        <f t="shared" si="48"/>
        <v>2.9380043511741727E-2</v>
      </c>
    </row>
    <row r="630" spans="1:12" x14ac:dyDescent="0.25">
      <c r="A630" s="8">
        <v>44459</v>
      </c>
      <c r="B630" s="9">
        <v>47236.508699999998</v>
      </c>
      <c r="C630" s="9">
        <v>47236.508699999998</v>
      </c>
      <c r="D630" s="9">
        <v>42569.406136607577</v>
      </c>
      <c r="E630" s="9">
        <v>42966.0101</v>
      </c>
      <c r="F630" s="9">
        <v>72526282808.888885</v>
      </c>
      <c r="G630" s="9">
        <v>840040904099.30945</v>
      </c>
      <c r="H630" s="44">
        <f t="shared" si="49"/>
        <v>-2.3029175245420981E-2</v>
      </c>
      <c r="I630" s="10">
        <f t="shared" si="45"/>
        <v>6.2109068167456101E-2</v>
      </c>
      <c r="J630" s="10">
        <f t="shared" si="46"/>
        <v>-5.6499909913673818E-2</v>
      </c>
      <c r="K630" s="10">
        <f t="shared" si="47"/>
        <v>5.5135529170926079</v>
      </c>
      <c r="L630" s="10">
        <f t="shared" si="48"/>
        <v>0.10963513440651318</v>
      </c>
    </row>
    <row r="631" spans="1:12" x14ac:dyDescent="0.25">
      <c r="A631" s="8">
        <v>44460</v>
      </c>
      <c r="B631" s="9">
        <v>42832.278299999998</v>
      </c>
      <c r="C631" s="9">
        <v>43525.141300000003</v>
      </c>
      <c r="D631" s="9">
        <v>39870.479174636537</v>
      </c>
      <c r="E631" s="9">
        <v>40538.434399999998</v>
      </c>
      <c r="F631" s="9">
        <v>85540318435.555557</v>
      </c>
      <c r="G631" s="9">
        <v>798979735863.03149</v>
      </c>
      <c r="H631" s="44">
        <f t="shared" si="49"/>
        <v>-7.8569892274870767E-2</v>
      </c>
      <c r="I631" s="10">
        <f t="shared" si="45"/>
        <v>9.217804249716105E-3</v>
      </c>
      <c r="J631" s="10">
        <f t="shared" si="46"/>
        <v>7.5028516067896511E-2</v>
      </c>
      <c r="K631" s="10">
        <f t="shared" si="47"/>
        <v>5.0017837660699715</v>
      </c>
      <c r="L631" s="10">
        <f t="shared" si="48"/>
        <v>9.166336098835659E-2</v>
      </c>
    </row>
    <row r="632" spans="1:12" x14ac:dyDescent="0.25">
      <c r="A632" s="8">
        <v>44461</v>
      </c>
      <c r="B632" s="9">
        <v>40718.988899999997</v>
      </c>
      <c r="C632" s="9">
        <v>43928.427600000003</v>
      </c>
      <c r="D632" s="9">
        <v>40718.988899999997</v>
      </c>
      <c r="E632" s="9">
        <v>43579.972976747769</v>
      </c>
      <c r="F632" s="9">
        <v>101514436494.2222</v>
      </c>
      <c r="G632" s="9">
        <v>800930040691.03748</v>
      </c>
      <c r="H632" s="44">
        <f t="shared" si="49"/>
        <v>9.2655942739007201E-3</v>
      </c>
      <c r="I632" s="10">
        <f t="shared" si="45"/>
        <v>1.3804678195065985E-2</v>
      </c>
      <c r="J632" s="10">
        <f t="shared" si="46"/>
        <v>2.901000016513966E-2</v>
      </c>
      <c r="K632" s="10">
        <f t="shared" si="47"/>
        <v>5.0573938593660595</v>
      </c>
      <c r="L632" s="10">
        <f t="shared" si="48"/>
        <v>7.8819214000670046E-2</v>
      </c>
    </row>
    <row r="633" spans="1:12" x14ac:dyDescent="0.25">
      <c r="A633" s="8">
        <v>44462</v>
      </c>
      <c r="B633" s="9">
        <v>43536.038101366627</v>
      </c>
      <c r="C633" s="9">
        <v>44908.099099999999</v>
      </c>
      <c r="D633" s="9">
        <v>43121.954100000003</v>
      </c>
      <c r="E633" s="9">
        <v>44844.228000000003</v>
      </c>
      <c r="F633" s="9">
        <v>67141167914.666656</v>
      </c>
      <c r="G633" s="9">
        <v>829450862936.51306</v>
      </c>
      <c r="H633" s="44">
        <f t="shared" si="49"/>
        <v>2.2301538059149577E-2</v>
      </c>
      <c r="I633" s="10">
        <f t="shared" si="45"/>
        <v>3.4449455570245133E-2</v>
      </c>
      <c r="J633" s="10">
        <f t="shared" si="46"/>
        <v>-4.6743868575460756E-2</v>
      </c>
      <c r="K633" s="10">
        <f t="shared" si="47"/>
        <v>5.1924830590599713</v>
      </c>
      <c r="L633" s="10">
        <f t="shared" si="48"/>
        <v>4.1420780604188634E-2</v>
      </c>
    </row>
    <row r="634" spans="1:12" x14ac:dyDescent="0.25">
      <c r="A634" s="8">
        <v>44463</v>
      </c>
      <c r="B634" s="9">
        <v>44863.423199999997</v>
      </c>
      <c r="C634" s="9">
        <v>45032.888599999998</v>
      </c>
      <c r="D634" s="9">
        <v>40926.937700000002</v>
      </c>
      <c r="E634" s="9">
        <v>42748.035300000003</v>
      </c>
      <c r="F634" s="9">
        <v>68753344062.439026</v>
      </c>
      <c r="G634" s="9">
        <v>811470261987.58777</v>
      </c>
      <c r="H634" s="44">
        <f t="shared" si="49"/>
        <v>2.7787749314911207E-3</v>
      </c>
      <c r="I634" s="10">
        <f t="shared" si="45"/>
        <v>4.5255135789691973E-2</v>
      </c>
      <c r="J634" s="10">
        <f t="shared" si="46"/>
        <v>-6.8067359553392048E-4</v>
      </c>
      <c r="K634" s="10">
        <f t="shared" si="47"/>
        <v>5.2096905757481702</v>
      </c>
      <c r="L634" s="10">
        <f t="shared" si="48"/>
        <v>0.10032392186528027</v>
      </c>
    </row>
    <row r="635" spans="1:12" x14ac:dyDescent="0.25">
      <c r="A635" s="8">
        <v>44464</v>
      </c>
      <c r="B635" s="9">
        <v>42803.642099999997</v>
      </c>
      <c r="C635" s="9">
        <v>42964.072638166537</v>
      </c>
      <c r="D635" s="9">
        <v>41707.487484838217</v>
      </c>
      <c r="E635" s="9">
        <v>42718.937841110339</v>
      </c>
      <c r="F635" s="9">
        <v>66894799872</v>
      </c>
      <c r="G635" s="9">
        <v>801353904599.70789</v>
      </c>
      <c r="H635" s="44">
        <f t="shared" si="49"/>
        <v>-4.5940112352318908E-2</v>
      </c>
      <c r="I635" s="10">
        <f t="shared" si="45"/>
        <v>4.7215917639897766E-3</v>
      </c>
      <c r="J635" s="10">
        <f t="shared" si="46"/>
        <v>1.1492038044476294E-2</v>
      </c>
      <c r="K635" s="10">
        <f t="shared" si="47"/>
        <v>4.9244166930251634</v>
      </c>
      <c r="L635" s="10">
        <f t="shared" si="48"/>
        <v>3.0128526773163244E-2</v>
      </c>
    </row>
    <row r="636" spans="1:12" x14ac:dyDescent="0.25">
      <c r="A636" s="8">
        <v>44465</v>
      </c>
      <c r="B636" s="9">
        <v>42670.363350986001</v>
      </c>
      <c r="C636" s="9">
        <v>43740.0173</v>
      </c>
      <c r="D636" s="9">
        <v>40775.924800000001</v>
      </c>
      <c r="E636" s="9">
        <v>43209.8655</v>
      </c>
      <c r="F636" s="9">
        <v>46581943142.18026</v>
      </c>
      <c r="G636" s="9">
        <v>804930001509.42993</v>
      </c>
      <c r="H636" s="44">
        <f t="shared" si="49"/>
        <v>1.8060314448499527E-2</v>
      </c>
      <c r="I636" s="10">
        <f t="shared" si="45"/>
        <v>3.2119458468756565E-2</v>
      </c>
      <c r="J636" s="10">
        <f t="shared" si="46"/>
        <v>-2.1558862237347376E-2</v>
      </c>
      <c r="K636" s="10">
        <f t="shared" si="47"/>
        <v>5.0314135214251374</v>
      </c>
      <c r="L636" s="10">
        <f t="shared" si="48"/>
        <v>7.2692220091596704E-2</v>
      </c>
    </row>
    <row r="637" spans="1:12" x14ac:dyDescent="0.25">
      <c r="A637" s="8">
        <v>44466</v>
      </c>
      <c r="B637" s="9">
        <v>43204.962299999999</v>
      </c>
      <c r="C637" s="9">
        <v>44237.908838291653</v>
      </c>
      <c r="D637" s="9">
        <v>42262.015899999999</v>
      </c>
      <c r="E637" s="9">
        <v>42278.309962391191</v>
      </c>
      <c r="F637" s="9">
        <v>51031440797.957443</v>
      </c>
      <c r="G637" s="9">
        <v>819023980137.45972</v>
      </c>
      <c r="H637" s="44">
        <f t="shared" si="49"/>
        <v>1.1382975339876077E-2</v>
      </c>
      <c r="I637" s="10">
        <f t="shared" si="45"/>
        <v>2.1306639724682185E-2</v>
      </c>
      <c r="J637" s="10">
        <f t="shared" si="46"/>
        <v>-3.2380657211912856E-2</v>
      </c>
      <c r="K637" s="10">
        <f t="shared" si="47"/>
        <v>5.100068952804115</v>
      </c>
      <c r="L637" s="10">
        <f t="shared" si="48"/>
        <v>4.675340009731177E-2</v>
      </c>
    </row>
    <row r="638" spans="1:12" x14ac:dyDescent="0.25">
      <c r="A638" s="8">
        <v>44467</v>
      </c>
      <c r="B638" s="9">
        <v>42111.843282596194</v>
      </c>
      <c r="C638" s="9">
        <v>42732.015099999997</v>
      </c>
      <c r="D638" s="9">
        <v>40909.3105</v>
      </c>
      <c r="E638" s="9">
        <v>40909.3105</v>
      </c>
      <c r="F638" s="9">
        <v>51750097181.069603</v>
      </c>
      <c r="G638" s="9">
        <v>789471244170.24243</v>
      </c>
      <c r="H638" s="44">
        <f t="shared" si="49"/>
        <v>-3.4040798442718817E-2</v>
      </c>
      <c r="I638" s="10">
        <f t="shared" si="45"/>
        <v>2.7139290401226306E-2</v>
      </c>
      <c r="J638" s="10">
        <f t="shared" si="46"/>
        <v>1.5505746546376153E-2</v>
      </c>
      <c r="K638" s="10">
        <f t="shared" si="47"/>
        <v>4.8924177350950231</v>
      </c>
      <c r="L638" s="10">
        <f t="shared" si="48"/>
        <v>4.4554762173270923E-2</v>
      </c>
    </row>
    <row r="639" spans="1:12" x14ac:dyDescent="0.25">
      <c r="A639" s="8">
        <v>44468</v>
      </c>
      <c r="B639" s="9">
        <v>41004.5985</v>
      </c>
      <c r="C639" s="9">
        <v>42564.9902</v>
      </c>
      <c r="D639" s="9">
        <v>40902.253799999999</v>
      </c>
      <c r="E639" s="9">
        <v>41543.639900000002</v>
      </c>
      <c r="F639" s="9">
        <v>50405842857.768417</v>
      </c>
      <c r="G639" s="9">
        <v>787462238462.26855</v>
      </c>
      <c r="H639" s="44">
        <f t="shared" si="49"/>
        <v>-3.9086595754759231E-3</v>
      </c>
      <c r="I639" s="10">
        <f t="shared" si="45"/>
        <v>4.5572627119560068E-2</v>
      </c>
      <c r="J639" s="10">
        <f t="shared" si="46"/>
        <v>5.4255050965929641E-2</v>
      </c>
      <c r="K639" s="10">
        <f t="shared" si="47"/>
        <v>4.8693862800920398</v>
      </c>
      <c r="L639" s="10">
        <f t="shared" si="48"/>
        <v>4.0651461607233097E-2</v>
      </c>
    </row>
    <row r="640" spans="1:12" x14ac:dyDescent="0.25">
      <c r="A640" s="8">
        <v>44469</v>
      </c>
      <c r="B640" s="9">
        <v>41536.594100000002</v>
      </c>
      <c r="C640" s="9">
        <v>44032.294500000004</v>
      </c>
      <c r="D640" s="9">
        <v>41466.712416383547</v>
      </c>
      <c r="E640" s="9">
        <v>43797.592200084728</v>
      </c>
      <c r="F640" s="9">
        <v>54175087118.222221</v>
      </c>
      <c r="G640" s="9">
        <v>814537665339.78748</v>
      </c>
      <c r="H640" s="44">
        <f t="shared" si="49"/>
        <v>3.4472092983120275E-2</v>
      </c>
      <c r="I640" s="10">
        <f t="shared" si="45"/>
        <v>7.1995311994295E-2</v>
      </c>
      <c r="J640" s="10">
        <f t="shared" si="46"/>
        <v>9.778575540609924E-2</v>
      </c>
      <c r="K640" s="10">
        <f t="shared" si="47"/>
        <v>5.0717163096932234</v>
      </c>
      <c r="L640" s="10">
        <f t="shared" si="48"/>
        <v>6.1870882308065367E-2</v>
      </c>
    </row>
    <row r="641" spans="1:12" x14ac:dyDescent="0.25">
      <c r="A641" s="8">
        <v>44470</v>
      </c>
      <c r="B641" s="9">
        <v>43767.703769562162</v>
      </c>
      <c r="C641" s="9">
        <v>48388.036015495512</v>
      </c>
      <c r="D641" s="9">
        <v>43346.020431900433</v>
      </c>
      <c r="E641" s="9">
        <v>48080.372838338291</v>
      </c>
      <c r="F641" s="9">
        <v>63060539363.555557</v>
      </c>
      <c r="G641" s="9">
        <v>866976038908.82117</v>
      </c>
      <c r="H641" s="44">
        <f t="shared" si="49"/>
        <v>9.8921520328574028E-2</v>
      </c>
      <c r="I641" s="10">
        <f t="shared" si="45"/>
        <v>1.5463892916220152E-2</v>
      </c>
      <c r="J641" s="10">
        <f t="shared" si="46"/>
        <v>-7.6924806631984977E-3</v>
      </c>
      <c r="K641" s="10">
        <f t="shared" si="47"/>
        <v>5.6723397180518758</v>
      </c>
      <c r="L641" s="10">
        <f t="shared" si="48"/>
        <v>0.11632014965517845</v>
      </c>
    </row>
    <row r="642" spans="1:12" x14ac:dyDescent="0.25">
      <c r="A642" s="8">
        <v>44471</v>
      </c>
      <c r="B642" s="9">
        <v>48147.568629837617</v>
      </c>
      <c r="C642" s="9">
        <v>48247.941700000003</v>
      </c>
      <c r="D642" s="9">
        <v>47467.838800034137</v>
      </c>
      <c r="E642" s="9">
        <v>47710.515500000001</v>
      </c>
      <c r="F642" s="9">
        <v>60614023324.444443</v>
      </c>
      <c r="G642" s="9">
        <v>900563548592.78125</v>
      </c>
      <c r="H642" s="44">
        <f t="shared" si="49"/>
        <v>-2.8952263210403157E-3</v>
      </c>
      <c r="I642" s="10">
        <f t="shared" si="45"/>
        <v>9.6428660647436895E-3</v>
      </c>
      <c r="J642" s="10">
        <f t="shared" si="46"/>
        <v>9.0887699588992898E-3</v>
      </c>
      <c r="K642" s="10">
        <f t="shared" si="47"/>
        <v>5.6530217844772492</v>
      </c>
      <c r="L642" s="10">
        <f t="shared" si="48"/>
        <v>1.6434346279218026E-2</v>
      </c>
    </row>
    <row r="643" spans="1:12" x14ac:dyDescent="0.25">
      <c r="A643" s="8">
        <v>44472</v>
      </c>
      <c r="B643" s="9">
        <v>47674.371041951257</v>
      </c>
      <c r="C643" s="9">
        <v>49163.399147836943</v>
      </c>
      <c r="D643" s="9">
        <v>47217.721315848263</v>
      </c>
      <c r="E643" s="9">
        <v>48144.145400000001</v>
      </c>
      <c r="F643" s="9">
        <v>47566767232</v>
      </c>
      <c r="G643" s="9">
        <v>903971729927.25757</v>
      </c>
      <c r="H643" s="44">
        <f t="shared" si="49"/>
        <v>1.8974020768163454E-2</v>
      </c>
      <c r="I643" s="10">
        <f t="shared" ref="I643:I706" si="50">_xlfn.STDEV.S(H644:H645)</f>
        <v>2.9982733710650213E-2</v>
      </c>
      <c r="J643" s="10">
        <f t="shared" ref="J643:J706" si="51">E644/E643-1</f>
        <v>2.1448421016109664E-2</v>
      </c>
      <c r="K643" s="10">
        <f t="shared" ref="K643:K706" si="52">C643/$C$2-1</f>
        <v>5.7792563579869647</v>
      </c>
      <c r="L643" s="10">
        <f t="shared" ref="L643:L706" si="53">C643/D643-1</f>
        <v>4.1206516912869917E-2</v>
      </c>
    </row>
    <row r="644" spans="1:12" x14ac:dyDescent="0.25">
      <c r="A644" s="8">
        <v>44473</v>
      </c>
      <c r="B644" s="9">
        <v>48186.646800000002</v>
      </c>
      <c r="C644" s="9">
        <v>49425.781691886317</v>
      </c>
      <c r="D644" s="9">
        <v>47004.98982247337</v>
      </c>
      <c r="E644" s="9">
        <v>49176.761299999998</v>
      </c>
      <c r="F644" s="9">
        <v>60738746936.888893</v>
      </c>
      <c r="G644" s="9">
        <v>906668798743.15955</v>
      </c>
      <c r="H644" s="44">
        <f t="shared" ref="H644:H707" si="54">(C644-C643)/C643</f>
        <v>5.3369487992556515E-3</v>
      </c>
      <c r="I644" s="10">
        <f t="shared" si="50"/>
        <v>1.7741560559294652E-2</v>
      </c>
      <c r="J644" s="10">
        <f t="shared" si="51"/>
        <v>4.8158683196497298E-2</v>
      </c>
      <c r="K644" s="10">
        <f t="shared" si="52"/>
        <v>5.815436902066569</v>
      </c>
      <c r="L644" s="10">
        <f t="shared" si="53"/>
        <v>5.1500742337264649E-2</v>
      </c>
    </row>
    <row r="645" spans="1:12" x14ac:dyDescent="0.25">
      <c r="A645" s="8">
        <v>44474</v>
      </c>
      <c r="B645" s="9">
        <v>49273.710899999998</v>
      </c>
      <c r="C645" s="9">
        <v>51785.315992486612</v>
      </c>
      <c r="D645" s="9">
        <v>49066.915595629936</v>
      </c>
      <c r="E645" s="9">
        <v>51545.049368076463</v>
      </c>
      <c r="F645" s="9">
        <v>68596958151.111122</v>
      </c>
      <c r="G645" s="9">
        <v>942701045366.05103</v>
      </c>
      <c r="H645" s="44">
        <f t="shared" si="54"/>
        <v>4.7738937449878178E-2</v>
      </c>
      <c r="I645" s="10">
        <f t="shared" si="50"/>
        <v>5.4564088825691096E-2</v>
      </c>
      <c r="J645" s="10">
        <f t="shared" si="51"/>
        <v>7.4505619254041644E-2</v>
      </c>
      <c r="K645" s="10">
        <f t="shared" si="52"/>
        <v>6.140798618027917</v>
      </c>
      <c r="L645" s="10">
        <f t="shared" si="53"/>
        <v>5.5401900931771442E-2</v>
      </c>
    </row>
    <row r="646" spans="1:12" x14ac:dyDescent="0.25">
      <c r="A646" s="8">
        <v>44475</v>
      </c>
      <c r="B646" s="9">
        <v>51500.057031237659</v>
      </c>
      <c r="C646" s="9">
        <v>55556.803944544561</v>
      </c>
      <c r="D646" s="9">
        <v>50416.728326116689</v>
      </c>
      <c r="E646" s="9">
        <v>55385.445190725142</v>
      </c>
      <c r="F646" s="9">
        <v>77199761550.222229</v>
      </c>
      <c r="G646" s="9">
        <v>996348281000.78735</v>
      </c>
      <c r="H646" s="44">
        <f t="shared" si="54"/>
        <v>7.2829293010496329E-2</v>
      </c>
      <c r="I646" s="10">
        <f t="shared" si="50"/>
        <v>1.1118093141435114E-2</v>
      </c>
      <c r="J646" s="10">
        <f t="shared" si="51"/>
        <v>-2.8460672551467114E-2</v>
      </c>
      <c r="K646" s="10">
        <f t="shared" si="52"/>
        <v>6.6608579329092192</v>
      </c>
      <c r="L646" s="10">
        <f t="shared" si="53"/>
        <v>0.1019517884060166</v>
      </c>
    </row>
    <row r="647" spans="1:12" x14ac:dyDescent="0.25">
      <c r="A647" s="8">
        <v>44476</v>
      </c>
      <c r="B647" s="9">
        <v>55315.910674590523</v>
      </c>
      <c r="C647" s="9">
        <v>55315.910674590523</v>
      </c>
      <c r="D647" s="9">
        <v>53519.693225872208</v>
      </c>
      <c r="E647" s="9">
        <v>53809.138171034683</v>
      </c>
      <c r="F647" s="9">
        <v>88802412237.156799</v>
      </c>
      <c r="G647" s="9">
        <v>1023645531853.3</v>
      </c>
      <c r="H647" s="44">
        <f t="shared" si="54"/>
        <v>-4.3359814253262664E-3</v>
      </c>
      <c r="I647" s="10">
        <f t="shared" si="50"/>
        <v>1.5126969814625437E-2</v>
      </c>
      <c r="J647" s="10">
        <f t="shared" si="51"/>
        <v>1.5572471853939618E-3</v>
      </c>
      <c r="K647" s="10">
        <f t="shared" si="52"/>
        <v>6.6276405952100612</v>
      </c>
      <c r="L647" s="10">
        <f t="shared" si="53"/>
        <v>3.356180389782204E-2</v>
      </c>
    </row>
    <row r="648" spans="1:12" x14ac:dyDescent="0.25">
      <c r="A648" s="8">
        <v>44477</v>
      </c>
      <c r="B648" s="9">
        <v>53781.697777007706</v>
      </c>
      <c r="C648" s="9">
        <v>55945.813786006293</v>
      </c>
      <c r="D648" s="9">
        <v>53695.415800000002</v>
      </c>
      <c r="E648" s="9">
        <v>53892.9323</v>
      </c>
      <c r="F648" s="9">
        <v>83169587982.222229</v>
      </c>
      <c r="G648" s="9">
        <v>1025574001390.98</v>
      </c>
      <c r="H648" s="44">
        <f t="shared" si="54"/>
        <v>1.1387376683018561E-2</v>
      </c>
      <c r="I648" s="10">
        <f t="shared" si="50"/>
        <v>1.7619188665076745E-2</v>
      </c>
      <c r="J648" s="10">
        <f t="shared" si="51"/>
        <v>2.2437819991329766E-2</v>
      </c>
      <c r="K648" s="10">
        <f t="shared" si="52"/>
        <v>6.7144994118704027</v>
      </c>
      <c r="L648" s="10">
        <f t="shared" si="53"/>
        <v>4.1910430387360753E-2</v>
      </c>
    </row>
    <row r="649" spans="1:12" x14ac:dyDescent="0.25">
      <c r="A649" s="8">
        <v>44478</v>
      </c>
      <c r="B649" s="9">
        <v>53962.199000000001</v>
      </c>
      <c r="C649" s="9">
        <v>55386.054145725582</v>
      </c>
      <c r="D649" s="9">
        <v>53800.041499999999</v>
      </c>
      <c r="E649" s="9">
        <v>55102.172213752317</v>
      </c>
      <c r="F649" s="9">
        <v>77278436707.555557</v>
      </c>
      <c r="G649" s="9">
        <v>1030962211132.871</v>
      </c>
      <c r="H649" s="44">
        <f t="shared" si="54"/>
        <v>-1.0005389186433155E-2</v>
      </c>
      <c r="I649" s="10">
        <f t="shared" si="50"/>
        <v>8.6334680934268236E-3</v>
      </c>
      <c r="J649" s="10">
        <f t="shared" si="51"/>
        <v>-7.4879246529837573E-3</v>
      </c>
      <c r="K649" s="10">
        <f t="shared" si="52"/>
        <v>6.6373128428761294</v>
      </c>
      <c r="L649" s="10">
        <f t="shared" si="53"/>
        <v>2.9479766214038694E-2</v>
      </c>
    </row>
    <row r="650" spans="1:12" x14ac:dyDescent="0.25">
      <c r="A650" s="8">
        <v>44479</v>
      </c>
      <c r="B650" s="9">
        <v>54926.171412434647</v>
      </c>
      <c r="C650" s="9">
        <v>56211.965799999998</v>
      </c>
      <c r="D650" s="9">
        <v>54267.538838941677</v>
      </c>
      <c r="E650" s="9">
        <v>54689.571300000003</v>
      </c>
      <c r="F650" s="9">
        <v>85188122481.777771</v>
      </c>
      <c r="G650" s="9">
        <v>1038986399008.83</v>
      </c>
      <c r="H650" s="44">
        <f t="shared" si="54"/>
        <v>1.4911906381728688E-2</v>
      </c>
      <c r="I650" s="10">
        <f t="shared" si="50"/>
        <v>2.1380015668673907E-2</v>
      </c>
      <c r="J650" s="10">
        <f t="shared" si="51"/>
        <v>4.9546103681540332E-2</v>
      </c>
      <c r="K650" s="10">
        <f t="shared" si="52"/>
        <v>6.751199736997072</v>
      </c>
      <c r="L650" s="10">
        <f t="shared" si="53"/>
        <v>3.583038779092429E-2</v>
      </c>
    </row>
    <row r="651" spans="1:12" x14ac:dyDescent="0.25">
      <c r="A651" s="8">
        <v>44480</v>
      </c>
      <c r="B651" s="9">
        <v>54695.921300000002</v>
      </c>
      <c r="C651" s="9">
        <v>57736.51717173116</v>
      </c>
      <c r="D651" s="9">
        <v>54559.157299999999</v>
      </c>
      <c r="E651" s="9">
        <v>57399.226469928792</v>
      </c>
      <c r="F651" s="9">
        <v>101108074300.6078</v>
      </c>
      <c r="G651" s="9">
        <v>1067886941557.118</v>
      </c>
      <c r="H651" s="44">
        <f t="shared" si="54"/>
        <v>2.7121474049768286E-2</v>
      </c>
      <c r="I651" s="10">
        <f t="shared" si="50"/>
        <v>3.7936848700267124E-3</v>
      </c>
      <c r="J651" s="10">
        <f t="shared" si="51"/>
        <v>-2.3752379590304851E-2</v>
      </c>
      <c r="K651" s="10">
        <f t="shared" si="52"/>
        <v>6.9614236995186092</v>
      </c>
      <c r="L651" s="10">
        <f t="shared" si="53"/>
        <v>5.8236967522428351E-2</v>
      </c>
    </row>
    <row r="652" spans="1:12" x14ac:dyDescent="0.25">
      <c r="A652" s="8">
        <v>44481</v>
      </c>
      <c r="B652" s="9">
        <v>57399.226469928792</v>
      </c>
      <c r="C652" s="9">
        <v>57556.700595417133</v>
      </c>
      <c r="D652" s="9">
        <v>54375.793724512929</v>
      </c>
      <c r="E652" s="9">
        <v>56035.858254625171</v>
      </c>
      <c r="F652" s="9">
        <v>106240113166.6286</v>
      </c>
      <c r="G652" s="9">
        <v>1066872557318.119</v>
      </c>
      <c r="H652" s="44">
        <f t="shared" si="54"/>
        <v>-3.1144340726196283E-3</v>
      </c>
      <c r="I652" s="10">
        <f t="shared" si="50"/>
        <v>7.0660295647358498E-3</v>
      </c>
      <c r="J652" s="10">
        <f t="shared" si="51"/>
        <v>2.3587547091165062E-2</v>
      </c>
      <c r="K652" s="10">
        <f t="shared" si="52"/>
        <v>6.9366283702822669</v>
      </c>
      <c r="L652" s="10">
        <f t="shared" si="53"/>
        <v>5.8498582788874876E-2</v>
      </c>
    </row>
    <row r="653" spans="1:12" x14ac:dyDescent="0.25">
      <c r="A653" s="8">
        <v>44482</v>
      </c>
      <c r="B653" s="9">
        <v>56030.57101118398</v>
      </c>
      <c r="C653" s="9">
        <v>57686.240383426652</v>
      </c>
      <c r="D653" s="9">
        <v>54357.845616094433</v>
      </c>
      <c r="E653" s="9">
        <v>57357.606699999997</v>
      </c>
      <c r="F653" s="9">
        <v>87099681979.49295</v>
      </c>
      <c r="G653" s="9">
        <v>1056253205676.802</v>
      </c>
      <c r="H653" s="44">
        <f t="shared" si="54"/>
        <v>2.2506465219417605E-3</v>
      </c>
      <c r="I653" s="10">
        <f t="shared" si="50"/>
        <v>4.1845303848830076E-2</v>
      </c>
      <c r="J653" s="10">
        <f t="shared" si="51"/>
        <v>-1.0231047395492521E-4</v>
      </c>
      <c r="K653" s="10">
        <f t="shared" si="52"/>
        <v>6.9544909153197869</v>
      </c>
      <c r="L653" s="10">
        <f t="shared" si="53"/>
        <v>6.123117518010579E-2</v>
      </c>
    </row>
    <row r="654" spans="1:12" x14ac:dyDescent="0.25">
      <c r="A654" s="8">
        <v>44483</v>
      </c>
      <c r="B654" s="9">
        <v>57385.888400000003</v>
      </c>
      <c r="C654" s="9">
        <v>58392.523099999999</v>
      </c>
      <c r="D654" s="9">
        <v>56931.28418447166</v>
      </c>
      <c r="E654" s="9">
        <v>57351.738416073596</v>
      </c>
      <c r="F654" s="9">
        <v>74616135622.106003</v>
      </c>
      <c r="G654" s="9">
        <v>1085970068063.6169</v>
      </c>
      <c r="H654" s="44">
        <f t="shared" si="54"/>
        <v>1.2243521364520457E-2</v>
      </c>
      <c r="I654" s="10">
        <f t="shared" si="50"/>
        <v>5.3030555415887456E-2</v>
      </c>
      <c r="J654" s="10">
        <f t="shared" si="51"/>
        <v>7.2789349236993761E-2</v>
      </c>
      <c r="K654" s="10">
        <f t="shared" si="52"/>
        <v>7.0518818947853887</v>
      </c>
      <c r="L654" s="10">
        <f t="shared" si="53"/>
        <v>2.5666712712707485E-2</v>
      </c>
    </row>
    <row r="655" spans="1:12" x14ac:dyDescent="0.25">
      <c r="A655" s="8">
        <v>44484</v>
      </c>
      <c r="B655" s="9">
        <v>57312.383791730223</v>
      </c>
      <c r="C655" s="9">
        <v>62563.017394166643</v>
      </c>
      <c r="D655" s="9">
        <v>56896.811944093977</v>
      </c>
      <c r="E655" s="9">
        <v>61526.334132989883</v>
      </c>
      <c r="F655" s="9">
        <v>86118647815.135895</v>
      </c>
      <c r="G655" s="9">
        <v>1128342374834.0959</v>
      </c>
      <c r="H655" s="44">
        <f t="shared" si="54"/>
        <v>7.1421717589159037E-2</v>
      </c>
      <c r="I655" s="10">
        <f t="shared" si="50"/>
        <v>6.0600729325406303E-3</v>
      </c>
      <c r="J655" s="10">
        <f t="shared" si="51"/>
        <v>-1.0815568736560199E-2</v>
      </c>
      <c r="K655" s="10">
        <f t="shared" si="52"/>
        <v>7.6269611295360136</v>
      </c>
      <c r="L655" s="10">
        <f t="shared" si="53"/>
        <v>9.9587397895688712E-2</v>
      </c>
    </row>
    <row r="656" spans="1:12" x14ac:dyDescent="0.25">
      <c r="A656" s="8">
        <v>44485</v>
      </c>
      <c r="B656" s="9">
        <v>61698.030219262931</v>
      </c>
      <c r="C656" s="9">
        <v>62339.366300000002</v>
      </c>
      <c r="D656" s="9">
        <v>60217.259444932897</v>
      </c>
      <c r="E656" s="9">
        <v>60860.891837065959</v>
      </c>
      <c r="F656" s="9">
        <v>120671026625.1228</v>
      </c>
      <c r="G656" s="9">
        <v>1154753101204.4131</v>
      </c>
      <c r="H656" s="44">
        <f t="shared" si="54"/>
        <v>-3.5748131001669872E-3</v>
      </c>
      <c r="I656" s="10">
        <f t="shared" si="50"/>
        <v>1.9676986382860449E-2</v>
      </c>
      <c r="J656" s="10">
        <f t="shared" si="51"/>
        <v>1.1852598502114287E-2</v>
      </c>
      <c r="K656" s="10">
        <f t="shared" si="52"/>
        <v>7.5961213558755176</v>
      </c>
      <c r="L656" s="10">
        <f t="shared" si="53"/>
        <v>3.5240840825838671E-2</v>
      </c>
    </row>
    <row r="657" spans="1:12" x14ac:dyDescent="0.25">
      <c r="A657" s="8">
        <v>44486</v>
      </c>
      <c r="B657" s="9">
        <v>60867.894837982793</v>
      </c>
      <c r="C657" s="9">
        <v>61582.251552491311</v>
      </c>
      <c r="D657" s="9">
        <v>59381.231627958849</v>
      </c>
      <c r="E657" s="9">
        <v>61582.251552491311</v>
      </c>
      <c r="F657" s="9">
        <v>99027803955.199997</v>
      </c>
      <c r="G657" s="9">
        <v>1146551557538.969</v>
      </c>
      <c r="H657" s="44">
        <f t="shared" si="54"/>
        <v>-1.2145050430336039E-2</v>
      </c>
      <c r="I657" s="10">
        <f t="shared" si="50"/>
        <v>1.0175168968286354E-2</v>
      </c>
      <c r="J657" s="10">
        <f t="shared" si="51"/>
        <v>6.0241634262507837E-3</v>
      </c>
      <c r="K657" s="10">
        <f t="shared" si="52"/>
        <v>7.4917210285031199</v>
      </c>
      <c r="L657" s="10">
        <f t="shared" si="53"/>
        <v>3.7065919048673734E-2</v>
      </c>
    </row>
    <row r="658" spans="1:12" x14ac:dyDescent="0.25">
      <c r="A658" s="8">
        <v>44487</v>
      </c>
      <c r="B658" s="9">
        <v>61543.264697643222</v>
      </c>
      <c r="C658" s="9">
        <v>62548.009705712793</v>
      </c>
      <c r="D658" s="9">
        <v>60293.98</v>
      </c>
      <c r="E658" s="9">
        <v>61953.233099999998</v>
      </c>
      <c r="F658" s="9">
        <v>98838596113.9021</v>
      </c>
      <c r="G658" s="9">
        <v>1164673652771.0481</v>
      </c>
      <c r="H658" s="44">
        <f t="shared" si="54"/>
        <v>1.5682410578935917E-2</v>
      </c>
      <c r="I658" s="10">
        <f t="shared" si="50"/>
        <v>6.1964333930486304E-3</v>
      </c>
      <c r="J658" s="10">
        <f t="shared" si="51"/>
        <v>3.6541285849374106E-2</v>
      </c>
      <c r="K658" s="10">
        <f t="shared" si="52"/>
        <v>7.6248916841938907</v>
      </c>
      <c r="L658" s="10">
        <f t="shared" si="53"/>
        <v>3.7383992659180798E-2</v>
      </c>
    </row>
    <row r="659" spans="1:12" x14ac:dyDescent="0.25">
      <c r="A659" s="8">
        <v>44488</v>
      </c>
      <c r="B659" s="9">
        <v>62020.012600000002</v>
      </c>
      <c r="C659" s="9">
        <v>64428.970500000003</v>
      </c>
      <c r="D659" s="9">
        <v>61735.820699999997</v>
      </c>
      <c r="E659" s="9">
        <v>64217.083899999998</v>
      </c>
      <c r="F659" s="9">
        <v>85006746873.667847</v>
      </c>
      <c r="G659" s="9">
        <v>1182180787104.1189</v>
      </c>
      <c r="H659" s="44">
        <f t="shared" si="54"/>
        <v>3.0072272533324319E-2</v>
      </c>
      <c r="I659" s="10">
        <f t="shared" si="50"/>
        <v>3.0899794859384495E-2</v>
      </c>
      <c r="J659" s="10">
        <f t="shared" si="51"/>
        <v>2.7550597593954951E-2</v>
      </c>
      <c r="K659" s="10">
        <f t="shared" si="52"/>
        <v>7.8842617774913712</v>
      </c>
      <c r="L659" s="10">
        <f t="shared" si="53"/>
        <v>4.3623779022670561E-2</v>
      </c>
    </row>
    <row r="660" spans="1:12" x14ac:dyDescent="0.25">
      <c r="A660" s="8">
        <v>44489</v>
      </c>
      <c r="B660" s="9">
        <v>64252.726300000002</v>
      </c>
      <c r="C660" s="9">
        <v>66931.092291926529</v>
      </c>
      <c r="D660" s="9">
        <v>63641.195399999997</v>
      </c>
      <c r="E660" s="9">
        <v>65986.302937186134</v>
      </c>
      <c r="F660" s="9">
        <v>97986327751.111115</v>
      </c>
      <c r="G660" s="9">
        <v>1224181952163.031</v>
      </c>
      <c r="H660" s="44">
        <f t="shared" si="54"/>
        <v>3.8835352676115251E-2</v>
      </c>
      <c r="I660" s="10">
        <f t="shared" si="50"/>
        <v>2.7870668279464755E-2</v>
      </c>
      <c r="J660" s="10">
        <f t="shared" si="51"/>
        <v>-5.5893568290660722E-2</v>
      </c>
      <c r="K660" s="10">
        <f t="shared" si="52"/>
        <v>8.2292852168871793</v>
      </c>
      <c r="L660" s="10">
        <f t="shared" si="53"/>
        <v>5.1694454688488323E-2</v>
      </c>
    </row>
    <row r="661" spans="1:12" x14ac:dyDescent="0.25">
      <c r="A661" s="8">
        <v>44490</v>
      </c>
      <c r="B661" s="9">
        <v>65961.049760560971</v>
      </c>
      <c r="C661" s="9">
        <v>66605.569157109087</v>
      </c>
      <c r="D661" s="9">
        <v>62072.181300906523</v>
      </c>
      <c r="E661" s="9">
        <v>62298.093007718293</v>
      </c>
      <c r="F661" s="9">
        <v>114587804017.7778</v>
      </c>
      <c r="G661" s="9">
        <v>1212679643295.3579</v>
      </c>
      <c r="H661" s="44">
        <f t="shared" si="54"/>
        <v>-4.8635562885727445E-3</v>
      </c>
      <c r="I661" s="10">
        <f t="shared" si="50"/>
        <v>9.8434334802130086E-3</v>
      </c>
      <c r="J661" s="10">
        <f t="shared" si="51"/>
        <v>-2.5748669401665647E-2</v>
      </c>
      <c r="K661" s="10">
        <f t="shared" si="52"/>
        <v>8.1843980687315554</v>
      </c>
      <c r="L661" s="10">
        <f t="shared" si="53"/>
        <v>7.3034131573790129E-2</v>
      </c>
    </row>
    <row r="662" spans="1:12" x14ac:dyDescent="0.25">
      <c r="A662" s="8">
        <v>44491</v>
      </c>
      <c r="B662" s="9">
        <v>62196.96438572152</v>
      </c>
      <c r="C662" s="9">
        <v>63656.365580547877</v>
      </c>
      <c r="D662" s="9">
        <v>60156.942436435042</v>
      </c>
      <c r="E662" s="9">
        <v>60694.000006508337</v>
      </c>
      <c r="F662" s="9">
        <v>105551377578.6667</v>
      </c>
      <c r="G662" s="9">
        <v>1172124092074.468</v>
      </c>
      <c r="H662" s="44">
        <f t="shared" si="54"/>
        <v>-4.4278633361793419E-2</v>
      </c>
      <c r="I662" s="10">
        <f t="shared" si="50"/>
        <v>1.7870565893415742E-2</v>
      </c>
      <c r="J662" s="10">
        <f t="shared" si="51"/>
        <v>8.9732460116858093E-3</v>
      </c>
      <c r="K662" s="10">
        <f t="shared" si="52"/>
        <v>7.7777254739974282</v>
      </c>
      <c r="L662" s="10">
        <f t="shared" si="53"/>
        <v>5.817155929775697E-2</v>
      </c>
    </row>
    <row r="663" spans="1:12" x14ac:dyDescent="0.25">
      <c r="A663" s="8">
        <v>44492</v>
      </c>
      <c r="B663" s="9">
        <v>60690.287314200068</v>
      </c>
      <c r="C663" s="9">
        <v>61723.890966508079</v>
      </c>
      <c r="D663" s="9">
        <v>60130.010341058143</v>
      </c>
      <c r="E663" s="9">
        <v>61238.622199999998</v>
      </c>
      <c r="F663" s="9">
        <v>99046595242.666687</v>
      </c>
      <c r="G663" s="9">
        <v>1151640556060.208</v>
      </c>
      <c r="H663" s="44">
        <f t="shared" si="54"/>
        <v>-3.0357916233758785E-2</v>
      </c>
      <c r="I663" s="10">
        <f t="shared" si="50"/>
        <v>2.9765688648623907E-2</v>
      </c>
      <c r="J663" s="10">
        <f t="shared" si="51"/>
        <v>-6.3522951241278269E-3</v>
      </c>
      <c r="K663" s="10">
        <f t="shared" si="52"/>
        <v>7.5112520193348828</v>
      </c>
      <c r="L663" s="10">
        <f t="shared" si="53"/>
        <v>2.6507240168585078E-2</v>
      </c>
    </row>
    <row r="664" spans="1:12" x14ac:dyDescent="0.25">
      <c r="A664" s="8">
        <v>44493</v>
      </c>
      <c r="B664" s="9">
        <v>61330.009599999998</v>
      </c>
      <c r="C664" s="9">
        <v>61410.017599999999</v>
      </c>
      <c r="D664" s="9">
        <v>59653.137694573197</v>
      </c>
      <c r="E664" s="9">
        <v>60849.616398790633</v>
      </c>
      <c r="F664" s="9">
        <v>78674725788.444443</v>
      </c>
      <c r="G664" s="9">
        <v>1144507013385.833</v>
      </c>
      <c r="H664" s="44">
        <f t="shared" si="54"/>
        <v>-5.0851195800081742E-3</v>
      </c>
      <c r="I664" s="10">
        <f t="shared" si="50"/>
        <v>3.0746956358289668E-2</v>
      </c>
      <c r="J664" s="10">
        <f t="shared" si="51"/>
        <v>3.5167490403997581E-2</v>
      </c>
      <c r="K664" s="10">
        <f t="shared" si="52"/>
        <v>7.4679712850409796</v>
      </c>
      <c r="L664" s="10">
        <f t="shared" si="53"/>
        <v>2.9451592545258976E-2</v>
      </c>
    </row>
    <row r="665" spans="1:12" x14ac:dyDescent="0.25">
      <c r="A665" s="8">
        <v>44494</v>
      </c>
      <c r="B665" s="9">
        <v>60883.77302258394</v>
      </c>
      <c r="C665" s="9">
        <v>63682.797500000001</v>
      </c>
      <c r="D665" s="9">
        <v>60714.962091829177</v>
      </c>
      <c r="E665" s="9">
        <v>62989.544699582031</v>
      </c>
      <c r="F665" s="9">
        <v>124336882773.3333</v>
      </c>
      <c r="G665" s="9">
        <v>1180344974286.8979</v>
      </c>
      <c r="H665" s="44">
        <f t="shared" si="54"/>
        <v>3.7009921000250641E-2</v>
      </c>
      <c r="I665" s="10">
        <f t="shared" si="50"/>
        <v>1.5824156083098395E-2</v>
      </c>
      <c r="J665" s="10">
        <f t="shared" si="51"/>
        <v>-4.1166336603147946E-2</v>
      </c>
      <c r="K665" s="10">
        <f t="shared" si="52"/>
        <v>7.781370233332737</v>
      </c>
      <c r="L665" s="10">
        <f t="shared" si="53"/>
        <v>4.888145040232561E-2</v>
      </c>
    </row>
    <row r="666" spans="1:12" x14ac:dyDescent="0.25">
      <c r="A666" s="8">
        <v>44495</v>
      </c>
      <c r="B666" s="9">
        <v>63072.745334829728</v>
      </c>
      <c r="C666" s="9">
        <v>63270.588833830538</v>
      </c>
      <c r="D666" s="9">
        <v>60055.948499999999</v>
      </c>
      <c r="E666" s="9">
        <v>60396.495900000002</v>
      </c>
      <c r="F666" s="9">
        <v>85019446769.777771</v>
      </c>
      <c r="G666" s="9">
        <v>1174884097102.426</v>
      </c>
      <c r="H666" s="44">
        <f t="shared" si="54"/>
        <v>-6.4728416833362721E-3</v>
      </c>
      <c r="I666" s="10">
        <f t="shared" si="50"/>
        <v>2.6097262489924462E-2</v>
      </c>
      <c r="J666" s="10">
        <f t="shared" si="51"/>
        <v>-2.840364617908242E-2</v>
      </c>
      <c r="K666" s="10">
        <f t="shared" si="52"/>
        <v>7.7245298140496121</v>
      </c>
      <c r="L666" s="10">
        <f t="shared" si="53"/>
        <v>5.3527425910699478E-2</v>
      </c>
    </row>
    <row r="667" spans="1:12" x14ac:dyDescent="0.25">
      <c r="A667" s="8">
        <v>44496</v>
      </c>
      <c r="B667" s="9">
        <v>60332.023099999999</v>
      </c>
      <c r="C667" s="9">
        <v>61445.132515794321</v>
      </c>
      <c r="D667" s="9">
        <v>58299.980976102852</v>
      </c>
      <c r="E667" s="9">
        <v>58681.015200000002</v>
      </c>
      <c r="F667" s="9">
        <v>84438787370.666672</v>
      </c>
      <c r="G667" s="9">
        <v>1121518780792.291</v>
      </c>
      <c r="H667" s="44">
        <f t="shared" si="54"/>
        <v>-2.8851577829162738E-2</v>
      </c>
      <c r="I667" s="10">
        <f t="shared" si="50"/>
        <v>5.7807675211605713E-3</v>
      </c>
      <c r="J667" s="10">
        <f t="shared" si="51"/>
        <v>2.995400242131141E-2</v>
      </c>
      <c r="K667" s="10">
        <f t="shared" si="52"/>
        <v>7.4728133630967086</v>
      </c>
      <c r="L667" s="10">
        <f t="shared" si="53"/>
        <v>5.3947728404588391E-2</v>
      </c>
    </row>
    <row r="668" spans="1:12" x14ac:dyDescent="0.25">
      <c r="A668" s="8">
        <v>44497</v>
      </c>
      <c r="B668" s="9">
        <v>58437.983099999998</v>
      </c>
      <c r="C668" s="9">
        <v>61940.105300000003</v>
      </c>
      <c r="D668" s="9">
        <v>58239.809600000001</v>
      </c>
      <c r="E668" s="9">
        <v>60438.746471385813</v>
      </c>
      <c r="F668" s="9">
        <v>99674333809.777756</v>
      </c>
      <c r="G668" s="9">
        <v>1135296673708.2759</v>
      </c>
      <c r="H668" s="44">
        <f t="shared" si="54"/>
        <v>8.0555247248990849E-3</v>
      </c>
      <c r="I668" s="10">
        <f t="shared" si="50"/>
        <v>1.9569912312527443E-2</v>
      </c>
      <c r="J668" s="10">
        <f t="shared" si="51"/>
        <v>2.9476905071824655E-2</v>
      </c>
      <c r="K668" s="10">
        <f t="shared" si="52"/>
        <v>7.5410663206325896</v>
      </c>
      <c r="L668" s="10">
        <f t="shared" si="53"/>
        <v>6.3535504758930328E-2</v>
      </c>
    </row>
    <row r="669" spans="1:12" x14ac:dyDescent="0.25">
      <c r="A669" s="8">
        <v>44498</v>
      </c>
      <c r="B669" s="9">
        <v>60599.659573494951</v>
      </c>
      <c r="C669" s="9">
        <v>62945.440565589772</v>
      </c>
      <c r="D669" s="9">
        <v>60340.723739313733</v>
      </c>
      <c r="E669" s="9">
        <v>62220.293663782933</v>
      </c>
      <c r="F669" s="9">
        <v>86787949710.222229</v>
      </c>
      <c r="G669" s="9">
        <v>1160996948405.644</v>
      </c>
      <c r="H669" s="44">
        <f t="shared" si="54"/>
        <v>1.6230764554250262E-2</v>
      </c>
      <c r="I669" s="10">
        <f t="shared" si="50"/>
        <v>9.8437672785501914E-3</v>
      </c>
      <c r="J669" s="10">
        <f t="shared" si="51"/>
        <v>-8.9843084707496024E-3</v>
      </c>
      <c r="K669" s="10">
        <f t="shared" si="52"/>
        <v>7.6796943571250136</v>
      </c>
      <c r="L669" s="10">
        <f t="shared" si="53"/>
        <v>4.3166814463960312E-2</v>
      </c>
    </row>
    <row r="670" spans="1:12" x14ac:dyDescent="0.25">
      <c r="A670" s="8">
        <v>44499</v>
      </c>
      <c r="B670" s="9">
        <v>62225.012949381729</v>
      </c>
      <c r="C670" s="9">
        <v>62225.012949381729</v>
      </c>
      <c r="D670" s="9">
        <v>60859.720226850986</v>
      </c>
      <c r="E670" s="9">
        <v>61661.287352366882</v>
      </c>
      <c r="F670" s="9">
        <v>82731468344.888885</v>
      </c>
      <c r="G670" s="9">
        <v>1161725647399.2471</v>
      </c>
      <c r="H670" s="44">
        <f t="shared" si="54"/>
        <v>-1.1445270852578267E-2</v>
      </c>
      <c r="I670" s="10">
        <f t="shared" si="50"/>
        <v>1.8733830135508895E-3</v>
      </c>
      <c r="J670" s="10">
        <f t="shared" si="51"/>
        <v>-5.2109147484632468E-3</v>
      </c>
      <c r="K670" s="10">
        <f t="shared" si="52"/>
        <v>7.5803529042901232</v>
      </c>
      <c r="L670" s="10">
        <f t="shared" si="53"/>
        <v>2.243343737765624E-2</v>
      </c>
    </row>
    <row r="671" spans="1:12" x14ac:dyDescent="0.25">
      <c r="A671" s="8">
        <v>44500</v>
      </c>
      <c r="B671" s="9">
        <v>61855.941858705271</v>
      </c>
      <c r="C671" s="9">
        <v>62379.076999999997</v>
      </c>
      <c r="D671" s="9">
        <v>60134.761893656192</v>
      </c>
      <c r="E671" s="9">
        <v>61339.975640693207</v>
      </c>
      <c r="F671" s="9">
        <v>74910356821.333328</v>
      </c>
      <c r="G671" s="9">
        <v>1151926735422.165</v>
      </c>
      <c r="H671" s="44">
        <f t="shared" si="54"/>
        <v>2.4759183375919068E-3</v>
      </c>
      <c r="I671" s="10">
        <f t="shared" si="50"/>
        <v>1.9422643837254117E-2</v>
      </c>
      <c r="J671" s="10">
        <f t="shared" si="51"/>
        <v>-4.4823065350257929E-3</v>
      </c>
      <c r="K671" s="10">
        <f t="shared" si="52"/>
        <v>7.6015971573888645</v>
      </c>
      <c r="L671" s="10">
        <f t="shared" si="53"/>
        <v>3.7321426670196223E-2</v>
      </c>
    </row>
    <row r="672" spans="1:12" x14ac:dyDescent="0.25">
      <c r="A672" s="8">
        <v>44501</v>
      </c>
      <c r="B672" s="9">
        <v>61290.081559988263</v>
      </c>
      <c r="C672" s="9">
        <v>62368.257640548662</v>
      </c>
      <c r="D672" s="9">
        <v>59674.610411964772</v>
      </c>
      <c r="E672" s="9">
        <v>61065.031067020602</v>
      </c>
      <c r="F672" s="9">
        <v>76192515527.111115</v>
      </c>
      <c r="G672" s="9">
        <v>1155221485093.074</v>
      </c>
      <c r="H672" s="44">
        <f t="shared" si="54"/>
        <v>-1.7344532769114095E-4</v>
      </c>
      <c r="I672" s="10">
        <f t="shared" si="50"/>
        <v>2.6197840018106568E-2</v>
      </c>
      <c r="J672" s="10">
        <f t="shared" si="51"/>
        <v>3.4561209285574934E-2</v>
      </c>
      <c r="K672" s="10">
        <f t="shared" si="52"/>
        <v>7.6001052505512341</v>
      </c>
      <c r="L672" s="10">
        <f t="shared" si="53"/>
        <v>4.5138916031260967E-2</v>
      </c>
    </row>
    <row r="673" spans="1:12" x14ac:dyDescent="0.25">
      <c r="A673" s="8">
        <v>44502</v>
      </c>
      <c r="B673" s="9">
        <v>60939.359655425244</v>
      </c>
      <c r="C673" s="9">
        <v>64070.55688505595</v>
      </c>
      <c r="D673" s="9">
        <v>60681.6216359717</v>
      </c>
      <c r="E673" s="9">
        <v>63175.512385758033</v>
      </c>
      <c r="F673" s="9">
        <v>74053887693.156799</v>
      </c>
      <c r="G673" s="9">
        <v>1178743364765.8</v>
      </c>
      <c r="H673" s="44">
        <f t="shared" si="54"/>
        <v>2.7294321004095849E-2</v>
      </c>
      <c r="I673" s="10">
        <f t="shared" si="50"/>
        <v>2.4706254284454277E-3</v>
      </c>
      <c r="J673" s="10">
        <f t="shared" si="51"/>
        <v>-3.70444790835045E-3</v>
      </c>
      <c r="K673" s="10">
        <f t="shared" si="52"/>
        <v>7.8348392839287904</v>
      </c>
      <c r="L673" s="10">
        <f t="shared" si="53"/>
        <v>5.584780297096259E-2</v>
      </c>
    </row>
    <row r="674" spans="1:12" x14ac:dyDescent="0.25">
      <c r="A674" s="8">
        <v>44503</v>
      </c>
      <c r="B674" s="9">
        <v>63167.434649695242</v>
      </c>
      <c r="C674" s="9">
        <v>63445.547343374448</v>
      </c>
      <c r="D674" s="9">
        <v>61652.602507963813</v>
      </c>
      <c r="E674" s="9">
        <v>62941.481991041641</v>
      </c>
      <c r="F674" s="9">
        <v>78078281728</v>
      </c>
      <c r="G674" s="9">
        <v>1184712183020.698</v>
      </c>
      <c r="H674" s="44">
        <f t="shared" si="54"/>
        <v>-9.7550196543910728E-3</v>
      </c>
      <c r="I674" s="10">
        <f t="shared" si="50"/>
        <v>1.9469998522369722E-3</v>
      </c>
      <c r="J674" s="10">
        <f t="shared" si="51"/>
        <v>-2.5000176517810613E-2</v>
      </c>
      <c r="K674" s="10">
        <f t="shared" si="52"/>
        <v>7.7486552530706785</v>
      </c>
      <c r="L674" s="10">
        <f t="shared" si="53"/>
        <v>2.9081413638281317E-2</v>
      </c>
    </row>
    <row r="675" spans="1:12" x14ac:dyDescent="0.25">
      <c r="A675" s="8">
        <v>44504</v>
      </c>
      <c r="B675" s="9">
        <v>62906.694181847568</v>
      </c>
      <c r="C675" s="9">
        <v>63048.313016176893</v>
      </c>
      <c r="D675" s="9">
        <v>60739.96193323109</v>
      </c>
      <c r="E675" s="9">
        <v>61367.933830973001</v>
      </c>
      <c r="F675" s="9">
        <v>91063906304</v>
      </c>
      <c r="G675" s="9">
        <v>1165914279822.1931</v>
      </c>
      <c r="H675" s="44">
        <f t="shared" si="54"/>
        <v>-6.2610276659397102E-3</v>
      </c>
      <c r="I675" s="10">
        <f t="shared" si="50"/>
        <v>4.4283559225290117E-3</v>
      </c>
      <c r="J675" s="10">
        <f t="shared" si="51"/>
        <v>-5.5715716286667272E-3</v>
      </c>
      <c r="K675" s="10">
        <f t="shared" si="52"/>
        <v>7.6938796804914347</v>
      </c>
      <c r="L675" s="10">
        <f t="shared" si="53"/>
        <v>3.8003828278379226E-2</v>
      </c>
    </row>
    <row r="676" spans="1:12" x14ac:dyDescent="0.25">
      <c r="A676" s="8">
        <v>44505</v>
      </c>
      <c r="B676" s="9">
        <v>61419.269642668987</v>
      </c>
      <c r="C676" s="9">
        <v>62479.963918868118</v>
      </c>
      <c r="D676" s="9">
        <v>60770.008900000001</v>
      </c>
      <c r="E676" s="9">
        <v>61026.017991930457</v>
      </c>
      <c r="F676" s="9">
        <v>78060530858.666672</v>
      </c>
      <c r="G676" s="9">
        <v>1159811159095.946</v>
      </c>
      <c r="H676" s="44">
        <f t="shared" si="54"/>
        <v>-9.0145012629116485E-3</v>
      </c>
      <c r="I676" s="10">
        <f t="shared" si="50"/>
        <v>2.9819719543077147E-2</v>
      </c>
      <c r="J676" s="10">
        <f t="shared" si="51"/>
        <v>6.3954769274874312E-3</v>
      </c>
      <c r="K676" s="10">
        <f t="shared" si="52"/>
        <v>7.6155086911320424</v>
      </c>
      <c r="L676" s="10">
        <f t="shared" si="53"/>
        <v>2.8138140010509627E-2</v>
      </c>
    </row>
    <row r="677" spans="1:12" x14ac:dyDescent="0.25">
      <c r="A677" s="8">
        <v>44506</v>
      </c>
      <c r="B677" s="9">
        <v>60958.665741619698</v>
      </c>
      <c r="C677" s="9">
        <v>61525.448621207091</v>
      </c>
      <c r="D677" s="9">
        <v>60082.751199999999</v>
      </c>
      <c r="E677" s="9">
        <v>61416.308481974287</v>
      </c>
      <c r="F677" s="9">
        <v>67753831523.555557</v>
      </c>
      <c r="G677" s="9">
        <v>1149465104139.7129</v>
      </c>
      <c r="H677" s="44">
        <f t="shared" si="54"/>
        <v>-1.5277142267567399E-2</v>
      </c>
      <c r="I677" s="10">
        <f t="shared" si="50"/>
        <v>3.1232736244498984E-2</v>
      </c>
      <c r="J677" s="10">
        <f t="shared" si="51"/>
        <v>2.8719156888694863E-2</v>
      </c>
      <c r="K677" s="10">
        <f t="shared" si="52"/>
        <v>7.4838883391501554</v>
      </c>
      <c r="L677" s="10">
        <f t="shared" si="53"/>
        <v>2.401184021025804E-2</v>
      </c>
    </row>
    <row r="678" spans="1:12" x14ac:dyDescent="0.25">
      <c r="A678" s="8">
        <v>44507</v>
      </c>
      <c r="B678" s="9">
        <v>61454.052340817318</v>
      </c>
      <c r="C678" s="9">
        <v>63180.133080792591</v>
      </c>
      <c r="D678" s="9">
        <v>61333.079878194927</v>
      </c>
      <c r="E678" s="9">
        <v>63180.133080792591</v>
      </c>
      <c r="F678" s="9">
        <v>51662948792.888893</v>
      </c>
      <c r="G678" s="9">
        <v>1171208655889.8821</v>
      </c>
      <c r="H678" s="44">
        <f t="shared" si="54"/>
        <v>2.6894309536414335E-2</v>
      </c>
      <c r="I678" s="10">
        <f t="shared" si="50"/>
        <v>4.182301397656922E-2</v>
      </c>
      <c r="J678" s="10">
        <f t="shared" si="51"/>
        <v>6.8374209488482496E-2</v>
      </c>
      <c r="K678" s="10">
        <f t="shared" si="52"/>
        <v>7.7120566582156354</v>
      </c>
      <c r="L678" s="10">
        <f t="shared" si="53"/>
        <v>3.0115122316796139E-2</v>
      </c>
    </row>
    <row r="679" spans="1:12" x14ac:dyDescent="0.25">
      <c r="A679" s="8">
        <v>44508</v>
      </c>
      <c r="B679" s="9">
        <v>63278.231639660851</v>
      </c>
      <c r="C679" s="9">
        <v>67669.970400000006</v>
      </c>
      <c r="D679" s="9">
        <v>63278.231639660851</v>
      </c>
      <c r="E679" s="9">
        <v>67500.024735568906</v>
      </c>
      <c r="F679" s="9">
        <v>74247256679.832169</v>
      </c>
      <c r="G679" s="9">
        <v>1240714967085.552</v>
      </c>
      <c r="H679" s="44">
        <f t="shared" si="54"/>
        <v>7.1064068723406509E-2</v>
      </c>
      <c r="I679" s="10">
        <f t="shared" si="50"/>
        <v>5.3957439322696284E-3</v>
      </c>
      <c r="J679" s="10">
        <f t="shared" si="51"/>
        <v>-8.6916758603756694E-3</v>
      </c>
      <c r="K679" s="10">
        <f t="shared" si="52"/>
        <v>8.3311708512972817</v>
      </c>
      <c r="L679" s="10">
        <f t="shared" si="53"/>
        <v>6.9403626595445855E-2</v>
      </c>
    </row>
    <row r="680" spans="1:12" x14ac:dyDescent="0.25">
      <c r="A680" s="8">
        <v>44509</v>
      </c>
      <c r="B680" s="9">
        <v>67510.919423595216</v>
      </c>
      <c r="C680" s="9">
        <v>68476.420176262181</v>
      </c>
      <c r="D680" s="9">
        <v>66358.933600000004</v>
      </c>
      <c r="E680" s="9">
        <v>66913.3364</v>
      </c>
      <c r="F680" s="9">
        <v>87830965772.487808</v>
      </c>
      <c r="G680" s="9">
        <v>1273517674317.199</v>
      </c>
      <c r="H680" s="44">
        <f t="shared" si="54"/>
        <v>1.1917395138422816E-2</v>
      </c>
      <c r="I680" s="10">
        <f t="shared" si="50"/>
        <v>3.5835538762199269E-2</v>
      </c>
      <c r="J680" s="10">
        <f t="shared" si="51"/>
        <v>-3.0518344302222666E-2</v>
      </c>
      <c r="K680" s="10">
        <f t="shared" si="52"/>
        <v>8.4423741014363252</v>
      </c>
      <c r="L680" s="10">
        <f t="shared" si="53"/>
        <v>3.1909593198498509E-2</v>
      </c>
    </row>
    <row r="681" spans="1:12" x14ac:dyDescent="0.25">
      <c r="A681" s="8">
        <v>44510</v>
      </c>
      <c r="B681" s="9">
        <v>66929.451121606806</v>
      </c>
      <c r="C681" s="9">
        <v>68769.955368540526</v>
      </c>
      <c r="D681" s="9">
        <v>63347.501199999999</v>
      </c>
      <c r="E681" s="9">
        <v>64871.252161334349</v>
      </c>
      <c r="F681" s="9">
        <v>82515809848.888885</v>
      </c>
      <c r="G681" s="9">
        <v>1261663607351.074</v>
      </c>
      <c r="H681" s="44">
        <f t="shared" si="54"/>
        <v>4.2866608903147762E-3</v>
      </c>
      <c r="I681" s="10">
        <f t="shared" si="50"/>
        <v>3.065237644616255E-2</v>
      </c>
      <c r="J681" s="10">
        <f t="shared" si="51"/>
        <v>-1.0927975483581154E-3</v>
      </c>
      <c r="K681" s="10">
        <f t="shared" si="52"/>
        <v>8.4828503572086742</v>
      </c>
      <c r="L681" s="10">
        <f t="shared" si="53"/>
        <v>8.5598548732345625E-2</v>
      </c>
    </row>
    <row r="682" spans="1:12" x14ac:dyDescent="0.25">
      <c r="A682" s="8">
        <v>44511</v>
      </c>
      <c r="B682" s="9">
        <v>64933.599774562033</v>
      </c>
      <c r="C682" s="9">
        <v>65579.549062325445</v>
      </c>
      <c r="D682" s="9">
        <v>64198.973402200521</v>
      </c>
      <c r="E682" s="9">
        <v>64800.361016013521</v>
      </c>
      <c r="F682" s="9">
        <v>100838867968</v>
      </c>
      <c r="G682" s="9">
        <v>1224666570146.1021</v>
      </c>
      <c r="H682" s="44">
        <f t="shared" si="54"/>
        <v>-4.6392444042134183E-2</v>
      </c>
      <c r="I682" s="10">
        <f t="shared" si="50"/>
        <v>3.5800630867178708E-3</v>
      </c>
      <c r="J682" s="10">
        <f t="shared" si="51"/>
        <v>-7.484485770140048E-3</v>
      </c>
      <c r="K682" s="10">
        <f t="shared" si="52"/>
        <v>8.0429177526519382</v>
      </c>
      <c r="L682" s="10">
        <f t="shared" si="53"/>
        <v>2.1504637643903646E-2</v>
      </c>
    </row>
    <row r="683" spans="1:12" x14ac:dyDescent="0.25">
      <c r="A683" s="8">
        <v>44512</v>
      </c>
      <c r="B683" s="9">
        <v>64774.264501065802</v>
      </c>
      <c r="C683" s="9">
        <v>65379.961799999997</v>
      </c>
      <c r="D683" s="9">
        <v>62434.00795821887</v>
      </c>
      <c r="E683" s="9">
        <v>64315.363636089227</v>
      </c>
      <c r="F683" s="9">
        <v>71878085660.444443</v>
      </c>
      <c r="G683" s="9">
        <v>1210870198644.8491</v>
      </c>
      <c r="H683" s="44">
        <f t="shared" si="54"/>
        <v>-3.0434375530054899E-3</v>
      </c>
      <c r="I683" s="10">
        <f t="shared" si="50"/>
        <v>1.0149004053775734E-2</v>
      </c>
      <c r="J683" s="10">
        <f t="shared" si="51"/>
        <v>2.4205722069787772E-3</v>
      </c>
      <c r="K683" s="10">
        <f t="shared" si="52"/>
        <v>8.0153961971747769</v>
      </c>
      <c r="L683" s="10">
        <f t="shared" si="53"/>
        <v>4.7185082907901243E-2</v>
      </c>
    </row>
    <row r="684" spans="1:12" x14ac:dyDescent="0.25">
      <c r="A684" s="8">
        <v>44513</v>
      </c>
      <c r="B684" s="9">
        <v>64173.738741554087</v>
      </c>
      <c r="C684" s="9">
        <v>64849.964937276083</v>
      </c>
      <c r="D684" s="9">
        <v>63412.859807522982</v>
      </c>
      <c r="E684" s="9">
        <v>64471.043617788477</v>
      </c>
      <c r="F684" s="9">
        <v>65339468068.571426</v>
      </c>
      <c r="G684" s="9">
        <v>1208320622447.2629</v>
      </c>
      <c r="H684" s="44">
        <f t="shared" si="54"/>
        <v>-8.1064113243931885E-3</v>
      </c>
      <c r="I684" s="10">
        <f t="shared" si="50"/>
        <v>6.5075500724889488E-3</v>
      </c>
      <c r="J684" s="10">
        <f t="shared" si="51"/>
        <v>1.2160548360088841E-2</v>
      </c>
      <c r="K684" s="10">
        <f t="shared" si="52"/>
        <v>7.9423136873481077</v>
      </c>
      <c r="L684" s="10">
        <f t="shared" si="53"/>
        <v>2.2662676531466142E-2</v>
      </c>
    </row>
    <row r="685" spans="1:12" x14ac:dyDescent="0.25">
      <c r="A685" s="8">
        <v>44514</v>
      </c>
      <c r="B685" s="9">
        <v>64385.1823</v>
      </c>
      <c r="C685" s="9">
        <v>65255.04686152799</v>
      </c>
      <c r="D685" s="9">
        <v>63622.554700000001</v>
      </c>
      <c r="E685" s="9">
        <v>65255.04686152799</v>
      </c>
      <c r="F685" s="9">
        <v>59249840056.641113</v>
      </c>
      <c r="G685" s="9">
        <v>1216469725526.5381</v>
      </c>
      <c r="H685" s="44">
        <f t="shared" si="54"/>
        <v>6.2464478530359748E-3</v>
      </c>
      <c r="I685" s="10">
        <f t="shared" si="50"/>
        <v>3.9237314633493281E-2</v>
      </c>
      <c r="J685" s="10">
        <f t="shared" si="51"/>
        <v>-2.3588628924122612E-2</v>
      </c>
      <c r="K685" s="10">
        <f t="shared" si="52"/>
        <v>7.9981713834816173</v>
      </c>
      <c r="L685" s="10">
        <f t="shared" si="53"/>
        <v>2.565901619678268E-2</v>
      </c>
    </row>
    <row r="686" spans="1:12" x14ac:dyDescent="0.25">
      <c r="A686" s="8">
        <v>44515</v>
      </c>
      <c r="B686" s="9">
        <v>65499.742006672343</v>
      </c>
      <c r="C686" s="9">
        <v>66263.205583957926</v>
      </c>
      <c r="D686" s="9">
        <v>63539.593268058277</v>
      </c>
      <c r="E686" s="9">
        <v>63715.769775685178</v>
      </c>
      <c r="F686" s="9">
        <v>92914188431.216782</v>
      </c>
      <c r="G686" s="9">
        <v>1228575749681.022</v>
      </c>
      <c r="H686" s="44">
        <f t="shared" si="54"/>
        <v>1.544951342337186E-2</v>
      </c>
      <c r="I686" s="10">
        <f t="shared" si="50"/>
        <v>3.6577094008652749E-3</v>
      </c>
      <c r="J686" s="10">
        <f t="shared" si="51"/>
        <v>-5.5335928422395986E-2</v>
      </c>
      <c r="K686" s="10">
        <f t="shared" si="52"/>
        <v>8.1371887530565186</v>
      </c>
      <c r="L686" s="10">
        <f t="shared" si="53"/>
        <v>4.2864805640309811E-2</v>
      </c>
    </row>
    <row r="687" spans="1:12" x14ac:dyDescent="0.25">
      <c r="A687" s="8">
        <v>44516</v>
      </c>
      <c r="B687" s="9">
        <v>63609.998399999997</v>
      </c>
      <c r="C687" s="9">
        <v>63609.998399999997</v>
      </c>
      <c r="D687" s="9">
        <v>58904.409200000002</v>
      </c>
      <c r="E687" s="9">
        <v>60189.998500000002</v>
      </c>
      <c r="F687" s="9">
        <v>103183520369.7778</v>
      </c>
      <c r="G687" s="9">
        <v>1147284421893.6089</v>
      </c>
      <c r="H687" s="44">
        <f t="shared" si="54"/>
        <v>-4.0040429082414647E-2</v>
      </c>
      <c r="I687" s="10">
        <f t="shared" si="50"/>
        <v>3.3469389618023156E-2</v>
      </c>
      <c r="J687" s="10">
        <f t="shared" si="51"/>
        <v>2.4742715353280875E-3</v>
      </c>
      <c r="K687" s="10">
        <f t="shared" si="52"/>
        <v>7.7713317947771223</v>
      </c>
      <c r="L687" s="10">
        <f t="shared" si="53"/>
        <v>7.9885177763568738E-2</v>
      </c>
    </row>
    <row r="688" spans="1:12" x14ac:dyDescent="0.25">
      <c r="A688" s="8">
        <v>44517</v>
      </c>
      <c r="B688" s="9">
        <v>60110.704134909887</v>
      </c>
      <c r="C688" s="9">
        <v>60733.986100000002</v>
      </c>
      <c r="D688" s="9">
        <v>58758.343399999998</v>
      </c>
      <c r="E688" s="9">
        <v>60338.924899999998</v>
      </c>
      <c r="F688" s="9">
        <v>96569006904.888885</v>
      </c>
      <c r="G688" s="9">
        <v>1129909400493.6689</v>
      </c>
      <c r="H688" s="44">
        <f t="shared" si="54"/>
        <v>-4.5213211324337886E-2</v>
      </c>
      <c r="I688" s="10">
        <f t="shared" si="50"/>
        <v>3.1396191193480263E-2</v>
      </c>
      <c r="J688" s="10">
        <f t="shared" si="51"/>
        <v>-5.9491502474549374E-2</v>
      </c>
      <c r="K688" s="10">
        <f t="shared" si="52"/>
        <v>7.3747517167439796</v>
      </c>
      <c r="L688" s="10">
        <f t="shared" si="53"/>
        <v>3.3623185843595582E-2</v>
      </c>
    </row>
    <row r="689" spans="1:12" x14ac:dyDescent="0.25">
      <c r="A689" s="8">
        <v>44518</v>
      </c>
      <c r="B689" s="9">
        <v>60347.586300000003</v>
      </c>
      <c r="C689" s="9">
        <v>60862.721100000002</v>
      </c>
      <c r="D689" s="9">
        <v>56542.163800000002</v>
      </c>
      <c r="E689" s="9">
        <v>56749.2716</v>
      </c>
      <c r="F689" s="9">
        <v>86652421148.444443</v>
      </c>
      <c r="G689" s="9">
        <v>1113747141785.6331</v>
      </c>
      <c r="H689" s="44">
        <f t="shared" si="54"/>
        <v>2.119653397819719E-3</v>
      </c>
      <c r="I689" s="10">
        <f t="shared" si="50"/>
        <v>4.8409301100701407E-2</v>
      </c>
      <c r="J689" s="10">
        <f t="shared" si="51"/>
        <v>2.2865800914256385E-2</v>
      </c>
      <c r="K689" s="10">
        <f t="shared" si="52"/>
        <v>7.3925032876762717</v>
      </c>
      <c r="L689" s="10">
        <f t="shared" si="53"/>
        <v>7.6413016581441839E-2</v>
      </c>
    </row>
    <row r="690" spans="1:12" x14ac:dyDescent="0.25">
      <c r="A690" s="8">
        <v>44519</v>
      </c>
      <c r="B690" s="9">
        <v>56959.900066417184</v>
      </c>
      <c r="C690" s="9">
        <v>58289.368199999997</v>
      </c>
      <c r="D690" s="9">
        <v>55653.0576</v>
      </c>
      <c r="E690" s="9">
        <v>58046.889146434667</v>
      </c>
      <c r="F690" s="9">
        <v>98574108785.777756</v>
      </c>
      <c r="G690" s="9">
        <v>1079380838316.29</v>
      </c>
      <c r="H690" s="44">
        <f t="shared" si="54"/>
        <v>-4.2281265994858798E-2</v>
      </c>
      <c r="I690" s="10">
        <f t="shared" si="50"/>
        <v>1.816169919592275E-2</v>
      </c>
      <c r="J690" s="10">
        <f t="shared" si="51"/>
        <v>3.046648131946017E-2</v>
      </c>
      <c r="K690" s="10">
        <f t="shared" si="52"/>
        <v>7.0376576238073056</v>
      </c>
      <c r="L690" s="10">
        <f t="shared" si="53"/>
        <v>4.737045391015493E-2</v>
      </c>
    </row>
    <row r="691" spans="1:12" x14ac:dyDescent="0.25">
      <c r="A691" s="8">
        <v>44520</v>
      </c>
      <c r="B691" s="9">
        <v>58068.745196569449</v>
      </c>
      <c r="C691" s="9">
        <v>59815.373610267292</v>
      </c>
      <c r="D691" s="9">
        <v>57486.379399999998</v>
      </c>
      <c r="E691" s="9">
        <v>59815.373610267292</v>
      </c>
      <c r="F691" s="9">
        <v>61671238556.444443</v>
      </c>
      <c r="G691" s="9">
        <v>1107213020711.4419</v>
      </c>
      <c r="H691" s="44">
        <f t="shared" si="54"/>
        <v>2.6179824166755933E-2</v>
      </c>
      <c r="I691" s="10">
        <f t="shared" si="50"/>
        <v>9.6137565629089861E-3</v>
      </c>
      <c r="J691" s="10">
        <f t="shared" si="51"/>
        <v>-1.8963039632727829E-2</v>
      </c>
      <c r="K691" s="10">
        <f t="shared" si="52"/>
        <v>7.2480820871111664</v>
      </c>
      <c r="L691" s="10">
        <f t="shared" si="53"/>
        <v>4.0513844054463011E-2</v>
      </c>
    </row>
    <row r="692" spans="1:12" x14ac:dyDescent="0.25">
      <c r="A692" s="8">
        <v>44521</v>
      </c>
      <c r="B692" s="9">
        <v>59669.735976244789</v>
      </c>
      <c r="C692" s="9">
        <v>59845.000335179102</v>
      </c>
      <c r="D692" s="9">
        <v>58544.949925586028</v>
      </c>
      <c r="E692" s="9">
        <v>58681.092309849373</v>
      </c>
      <c r="F692" s="9">
        <v>54396801621.333344</v>
      </c>
      <c r="G692" s="9">
        <v>1116084489219.4609</v>
      </c>
      <c r="H692" s="44">
        <f t="shared" si="54"/>
        <v>4.9530284814144497E-4</v>
      </c>
      <c r="I692" s="10">
        <f t="shared" si="50"/>
        <v>5.4527899056695146E-3</v>
      </c>
      <c r="J692" s="10">
        <f t="shared" si="51"/>
        <v>-3.9392037858528184E-2</v>
      </c>
      <c r="K692" s="10">
        <f t="shared" si="52"/>
        <v>7.2521673856606164</v>
      </c>
      <c r="L692" s="10">
        <f t="shared" si="53"/>
        <v>2.2206021377514373E-2</v>
      </c>
    </row>
    <row r="693" spans="1:12" x14ac:dyDescent="0.25">
      <c r="A693" s="8">
        <v>44522</v>
      </c>
      <c r="B693" s="9">
        <v>58711.913369104193</v>
      </c>
      <c r="C693" s="9">
        <v>59060.9948</v>
      </c>
      <c r="D693" s="9">
        <v>55688.957300000002</v>
      </c>
      <c r="E693" s="9">
        <v>56369.5245</v>
      </c>
      <c r="F693" s="9">
        <v>64891116995.132874</v>
      </c>
      <c r="G693" s="9">
        <v>1082425278046.925</v>
      </c>
      <c r="H693" s="44">
        <f t="shared" si="54"/>
        <v>-1.3100602068477794E-2</v>
      </c>
      <c r="I693" s="10">
        <f t="shared" si="50"/>
        <v>1.3029294847483368E-2</v>
      </c>
      <c r="J693" s="10">
        <f t="shared" si="51"/>
        <v>2.3115405960906221E-2</v>
      </c>
      <c r="K693" s="10">
        <f t="shared" si="52"/>
        <v>7.1440590245386062</v>
      </c>
      <c r="L693" s="10">
        <f t="shared" si="53"/>
        <v>6.0551277371465595E-2</v>
      </c>
    </row>
    <row r="694" spans="1:12" x14ac:dyDescent="0.25">
      <c r="A694" s="8">
        <v>44523</v>
      </c>
      <c r="B694" s="9">
        <v>56257.898957874473</v>
      </c>
      <c r="C694" s="9">
        <v>57831.816696675647</v>
      </c>
      <c r="D694" s="9">
        <v>55778.037757676298</v>
      </c>
      <c r="E694" s="9">
        <v>57672.528942640747</v>
      </c>
      <c r="F694" s="9">
        <v>80273621447.111115</v>
      </c>
      <c r="G694" s="9">
        <v>1074357246909.3879</v>
      </c>
      <c r="H694" s="44">
        <f t="shared" si="54"/>
        <v>-2.081201150584672E-2</v>
      </c>
      <c r="I694" s="10">
        <f t="shared" si="50"/>
        <v>2.1775442480022604E-2</v>
      </c>
      <c r="J694" s="10">
        <f t="shared" si="51"/>
        <v>-9.8672340726851937E-3</v>
      </c>
      <c r="K694" s="10">
        <f t="shared" si="52"/>
        <v>6.9745647744156134</v>
      </c>
      <c r="L694" s="10">
        <f t="shared" si="53"/>
        <v>3.6820566329741622E-2</v>
      </c>
    </row>
    <row r="695" spans="1:12" x14ac:dyDescent="0.25">
      <c r="A695" s="8">
        <v>44524</v>
      </c>
      <c r="B695" s="9">
        <v>57531.149768573763</v>
      </c>
      <c r="C695" s="9">
        <v>57693.841200000003</v>
      </c>
      <c r="D695" s="9">
        <v>55970.386542814187</v>
      </c>
      <c r="E695" s="9">
        <v>57103.460599999999</v>
      </c>
      <c r="F695" s="9">
        <v>92075052088.888885</v>
      </c>
      <c r="G695" s="9">
        <v>1071282953938.949</v>
      </c>
      <c r="H695" s="44">
        <f t="shared" si="54"/>
        <v>-2.3858060243778542E-3</v>
      </c>
      <c r="I695" s="10">
        <f t="shared" si="50"/>
        <v>2.2625367843054647E-2</v>
      </c>
      <c r="J695" s="10">
        <f t="shared" si="51"/>
        <v>3.1584603436067393E-2</v>
      </c>
      <c r="K695" s="10">
        <f t="shared" si="52"/>
        <v>6.9555390097350216</v>
      </c>
      <c r="L695" s="10">
        <f t="shared" si="53"/>
        <v>3.0792259329269989E-2</v>
      </c>
    </row>
    <row r="696" spans="1:12" x14ac:dyDescent="0.25">
      <c r="A696" s="8">
        <v>44525</v>
      </c>
      <c r="B696" s="9">
        <v>57193.144200000002</v>
      </c>
      <c r="C696" s="9">
        <v>59332.883999999998</v>
      </c>
      <c r="D696" s="9">
        <v>57011.148649125258</v>
      </c>
      <c r="E696" s="9">
        <v>58907.050757878103</v>
      </c>
      <c r="F696" s="9">
        <v>85144802119.111115</v>
      </c>
      <c r="G696" s="9">
        <v>1099471586191.521</v>
      </c>
      <c r="H696" s="44">
        <f t="shared" si="54"/>
        <v>2.8409320057545338E-2</v>
      </c>
      <c r="I696" s="10">
        <f t="shared" si="50"/>
        <v>4.4303935358233168E-2</v>
      </c>
      <c r="J696" s="10">
        <f t="shared" si="51"/>
        <v>-8.9012250608530241E-2</v>
      </c>
      <c r="K696" s="10">
        <f t="shared" si="52"/>
        <v>7.1815504636928704</v>
      </c>
      <c r="L696" s="10">
        <f t="shared" si="53"/>
        <v>4.072423387158608E-2</v>
      </c>
    </row>
    <row r="697" spans="1:12" x14ac:dyDescent="0.25">
      <c r="A697" s="8">
        <v>44526</v>
      </c>
      <c r="B697" s="9">
        <v>58913.598064749051</v>
      </c>
      <c r="C697" s="9">
        <v>59120.010546789606</v>
      </c>
      <c r="D697" s="9">
        <v>53660.193762297829</v>
      </c>
      <c r="E697" s="9">
        <v>53663.601593208448</v>
      </c>
      <c r="F697" s="9">
        <v>90868399886.222244</v>
      </c>
      <c r="G697" s="9">
        <v>1051040419402.7271</v>
      </c>
      <c r="H697" s="44">
        <f t="shared" si="54"/>
        <v>-3.587781999782646E-3</v>
      </c>
      <c r="I697" s="10">
        <f t="shared" si="50"/>
        <v>7.3884524284285255E-2</v>
      </c>
      <c r="J697" s="10">
        <f t="shared" si="51"/>
        <v>1.5352093476722173E-2</v>
      </c>
      <c r="K697" s="10">
        <f t="shared" si="52"/>
        <v>7.1521968442089197</v>
      </c>
      <c r="L697" s="10">
        <f t="shared" si="53"/>
        <v>0.10174798862407197</v>
      </c>
    </row>
    <row r="698" spans="1:12" x14ac:dyDescent="0.25">
      <c r="A698" s="8">
        <v>44527</v>
      </c>
      <c r="B698" s="9">
        <v>53559.313178286342</v>
      </c>
      <c r="C698" s="9">
        <v>55203.723200404631</v>
      </c>
      <c r="D698" s="9">
        <v>53559.313178286342</v>
      </c>
      <c r="E698" s="9">
        <v>54487.450221164967</v>
      </c>
      <c r="F698" s="9">
        <v>85681165966.222229</v>
      </c>
      <c r="G698" s="9">
        <v>1031832646506.476</v>
      </c>
      <c r="H698" s="44">
        <f t="shared" si="54"/>
        <v>-6.6243008249896901E-2</v>
      </c>
      <c r="I698" s="10">
        <f t="shared" si="50"/>
        <v>9.034168516507483E-3</v>
      </c>
      <c r="J698" s="10">
        <f t="shared" si="51"/>
        <v>4.90244654203984E-2</v>
      </c>
      <c r="K698" s="10">
        <f t="shared" si="52"/>
        <v>6.612170801403205</v>
      </c>
      <c r="L698" s="10">
        <f t="shared" si="53"/>
        <v>3.0702597261552445E-2</v>
      </c>
    </row>
    <row r="699" spans="1:12" x14ac:dyDescent="0.25">
      <c r="A699" s="8">
        <v>44528</v>
      </c>
      <c r="B699" s="9">
        <v>54819.267391833011</v>
      </c>
      <c r="C699" s="9">
        <v>57315.016535962968</v>
      </c>
      <c r="D699" s="9">
        <v>53629.731099999997</v>
      </c>
      <c r="E699" s="9">
        <v>57158.66834037815</v>
      </c>
      <c r="F699" s="9">
        <v>72397988451.555557</v>
      </c>
      <c r="G699" s="9">
        <v>1030718873999.7</v>
      </c>
      <c r="H699" s="44">
        <f t="shared" si="54"/>
        <v>3.8245488042423594E-2</v>
      </c>
      <c r="I699" s="10">
        <f t="shared" si="50"/>
        <v>1.5362723333962059E-2</v>
      </c>
      <c r="J699" s="10">
        <f t="shared" si="51"/>
        <v>1.2558478334449008E-2</v>
      </c>
      <c r="K699" s="10">
        <f t="shared" si="52"/>
        <v>6.9033019887651577</v>
      </c>
      <c r="L699" s="10">
        <f t="shared" si="53"/>
        <v>6.871720891330324E-2</v>
      </c>
    </row>
    <row r="700" spans="1:12" x14ac:dyDescent="0.25">
      <c r="A700" s="8">
        <v>44529</v>
      </c>
      <c r="B700" s="9">
        <v>57213.043143938332</v>
      </c>
      <c r="C700" s="9">
        <v>58774.786699999997</v>
      </c>
      <c r="D700" s="9">
        <v>56795.1008</v>
      </c>
      <c r="E700" s="9">
        <v>57876.49423835674</v>
      </c>
      <c r="F700" s="9">
        <v>104328491548.4444</v>
      </c>
      <c r="G700" s="9">
        <v>1086833411519.198</v>
      </c>
      <c r="H700" s="44">
        <f t="shared" si="54"/>
        <v>2.5469244401614698E-2</v>
      </c>
      <c r="I700" s="10">
        <f t="shared" si="50"/>
        <v>3.0779467694409058E-3</v>
      </c>
      <c r="J700" s="10">
        <f t="shared" si="51"/>
        <v>-1.4623701671142464E-2</v>
      </c>
      <c r="K700" s="10">
        <f t="shared" si="52"/>
        <v>7.1045931186967852</v>
      </c>
      <c r="L700" s="10">
        <f t="shared" si="53"/>
        <v>3.4856631507202085E-2</v>
      </c>
    </row>
    <row r="701" spans="1:12" x14ac:dyDescent="0.25">
      <c r="A701" s="8">
        <v>44530</v>
      </c>
      <c r="B701" s="9">
        <v>57767.630409791083</v>
      </c>
      <c r="C701" s="9">
        <v>58994.785000000003</v>
      </c>
      <c r="D701" s="9">
        <v>56059.044999999998</v>
      </c>
      <c r="E701" s="9">
        <v>57030.125652843417</v>
      </c>
      <c r="F701" s="9">
        <v>111719410744.8889</v>
      </c>
      <c r="G701" s="9">
        <v>1082408766734.031</v>
      </c>
      <c r="H701" s="44">
        <f t="shared" si="54"/>
        <v>3.7430727077399427E-3</v>
      </c>
      <c r="I701" s="10">
        <f t="shared" si="50"/>
        <v>1.8890948679512732E-2</v>
      </c>
      <c r="J701" s="10">
        <f t="shared" si="51"/>
        <v>2.5066374222419974E-3</v>
      </c>
      <c r="K701" s="10">
        <f t="shared" si="52"/>
        <v>7.1349292000067166</v>
      </c>
      <c r="L701" s="10">
        <f t="shared" si="53"/>
        <v>5.2368712310386423E-2</v>
      </c>
    </row>
    <row r="702" spans="1:12" x14ac:dyDescent="0.25">
      <c r="A702" s="8">
        <v>44531</v>
      </c>
      <c r="B702" s="9">
        <v>56970.007198157859</v>
      </c>
      <c r="C702" s="9">
        <v>58958.8099</v>
      </c>
      <c r="D702" s="9">
        <v>56546.995566990518</v>
      </c>
      <c r="E702" s="9">
        <v>57173.0795</v>
      </c>
      <c r="F702" s="9">
        <v>127630261276.4444</v>
      </c>
      <c r="G702" s="9">
        <v>1083292316966.759</v>
      </c>
      <c r="H702" s="44">
        <f t="shared" si="54"/>
        <v>-6.0980135786584003E-4</v>
      </c>
      <c r="I702" s="10">
        <f t="shared" si="50"/>
        <v>1.9589424229340711E-2</v>
      </c>
      <c r="J702" s="10">
        <f t="shared" si="51"/>
        <v>-1.3422586050479191E-2</v>
      </c>
      <c r="K702" s="10">
        <f t="shared" si="52"/>
        <v>7.1299685091344092</v>
      </c>
      <c r="L702" s="10">
        <f t="shared" si="53"/>
        <v>4.2651502680672637E-2</v>
      </c>
    </row>
    <row r="703" spans="1:12" x14ac:dyDescent="0.25">
      <c r="A703" s="8">
        <v>44532</v>
      </c>
      <c r="B703" s="9">
        <v>57190.982300000003</v>
      </c>
      <c r="C703" s="9">
        <v>57347.722851723192</v>
      </c>
      <c r="D703" s="9">
        <v>55902.37062622721</v>
      </c>
      <c r="E703" s="9">
        <v>56405.668920640361</v>
      </c>
      <c r="F703" s="9">
        <v>133521653731.5556</v>
      </c>
      <c r="G703" s="9">
        <v>1070203438582.33</v>
      </c>
      <c r="H703" s="44">
        <f t="shared" si="54"/>
        <v>-2.7325637186526856E-2</v>
      </c>
      <c r="I703" s="10">
        <f t="shared" si="50"/>
        <v>4.4341546714053347E-2</v>
      </c>
      <c r="J703" s="10">
        <f t="shared" si="51"/>
        <v>-4.7814196201358405E-2</v>
      </c>
      <c r="K703" s="10">
        <f t="shared" si="52"/>
        <v>6.9078119393159136</v>
      </c>
      <c r="L703" s="10">
        <f t="shared" si="53"/>
        <v>2.5854936191523237E-2</v>
      </c>
    </row>
    <row r="704" spans="1:12" x14ac:dyDescent="0.25">
      <c r="A704" s="8">
        <v>44533</v>
      </c>
      <c r="B704" s="9">
        <v>56489.300658754553</v>
      </c>
      <c r="C704" s="9">
        <v>57369.399845810163</v>
      </c>
      <c r="D704" s="9">
        <v>52673.892884824403</v>
      </c>
      <c r="E704" s="9">
        <v>53708.677199999998</v>
      </c>
      <c r="F704" s="9">
        <v>114935573504</v>
      </c>
      <c r="G704" s="9">
        <v>1054805699201.326</v>
      </c>
      <c r="H704" s="44">
        <f t="shared" si="54"/>
        <v>3.7799223768689632E-4</v>
      </c>
      <c r="I704" s="10">
        <f t="shared" si="50"/>
        <v>1.0603865921716596E-2</v>
      </c>
      <c r="J704" s="10">
        <f t="shared" si="51"/>
        <v>-8.7407930510311815E-2</v>
      </c>
      <c r="K704" s="10">
        <f t="shared" si="52"/>
        <v>6.9108010308460628</v>
      </c>
      <c r="L704" s="10">
        <f t="shared" si="53"/>
        <v>8.9142964452102458E-2</v>
      </c>
    </row>
    <row r="705" spans="1:12" x14ac:dyDescent="0.25">
      <c r="A705" s="8">
        <v>44534</v>
      </c>
      <c r="B705" s="9">
        <v>53548.269</v>
      </c>
      <c r="C705" s="9">
        <v>53793.540800000002</v>
      </c>
      <c r="D705" s="9">
        <v>44648.346899999997</v>
      </c>
      <c r="E705" s="9">
        <v>49014.112875501633</v>
      </c>
      <c r="F705" s="9">
        <v>166195006606.2222</v>
      </c>
      <c r="G705" s="9">
        <v>925178880076.14246</v>
      </c>
      <c r="H705" s="44">
        <f t="shared" si="54"/>
        <v>-6.2330424501927488E-2</v>
      </c>
      <c r="I705" s="10">
        <f t="shared" si="50"/>
        <v>7.2263406452837395E-2</v>
      </c>
      <c r="J705" s="10">
        <f t="shared" si="51"/>
        <v>4.1579763978596418E-3</v>
      </c>
      <c r="K705" s="10">
        <f t="shared" si="52"/>
        <v>6.4177174444431424</v>
      </c>
      <c r="L705" s="10">
        <f t="shared" si="53"/>
        <v>0.20482715564996656</v>
      </c>
    </row>
    <row r="706" spans="1:12" x14ac:dyDescent="0.25">
      <c r="A706" s="8">
        <v>44535</v>
      </c>
      <c r="B706" s="9">
        <v>49220.046000597227</v>
      </c>
      <c r="C706" s="9">
        <v>49633.871581679428</v>
      </c>
      <c r="D706" s="9">
        <v>47780.439200000001</v>
      </c>
      <c r="E706" s="9">
        <v>49217.912400000001</v>
      </c>
      <c r="F706" s="9">
        <v>136894367744</v>
      </c>
      <c r="G706" s="9">
        <v>926804760642.7876</v>
      </c>
      <c r="H706" s="44">
        <f t="shared" si="54"/>
        <v>-7.7326555502005068E-2</v>
      </c>
      <c r="I706" s="10">
        <f t="shared" si="50"/>
        <v>3.2655537176428289E-3</v>
      </c>
      <c r="J706" s="10">
        <f t="shared" si="51"/>
        <v>2.509522490857452E-2</v>
      </c>
      <c r="K706" s="10">
        <f t="shared" si="52"/>
        <v>5.8441309047772183</v>
      </c>
      <c r="L706" s="10">
        <f t="shared" si="53"/>
        <v>3.8790609979981738E-2</v>
      </c>
    </row>
    <row r="707" spans="1:12" x14ac:dyDescent="0.25">
      <c r="A707" s="8">
        <v>44536</v>
      </c>
      <c r="B707" s="9">
        <v>49368.493499999997</v>
      </c>
      <c r="C707" s="9">
        <v>50868.2329101133</v>
      </c>
      <c r="D707" s="9">
        <v>47227.303258214772</v>
      </c>
      <c r="E707" s="9">
        <v>50453.046981208521</v>
      </c>
      <c r="F707" s="9">
        <v>165375344014.2222</v>
      </c>
      <c r="G707" s="9">
        <v>921705766952.58301</v>
      </c>
      <c r="H707" s="44">
        <f t="shared" si="54"/>
        <v>2.4869333966877009E-2</v>
      </c>
      <c r="I707" s="10">
        <f t="shared" ref="I707:I770" si="55">_xlfn.STDEV.S(H708:H709)</f>
        <v>2.6014567396632139E-2</v>
      </c>
      <c r="J707" s="10">
        <f t="shared" ref="J707:J770" si="56">E708/E707-1</f>
        <v>2.1188142008696786E-3</v>
      </c>
      <c r="K707" s="10">
        <f t="shared" ref="K707:K770" si="57">C707/$C$2-1</f>
        <v>6.0143398819611473</v>
      </c>
      <c r="L707" s="10">
        <f t="shared" ref="L707:L770" si="58">C707/D707-1</f>
        <v>7.7093744522988894E-2</v>
      </c>
    </row>
    <row r="708" spans="1:12" x14ac:dyDescent="0.25">
      <c r="A708" s="8">
        <v>44537</v>
      </c>
      <c r="B708" s="9">
        <v>50520.544420169448</v>
      </c>
      <c r="C708" s="9">
        <v>51898.372799999997</v>
      </c>
      <c r="D708" s="9">
        <v>50164.918394520333</v>
      </c>
      <c r="E708" s="9">
        <v>50559.947613629447</v>
      </c>
      <c r="F708" s="9">
        <v>150922018929.7778</v>
      </c>
      <c r="G708" s="9">
        <v>962760996130.95959</v>
      </c>
      <c r="H708" s="44">
        <f t="shared" ref="H708:H771" si="59">(C708-C707)/C707</f>
        <v>2.025114361072864E-2</v>
      </c>
      <c r="I708" s="10">
        <f t="shared" si="55"/>
        <v>7.5900888758852168E-3</v>
      </c>
      <c r="J708" s="10">
        <f t="shared" si="56"/>
        <v>-1.7549594107547639E-3</v>
      </c>
      <c r="K708" s="10">
        <f t="shared" si="57"/>
        <v>6.1563882862452033</v>
      </c>
      <c r="L708" s="10">
        <f t="shared" si="58"/>
        <v>3.4555112635626495E-2</v>
      </c>
    </row>
    <row r="709" spans="1:12" x14ac:dyDescent="0.25">
      <c r="A709" s="8">
        <v>44538</v>
      </c>
      <c r="B709" s="9">
        <v>50588.98583496979</v>
      </c>
      <c r="C709" s="9">
        <v>51040.025071435251</v>
      </c>
      <c r="D709" s="9">
        <v>48716.632100000003</v>
      </c>
      <c r="E709" s="9">
        <v>50471.216957757642</v>
      </c>
      <c r="F709" s="9">
        <v>128105784092.4444</v>
      </c>
      <c r="G709" s="9">
        <v>949930410100.50879</v>
      </c>
      <c r="H709" s="44">
        <f t="shared" si="59"/>
        <v>-1.653901042085747E-2</v>
      </c>
      <c r="I709" s="10">
        <f t="shared" si="55"/>
        <v>7.1277797819550735E-3</v>
      </c>
      <c r="J709" s="10">
        <f t="shared" si="56"/>
        <v>-5.223219932355283E-2</v>
      </c>
      <c r="K709" s="10">
        <f t="shared" si="57"/>
        <v>6.038028705803292</v>
      </c>
      <c r="L709" s="10">
        <f t="shared" si="58"/>
        <v>4.7691986725725499E-2</v>
      </c>
    </row>
    <row r="710" spans="1:12" x14ac:dyDescent="0.25">
      <c r="A710" s="8">
        <v>44539</v>
      </c>
      <c r="B710" s="9">
        <v>50460.038478181908</v>
      </c>
      <c r="C710" s="9">
        <v>50743.737532302621</v>
      </c>
      <c r="D710" s="9">
        <v>47382.099499999997</v>
      </c>
      <c r="E710" s="9">
        <v>47834.994293517768</v>
      </c>
      <c r="F710" s="9">
        <v>135905608860.4444</v>
      </c>
      <c r="G710" s="9">
        <v>926809191291.67566</v>
      </c>
      <c r="H710" s="44">
        <f t="shared" si="59"/>
        <v>-5.8050037929634384E-3</v>
      </c>
      <c r="I710" s="10">
        <f t="shared" si="55"/>
        <v>4.3280173585757385E-3</v>
      </c>
      <c r="J710" s="10">
        <f t="shared" si="56"/>
        <v>-1.5525529050150033E-2</v>
      </c>
      <c r="K710" s="10">
        <f t="shared" si="57"/>
        <v>5.9971729224711181</v>
      </c>
      <c r="L710" s="10">
        <f t="shared" si="58"/>
        <v>7.0947426723938722E-2</v>
      </c>
    </row>
    <row r="711" spans="1:12" x14ac:dyDescent="0.25">
      <c r="A711" s="8">
        <v>44540</v>
      </c>
      <c r="B711" s="9">
        <v>47639.044744797196</v>
      </c>
      <c r="C711" s="9">
        <v>49937.662776412697</v>
      </c>
      <c r="D711" s="9">
        <v>47092.330699999999</v>
      </c>
      <c r="E711" s="9">
        <v>47092.330699999999</v>
      </c>
      <c r="F711" s="9">
        <v>98359015374.048782</v>
      </c>
      <c r="G711" s="9">
        <v>911452189464.62317</v>
      </c>
      <c r="H711" s="44">
        <f t="shared" si="59"/>
        <v>-1.588520663021304E-2</v>
      </c>
      <c r="I711" s="10">
        <f t="shared" si="55"/>
        <v>2.4056212347144824E-2</v>
      </c>
      <c r="J711" s="10">
        <f t="shared" si="56"/>
        <v>4.65900901085472E-2</v>
      </c>
      <c r="K711" s="10">
        <f t="shared" si="57"/>
        <v>5.8860213847703333</v>
      </c>
      <c r="L711" s="10">
        <f t="shared" si="58"/>
        <v>6.0420285726327405E-2</v>
      </c>
    </row>
    <row r="712" spans="1:12" x14ac:dyDescent="0.25">
      <c r="A712" s="8">
        <v>44541</v>
      </c>
      <c r="B712" s="9">
        <v>47130.012499999997</v>
      </c>
      <c r="C712" s="9">
        <v>49450.048176923003</v>
      </c>
      <c r="D712" s="9">
        <v>46987.964599999999</v>
      </c>
      <c r="E712" s="9">
        <v>49286.366630734497</v>
      </c>
      <c r="F712" s="9">
        <v>63290674631.111122</v>
      </c>
      <c r="G712" s="9">
        <v>915574764208.58777</v>
      </c>
      <c r="H712" s="44">
        <f t="shared" si="59"/>
        <v>-9.7644657835290524E-3</v>
      </c>
      <c r="I712" s="10">
        <f t="shared" si="55"/>
        <v>2.3911887662375231E-2</v>
      </c>
      <c r="J712" s="10">
        <f t="shared" si="56"/>
        <v>1.6853040465663272E-2</v>
      </c>
      <c r="K712" s="10">
        <f t="shared" si="57"/>
        <v>5.8187830645740934</v>
      </c>
      <c r="L712" s="10">
        <f t="shared" si="58"/>
        <v>5.2398174679032739E-2</v>
      </c>
    </row>
    <row r="713" spans="1:12" x14ac:dyDescent="0.25">
      <c r="A713" s="8">
        <v>44542</v>
      </c>
      <c r="B713" s="9">
        <v>49286.48758759578</v>
      </c>
      <c r="C713" s="9">
        <v>50649.516258579053</v>
      </c>
      <c r="D713" s="9">
        <v>48722.103140321888</v>
      </c>
      <c r="E713" s="9">
        <v>50116.991761967787</v>
      </c>
      <c r="F713" s="9">
        <v>46747982705.777779</v>
      </c>
      <c r="G713" s="9">
        <v>936560918368.49194</v>
      </c>
      <c r="H713" s="44">
        <f t="shared" si="59"/>
        <v>2.4256155977130264E-2</v>
      </c>
      <c r="I713" s="10">
        <f t="shared" si="55"/>
        <v>1.590409818118297E-2</v>
      </c>
      <c r="J713" s="10">
        <f t="shared" si="56"/>
        <v>-6.726992669432752E-2</v>
      </c>
      <c r="K713" s="10">
        <f t="shared" si="57"/>
        <v>5.9841805301626172</v>
      </c>
      <c r="L713" s="10">
        <f t="shared" si="58"/>
        <v>3.9559316901943475E-2</v>
      </c>
    </row>
    <row r="714" spans="1:12" x14ac:dyDescent="0.25">
      <c r="A714" s="8">
        <v>44543</v>
      </c>
      <c r="B714" s="9">
        <v>50071.277903459428</v>
      </c>
      <c r="C714" s="9">
        <v>50165.288656566969</v>
      </c>
      <c r="D714" s="9">
        <v>45948.491699999999</v>
      </c>
      <c r="E714" s="9">
        <v>46745.625399999997</v>
      </c>
      <c r="F714" s="9">
        <v>54139662683.36396</v>
      </c>
      <c r="G714" s="9">
        <v>911084204454.5166</v>
      </c>
      <c r="H714" s="44">
        <f t="shared" si="59"/>
        <v>-9.5603598569426722E-3</v>
      </c>
      <c r="I714" s="10">
        <f t="shared" si="55"/>
        <v>3.584085619355834E-2</v>
      </c>
      <c r="J714" s="10">
        <f t="shared" si="56"/>
        <v>3.5290366885269764E-2</v>
      </c>
      <c r="K714" s="10">
        <f t="shared" si="57"/>
        <v>5.9174092509884098</v>
      </c>
      <c r="L714" s="10">
        <f t="shared" si="58"/>
        <v>9.1772260645651915E-2</v>
      </c>
    </row>
    <row r="715" spans="1:12" x14ac:dyDescent="0.25">
      <c r="A715" s="8">
        <v>44544</v>
      </c>
      <c r="B715" s="9">
        <v>46727.999799999998</v>
      </c>
      <c r="C715" s="9">
        <v>48557.38323945045</v>
      </c>
      <c r="D715" s="9">
        <v>46390.671300000002</v>
      </c>
      <c r="E715" s="9">
        <v>48395.295670647378</v>
      </c>
      <c r="F715" s="9">
        <v>67494313141.965157</v>
      </c>
      <c r="G715" s="9">
        <v>891798583849.68982</v>
      </c>
      <c r="H715" s="44">
        <f t="shared" si="59"/>
        <v>-3.2052151202084898E-2</v>
      </c>
      <c r="I715" s="10">
        <f t="shared" si="55"/>
        <v>1.5692272116940489E-2</v>
      </c>
      <c r="J715" s="10">
        <f t="shared" si="56"/>
        <v>8.0988456402870668E-3</v>
      </c>
      <c r="K715" s="10">
        <f t="shared" si="57"/>
        <v>5.6956914037490289</v>
      </c>
      <c r="L715" s="10">
        <f t="shared" si="58"/>
        <v>4.6705768179958307E-2</v>
      </c>
    </row>
    <row r="716" spans="1:12" x14ac:dyDescent="0.25">
      <c r="A716" s="8">
        <v>44545</v>
      </c>
      <c r="B716" s="9">
        <v>48356.789320686272</v>
      </c>
      <c r="C716" s="9">
        <v>49462.224521042197</v>
      </c>
      <c r="D716" s="9">
        <v>46663.512199999997</v>
      </c>
      <c r="E716" s="9">
        <v>48787.241699999999</v>
      </c>
      <c r="F716" s="9">
        <v>61369380949.333344</v>
      </c>
      <c r="G716" s="9">
        <v>909423386548.54565</v>
      </c>
      <c r="H716" s="44">
        <f t="shared" si="59"/>
        <v>1.8634473713909049E-2</v>
      </c>
      <c r="I716" s="10">
        <f t="shared" si="55"/>
        <v>1.6457544862192128E-2</v>
      </c>
      <c r="J716" s="10">
        <f t="shared" si="56"/>
        <v>-2.2097525140471252E-2</v>
      </c>
      <c r="K716" s="10">
        <f t="shared" si="57"/>
        <v>5.8204620892086369</v>
      </c>
      <c r="L716" s="10">
        <f t="shared" si="58"/>
        <v>5.9976461031199468E-2</v>
      </c>
    </row>
    <row r="717" spans="1:12" x14ac:dyDescent="0.25">
      <c r="A717" s="8">
        <v>44546</v>
      </c>
      <c r="B717" s="9">
        <v>48858.974600000001</v>
      </c>
      <c r="C717" s="9">
        <v>49286.25027501853</v>
      </c>
      <c r="D717" s="9">
        <v>47550.344700000001</v>
      </c>
      <c r="E717" s="9">
        <v>47709.164400000001</v>
      </c>
      <c r="F717" s="9">
        <v>70100915925.333328</v>
      </c>
      <c r="G717" s="9">
        <v>918209245783.98596</v>
      </c>
      <c r="H717" s="44">
        <f t="shared" si="59"/>
        <v>-3.5577503383173508E-3</v>
      </c>
      <c r="I717" s="10">
        <f t="shared" si="55"/>
        <v>8.3673271883936175E-3</v>
      </c>
      <c r="J717" s="10">
        <f t="shared" si="56"/>
        <v>-2.9424897003961448E-2</v>
      </c>
      <c r="K717" s="10">
        <f t="shared" si="57"/>
        <v>5.7961965879032737</v>
      </c>
      <c r="L717" s="10">
        <f t="shared" si="58"/>
        <v>3.6506687511321578E-2</v>
      </c>
    </row>
    <row r="718" spans="1:12" x14ac:dyDescent="0.25">
      <c r="A718" s="8">
        <v>44547</v>
      </c>
      <c r="B718" s="9">
        <v>47646.981800000001</v>
      </c>
      <c r="C718" s="9">
        <v>47963.790099999998</v>
      </c>
      <c r="D718" s="9">
        <v>45732.72929005191</v>
      </c>
      <c r="E718" s="9">
        <v>46305.327151384939</v>
      </c>
      <c r="F718" s="9">
        <v>57135221176.888893</v>
      </c>
      <c r="G718" s="9">
        <v>889687060026.45752</v>
      </c>
      <c r="H718" s="44">
        <f t="shared" si="59"/>
        <v>-2.6832233485793108E-2</v>
      </c>
      <c r="I718" s="10">
        <f t="shared" si="55"/>
        <v>2.1915305797865901E-2</v>
      </c>
      <c r="J718" s="10">
        <f t="shared" si="56"/>
        <v>1.2216548869594446E-2</v>
      </c>
      <c r="K718" s="10">
        <f t="shared" si="57"/>
        <v>5.6138394542413028</v>
      </c>
      <c r="L718" s="10">
        <f t="shared" si="58"/>
        <v>4.8784772843929236E-2</v>
      </c>
    </row>
    <row r="719" spans="1:12" x14ac:dyDescent="0.25">
      <c r="A719" s="8">
        <v>44548</v>
      </c>
      <c r="B719" s="9">
        <v>46163.403304310967</v>
      </c>
      <c r="C719" s="9">
        <v>47244.37901098458</v>
      </c>
      <c r="D719" s="9">
        <v>45609.082434609729</v>
      </c>
      <c r="E719" s="9">
        <v>46871.018443452391</v>
      </c>
      <c r="F719" s="9">
        <v>58797940995.605637</v>
      </c>
      <c r="G719" s="9">
        <v>881039954959.29248</v>
      </c>
      <c r="H719" s="44">
        <f t="shared" si="59"/>
        <v>-1.4999045895153704E-2</v>
      </c>
      <c r="I719" s="10">
        <f t="shared" si="55"/>
        <v>2.1512992354125512E-2</v>
      </c>
      <c r="J719" s="10">
        <f t="shared" si="56"/>
        <v>-3.9368067855194422E-3</v>
      </c>
      <c r="K719" s="10">
        <f t="shared" si="57"/>
        <v>5.5146381727239593</v>
      </c>
      <c r="L719" s="10">
        <f t="shared" si="58"/>
        <v>3.5854625637764093E-2</v>
      </c>
    </row>
    <row r="720" spans="1:12" x14ac:dyDescent="0.25">
      <c r="A720" s="8">
        <v>44549</v>
      </c>
      <c r="B720" s="9">
        <v>46778.238204801753</v>
      </c>
      <c r="C720" s="9">
        <v>47999.99978779965</v>
      </c>
      <c r="D720" s="9">
        <v>46455.298385130081</v>
      </c>
      <c r="E720" s="9">
        <v>46686.496299999999</v>
      </c>
      <c r="F720" s="9">
        <v>44667184937.174828</v>
      </c>
      <c r="G720" s="9">
        <v>891953778428.76514</v>
      </c>
      <c r="H720" s="44">
        <f t="shared" si="59"/>
        <v>1.599387678774198E-2</v>
      </c>
      <c r="I720" s="10">
        <f t="shared" si="55"/>
        <v>3.9439751204836775E-2</v>
      </c>
      <c r="J720" s="10">
        <f t="shared" si="56"/>
        <v>4.1110771924099954E-3</v>
      </c>
      <c r="K720" s="10">
        <f t="shared" si="57"/>
        <v>5.6188324929752271</v>
      </c>
      <c r="L720" s="10">
        <f t="shared" si="58"/>
        <v>3.3251350359725818E-2</v>
      </c>
    </row>
    <row r="721" spans="1:12" x14ac:dyDescent="0.25">
      <c r="A721" s="8">
        <v>44550</v>
      </c>
      <c r="B721" s="9">
        <v>46706.435661563213</v>
      </c>
      <c r="C721" s="9">
        <v>47307.355530060551</v>
      </c>
      <c r="D721" s="9">
        <v>45617.230225540778</v>
      </c>
      <c r="E721" s="9">
        <v>46878.428090132467</v>
      </c>
      <c r="F721" s="9">
        <v>51058403683.555557</v>
      </c>
      <c r="G721" s="9">
        <v>877638144421.86902</v>
      </c>
      <c r="H721" s="44">
        <f t="shared" si="59"/>
        <v>-1.4430088766691019E-2</v>
      </c>
      <c r="I721" s="10">
        <f t="shared" si="55"/>
        <v>2.5447046919569408E-2</v>
      </c>
      <c r="J721" s="10">
        <f t="shared" si="56"/>
        <v>4.3953722294311603E-2</v>
      </c>
      <c r="K721" s="10">
        <f t="shared" si="57"/>
        <v>5.5233221525697358</v>
      </c>
      <c r="L721" s="10">
        <f t="shared" si="58"/>
        <v>3.705015179929716E-2</v>
      </c>
    </row>
    <row r="722" spans="1:12" x14ac:dyDescent="0.25">
      <c r="A722" s="8">
        <v>44551</v>
      </c>
      <c r="B722" s="9">
        <v>46911.813159921549</v>
      </c>
      <c r="C722" s="9">
        <v>49263.33218287721</v>
      </c>
      <c r="D722" s="9">
        <v>46656.158340102913</v>
      </c>
      <c r="E722" s="9">
        <v>48938.909500000002</v>
      </c>
      <c r="F722" s="9">
        <v>62230469987.555557</v>
      </c>
      <c r="G722" s="9">
        <v>915084553732.16675</v>
      </c>
      <c r="H722" s="44">
        <f t="shared" si="59"/>
        <v>4.1346142283809763E-2</v>
      </c>
      <c r="I722" s="10">
        <f t="shared" si="55"/>
        <v>2.2119703282762086E-2</v>
      </c>
      <c r="J722" s="10">
        <f t="shared" si="56"/>
        <v>-5.933999284722713E-3</v>
      </c>
      <c r="K722" s="10">
        <f t="shared" si="57"/>
        <v>5.793036358453012</v>
      </c>
      <c r="L722" s="10">
        <f t="shared" si="58"/>
        <v>5.588059402081802E-2</v>
      </c>
    </row>
    <row r="723" spans="1:12" x14ac:dyDescent="0.25">
      <c r="A723" s="8">
        <v>44552</v>
      </c>
      <c r="B723" s="9">
        <v>48903.621299999999</v>
      </c>
      <c r="C723" s="9">
        <v>49527.313857325818</v>
      </c>
      <c r="D723" s="9">
        <v>48452.858481111463</v>
      </c>
      <c r="E723" s="9">
        <v>48648.506046031893</v>
      </c>
      <c r="F723" s="9">
        <v>52735526286.222221</v>
      </c>
      <c r="G723" s="9">
        <v>925874599957.12305</v>
      </c>
      <c r="H723" s="44">
        <f t="shared" si="59"/>
        <v>5.3585834078102154E-3</v>
      </c>
      <c r="I723" s="10">
        <f t="shared" si="55"/>
        <v>2.0289965289706932E-2</v>
      </c>
      <c r="J723" s="10">
        <f t="shared" si="56"/>
        <v>4.4136970710474621E-2</v>
      </c>
      <c r="K723" s="10">
        <f t="shared" si="57"/>
        <v>5.8294374103720701</v>
      </c>
      <c r="L723" s="10">
        <f t="shared" si="58"/>
        <v>2.2175273242820426E-2</v>
      </c>
    </row>
    <row r="724" spans="1:12" x14ac:dyDescent="0.25">
      <c r="A724" s="8">
        <v>44553</v>
      </c>
      <c r="B724" s="9">
        <v>48593.025600000001</v>
      </c>
      <c r="C724" s="9">
        <v>51342.022757971732</v>
      </c>
      <c r="D724" s="9">
        <v>48084.816452457992</v>
      </c>
      <c r="E724" s="9">
        <v>50795.703732493952</v>
      </c>
      <c r="F724" s="9">
        <v>48359492622.222221</v>
      </c>
      <c r="G724" s="9">
        <v>927934023644.01563</v>
      </c>
      <c r="H724" s="44">
        <f t="shared" si="59"/>
        <v>3.6640567785961031E-2</v>
      </c>
      <c r="I724" s="10">
        <f t="shared" si="55"/>
        <v>1.4527215148726744E-2</v>
      </c>
      <c r="J724" s="10">
        <f t="shared" si="56"/>
        <v>-4.6807172156060339E-4</v>
      </c>
      <c r="K724" s="10">
        <f t="shared" si="57"/>
        <v>6.0796718747467855</v>
      </c>
      <c r="L724" s="10">
        <f t="shared" si="58"/>
        <v>6.7738769653705067E-2</v>
      </c>
    </row>
    <row r="725" spans="1:12" x14ac:dyDescent="0.25">
      <c r="A725" s="8">
        <v>44554</v>
      </c>
      <c r="B725" s="9">
        <v>50795.598059706797</v>
      </c>
      <c r="C725" s="9">
        <v>51749.997955666819</v>
      </c>
      <c r="D725" s="9">
        <v>50463.750572863522</v>
      </c>
      <c r="E725" s="9">
        <v>50771.9277</v>
      </c>
      <c r="F725" s="9">
        <v>54528629745.777779</v>
      </c>
      <c r="G725" s="9">
        <v>964931428923.99646</v>
      </c>
      <c r="H725" s="44">
        <f t="shared" si="59"/>
        <v>7.9462236931781456E-3</v>
      </c>
      <c r="I725" s="10">
        <f t="shared" si="55"/>
        <v>1.0450380308541644E-2</v>
      </c>
      <c r="J725" s="10">
        <f t="shared" si="56"/>
        <v>-2.7957665267356324E-3</v>
      </c>
      <c r="K725" s="10">
        <f t="shared" si="57"/>
        <v>6.1359285311378251</v>
      </c>
      <c r="L725" s="10">
        <f t="shared" si="58"/>
        <v>2.548854114491772E-2</v>
      </c>
    </row>
    <row r="726" spans="1:12" x14ac:dyDescent="0.25">
      <c r="A726" s="8">
        <v>44555</v>
      </c>
      <c r="B726" s="9">
        <v>50768.743000000002</v>
      </c>
      <c r="C726" s="9">
        <v>51098.032800000001</v>
      </c>
      <c r="D726" s="9">
        <v>50260.183900000004</v>
      </c>
      <c r="E726" s="9">
        <v>50629.981244038499</v>
      </c>
      <c r="F726" s="9">
        <v>42058927196.444443</v>
      </c>
      <c r="G726" s="9">
        <v>961121295103.38757</v>
      </c>
      <c r="H726" s="44">
        <f t="shared" si="59"/>
        <v>-1.2598360993663094E-2</v>
      </c>
      <c r="I726" s="10">
        <f t="shared" si="55"/>
        <v>8.6960405528162688E-3</v>
      </c>
      <c r="J726" s="10">
        <f t="shared" si="56"/>
        <v>3.357647236801542E-3</v>
      </c>
      <c r="K726" s="10">
        <f t="shared" si="57"/>
        <v>6.0460275274775714</v>
      </c>
      <c r="L726" s="10">
        <f t="shared" si="58"/>
        <v>1.6670231483175924E-2</v>
      </c>
    </row>
    <row r="727" spans="1:12" x14ac:dyDescent="0.25">
      <c r="A727" s="8">
        <v>44556</v>
      </c>
      <c r="B727" s="9">
        <v>50390.389286298887</v>
      </c>
      <c r="C727" s="9">
        <v>51209.462718069459</v>
      </c>
      <c r="D727" s="9">
        <v>49545.532097155701</v>
      </c>
      <c r="E727" s="9">
        <v>50799.97886066186</v>
      </c>
      <c r="F727" s="9">
        <v>42671826325.333344</v>
      </c>
      <c r="G727" s="9">
        <v>948264959665.57141</v>
      </c>
      <c r="H727" s="44">
        <f t="shared" si="59"/>
        <v>2.1807085706332303E-3</v>
      </c>
      <c r="I727" s="10">
        <f t="shared" si="55"/>
        <v>2.7699988359005098E-2</v>
      </c>
      <c r="J727" s="10">
        <f t="shared" si="56"/>
        <v>-2.9489661037683801E-3</v>
      </c>
      <c r="K727" s="10">
        <f t="shared" si="57"/>
        <v>6.0613928600956593</v>
      </c>
      <c r="L727" s="10">
        <f t="shared" si="58"/>
        <v>3.3583868221475521E-2</v>
      </c>
    </row>
    <row r="728" spans="1:12" x14ac:dyDescent="0.25">
      <c r="A728" s="8">
        <v>44557</v>
      </c>
      <c r="B728" s="9">
        <v>50787.26383023923</v>
      </c>
      <c r="C728" s="9">
        <v>51950.912600000003</v>
      </c>
      <c r="D728" s="9">
        <v>50459.263640817357</v>
      </c>
      <c r="E728" s="9">
        <v>50650.17144492962</v>
      </c>
      <c r="F728" s="9">
        <v>46958435299.555557</v>
      </c>
      <c r="G728" s="9">
        <v>965586558289.31274</v>
      </c>
      <c r="H728" s="44">
        <f t="shared" si="59"/>
        <v>1.4478767059372427E-2</v>
      </c>
      <c r="I728" s="10">
        <f t="shared" si="55"/>
        <v>1.8208329415272839E-2</v>
      </c>
      <c r="J728" s="10">
        <f t="shared" si="56"/>
        <v>-5.9472316854934593E-2</v>
      </c>
      <c r="K728" s="10">
        <f t="shared" si="57"/>
        <v>6.1636331224317003</v>
      </c>
      <c r="L728" s="10">
        <f t="shared" si="58"/>
        <v>2.9561449207832435E-2</v>
      </c>
    </row>
    <row r="729" spans="1:12" x14ac:dyDescent="0.25">
      <c r="A729" s="8">
        <v>44558</v>
      </c>
      <c r="B729" s="9">
        <v>50667.988337926203</v>
      </c>
      <c r="C729" s="9">
        <v>50667.988337926203</v>
      </c>
      <c r="D729" s="9">
        <v>47411.717237117242</v>
      </c>
      <c r="E729" s="9">
        <v>47637.888400000003</v>
      </c>
      <c r="F729" s="9">
        <v>59398212508.444443</v>
      </c>
      <c r="G729" s="9">
        <v>924133638276.18616</v>
      </c>
      <c r="H729" s="44">
        <f t="shared" si="59"/>
        <v>-2.4694932155509438E-2</v>
      </c>
      <c r="I729" s="10">
        <f t="shared" si="55"/>
        <v>3.2208682841035778E-2</v>
      </c>
      <c r="J729" s="10">
        <f t="shared" si="56"/>
        <v>-2.5811087986879699E-2</v>
      </c>
      <c r="K729" s="10">
        <f t="shared" si="57"/>
        <v>5.9867276884862886</v>
      </c>
      <c r="L729" s="10">
        <f t="shared" si="58"/>
        <v>6.8680724735693088E-2</v>
      </c>
    </row>
    <row r="730" spans="1:12" x14ac:dyDescent="0.25">
      <c r="A730" s="8">
        <v>44559</v>
      </c>
      <c r="B730" s="9">
        <v>47547.8655</v>
      </c>
      <c r="C730" s="9">
        <v>48112.021471846987</v>
      </c>
      <c r="D730" s="9">
        <v>46272.662980553192</v>
      </c>
      <c r="E730" s="9">
        <v>46408.302670998448</v>
      </c>
      <c r="F730" s="9">
        <v>88269733930.666672</v>
      </c>
      <c r="G730" s="9">
        <v>899887200649.76733</v>
      </c>
      <c r="H730" s="44">
        <f t="shared" si="59"/>
        <v>-5.0445398562745256E-2</v>
      </c>
      <c r="I730" s="10">
        <f t="shared" si="55"/>
        <v>1.2759050317979933E-2</v>
      </c>
      <c r="J730" s="10">
        <f t="shared" si="56"/>
        <v>1.6219221253095606E-2</v>
      </c>
      <c r="K730" s="10">
        <f t="shared" si="57"/>
        <v>5.6342794255912301</v>
      </c>
      <c r="L730" s="10">
        <f t="shared" si="58"/>
        <v>3.9750435199003231E-2</v>
      </c>
    </row>
    <row r="731" spans="1:12" x14ac:dyDescent="0.25">
      <c r="A731" s="8">
        <v>44560</v>
      </c>
      <c r="B731" s="9">
        <v>46430.481224408963</v>
      </c>
      <c r="C731" s="9">
        <v>47876.491838963579</v>
      </c>
      <c r="D731" s="9">
        <v>46077.722276036831</v>
      </c>
      <c r="E731" s="9">
        <v>47161.0092</v>
      </c>
      <c r="F731" s="9">
        <v>122924810126.2222</v>
      </c>
      <c r="G731" s="9">
        <v>890774200999.68958</v>
      </c>
      <c r="H731" s="44">
        <f t="shared" si="59"/>
        <v>-4.8954424627788672E-3</v>
      </c>
      <c r="I731" s="10">
        <f t="shared" si="55"/>
        <v>1.9001674979620815E-2</v>
      </c>
      <c r="J731" s="10">
        <f t="shared" si="56"/>
        <v>-1.8151850868360908E-2</v>
      </c>
      <c r="K731" s="10">
        <f t="shared" si="57"/>
        <v>5.601801692381251</v>
      </c>
      <c r="L731" s="10">
        <f t="shared" si="58"/>
        <v>3.9037727432595259E-2</v>
      </c>
    </row>
    <row r="732" spans="1:12" x14ac:dyDescent="0.25">
      <c r="A732" s="8">
        <v>44561</v>
      </c>
      <c r="B732" s="9">
        <v>47139.358999999997</v>
      </c>
      <c r="C732" s="9">
        <v>48505.9997</v>
      </c>
      <c r="D732" s="9">
        <v>45712.566592293617</v>
      </c>
      <c r="E732" s="9">
        <v>46304.949594200203</v>
      </c>
      <c r="F732" s="9">
        <v>78100267491.555557</v>
      </c>
      <c r="G732" s="9">
        <v>894565347308.20288</v>
      </c>
      <c r="H732" s="44">
        <f t="shared" si="59"/>
        <v>1.3148579539909104E-2</v>
      </c>
      <c r="I732" s="10">
        <f t="shared" si="55"/>
        <v>1.0129904211130631E-2</v>
      </c>
      <c r="J732" s="10">
        <f t="shared" si="56"/>
        <v>2.6769272327532123E-2</v>
      </c>
      <c r="K732" s="10">
        <f t="shared" si="57"/>
        <v>5.6886060070402324</v>
      </c>
      <c r="L732" s="10">
        <f t="shared" si="58"/>
        <v>6.1108647270252225E-2</v>
      </c>
    </row>
    <row r="733" spans="1:12" x14ac:dyDescent="0.25">
      <c r="A733" s="8">
        <v>44562</v>
      </c>
      <c r="B733" s="9">
        <v>46198.203781118311</v>
      </c>
      <c r="C733" s="9">
        <v>47840.310785217916</v>
      </c>
      <c r="D733" s="9">
        <v>46198.203781118311</v>
      </c>
      <c r="E733" s="9">
        <v>47544.499400000001</v>
      </c>
      <c r="F733" s="9">
        <v>99413619768.888885</v>
      </c>
      <c r="G733" s="9">
        <v>891181081068.50439</v>
      </c>
      <c r="H733" s="44">
        <f t="shared" si="59"/>
        <v>-1.3723846924076155E-2</v>
      </c>
      <c r="I733" s="10">
        <f t="shared" si="55"/>
        <v>5.6659395514101962E-3</v>
      </c>
      <c r="J733" s="10">
        <f t="shared" si="56"/>
        <v>-4.8558130364918517E-3</v>
      </c>
      <c r="K733" s="10">
        <f t="shared" si="57"/>
        <v>5.5968126020641558</v>
      </c>
      <c r="L733" s="10">
        <f t="shared" si="58"/>
        <v>3.5544823601361575E-2</v>
      </c>
    </row>
    <row r="734" spans="1:12" x14ac:dyDescent="0.25">
      <c r="A734" s="8">
        <v>44563</v>
      </c>
      <c r="B734" s="9">
        <v>47722.939700000003</v>
      </c>
      <c r="C734" s="9">
        <v>47869.110699999997</v>
      </c>
      <c r="D734" s="9">
        <v>46702.753900000003</v>
      </c>
      <c r="E734" s="9">
        <v>47313.6322</v>
      </c>
      <c r="F734" s="9">
        <v>74535852088.888885</v>
      </c>
      <c r="G734" s="9">
        <v>893627342141.78564</v>
      </c>
      <c r="H734" s="44">
        <f t="shared" si="59"/>
        <v>6.020009968451096E-4</v>
      </c>
      <c r="I734" s="10">
        <f t="shared" si="55"/>
        <v>4.9371609192339905E-3</v>
      </c>
      <c r="J734" s="10">
        <f t="shared" si="56"/>
        <v>-1.8795559728766786E-2</v>
      </c>
      <c r="K734" s="10">
        <f t="shared" si="57"/>
        <v>5.6007838898265989</v>
      </c>
      <c r="L734" s="10">
        <f t="shared" si="58"/>
        <v>2.4974047622489115E-2</v>
      </c>
    </row>
    <row r="735" spans="1:12" x14ac:dyDescent="0.25">
      <c r="A735" s="8">
        <v>44564</v>
      </c>
      <c r="B735" s="9">
        <v>47311.9467</v>
      </c>
      <c r="C735" s="9">
        <v>47514.360017753002</v>
      </c>
      <c r="D735" s="9">
        <v>45703.028074503643</v>
      </c>
      <c r="E735" s="9">
        <v>46424.345999999998</v>
      </c>
      <c r="F735" s="9">
        <v>115996952163.5556</v>
      </c>
      <c r="G735" s="9">
        <v>885723263175.97424</v>
      </c>
      <c r="H735" s="44">
        <f t="shared" si="59"/>
        <v>-7.4108475603453187E-3</v>
      </c>
      <c r="I735" s="10">
        <f t="shared" si="55"/>
        <v>7.1855514368883685E-3</v>
      </c>
      <c r="J735" s="10">
        <f t="shared" si="56"/>
        <v>-1.1629379590725852E-2</v>
      </c>
      <c r="K735" s="10">
        <f t="shared" si="57"/>
        <v>5.5518664866403107</v>
      </c>
      <c r="L735" s="10">
        <f t="shared" si="58"/>
        <v>3.9632646228529689E-2</v>
      </c>
    </row>
    <row r="736" spans="1:12" x14ac:dyDescent="0.25">
      <c r="A736" s="8">
        <v>44565</v>
      </c>
      <c r="B736" s="9">
        <v>46412.079599999997</v>
      </c>
      <c r="C736" s="9">
        <v>47493.9931</v>
      </c>
      <c r="D736" s="9">
        <v>45705.038988184213</v>
      </c>
      <c r="E736" s="9">
        <v>45884.4596581148</v>
      </c>
      <c r="F736" s="9">
        <v>74674146005.333328</v>
      </c>
      <c r="G736" s="9">
        <v>878429374359.37585</v>
      </c>
      <c r="H736" s="44">
        <f t="shared" si="59"/>
        <v>-4.2864762874619377E-4</v>
      </c>
      <c r="I736" s="10">
        <f t="shared" si="55"/>
        <v>4.153209147054758E-2</v>
      </c>
      <c r="J736" s="10">
        <f t="shared" si="56"/>
        <v>-5.1318716089497562E-2</v>
      </c>
      <c r="K736" s="10">
        <f t="shared" si="57"/>
        <v>5.5490580446069506</v>
      </c>
      <c r="L736" s="10">
        <f t="shared" si="58"/>
        <v>3.9141288387879225E-2</v>
      </c>
    </row>
    <row r="737" spans="1:12" x14ac:dyDescent="0.25">
      <c r="A737" s="8">
        <v>44566</v>
      </c>
      <c r="B737" s="9">
        <v>45850.556260767196</v>
      </c>
      <c r="C737" s="9">
        <v>46991.005499999999</v>
      </c>
      <c r="D737" s="9">
        <v>42500.048600000002</v>
      </c>
      <c r="E737" s="9">
        <v>43529.7281</v>
      </c>
      <c r="F737" s="9">
        <v>109144957240.8889</v>
      </c>
      <c r="G737" s="9">
        <v>868515207994.26514</v>
      </c>
      <c r="H737" s="44">
        <f t="shared" si="59"/>
        <v>-1.0590551923923204E-2</v>
      </c>
      <c r="I737" s="10">
        <f t="shared" si="55"/>
        <v>3.9379045989142651E-2</v>
      </c>
      <c r="J737" s="10">
        <f t="shared" si="56"/>
        <v>-9.4341099467977196E-3</v>
      </c>
      <c r="K737" s="10">
        <f t="shared" si="57"/>
        <v>5.4796999053327538</v>
      </c>
      <c r="L737" s="10">
        <f t="shared" si="58"/>
        <v>0.10566945328151922</v>
      </c>
    </row>
    <row r="738" spans="1:12" x14ac:dyDescent="0.25">
      <c r="A738" s="8">
        <v>44567</v>
      </c>
      <c r="B738" s="9">
        <v>43403.542000000001</v>
      </c>
      <c r="C738" s="9">
        <v>43733.316500000001</v>
      </c>
      <c r="D738" s="9">
        <v>42596.1224</v>
      </c>
      <c r="E738" s="9">
        <v>43119.063859150388</v>
      </c>
      <c r="F738" s="9">
        <v>111270290375.1111</v>
      </c>
      <c r="G738" s="9">
        <v>815464759259.08337</v>
      </c>
      <c r="H738" s="44">
        <f t="shared" si="59"/>
        <v>-6.9325798955291534E-2</v>
      </c>
      <c r="I738" s="10">
        <f t="shared" si="55"/>
        <v>4.1033409108222254E-3</v>
      </c>
      <c r="J738" s="10">
        <f t="shared" si="56"/>
        <v>-3.7248945487241669E-2</v>
      </c>
      <c r="K738" s="10">
        <f t="shared" si="57"/>
        <v>5.0304895324050332</v>
      </c>
      <c r="L738" s="10">
        <f t="shared" si="58"/>
        <v>2.6697127248371366E-2</v>
      </c>
    </row>
    <row r="739" spans="1:12" x14ac:dyDescent="0.25">
      <c r="A739" s="8">
        <v>44568</v>
      </c>
      <c r="B739" s="9">
        <v>43136.994447066158</v>
      </c>
      <c r="C739" s="9">
        <v>43136.994447066158</v>
      </c>
      <c r="D739" s="9">
        <v>41019.065647571733</v>
      </c>
      <c r="E739" s="9">
        <v>41512.924200000001</v>
      </c>
      <c r="F739" s="9">
        <v>88215244174.222229</v>
      </c>
      <c r="G739" s="9">
        <v>794822609637.62878</v>
      </c>
      <c r="H739" s="44">
        <f t="shared" si="59"/>
        <v>-1.3635418044132172E-2</v>
      </c>
      <c r="I739" s="10">
        <f t="shared" si="55"/>
        <v>2.0248848364400437E-2</v>
      </c>
      <c r="J739" s="10">
        <f t="shared" si="56"/>
        <v>5.7814716876678496E-3</v>
      </c>
      <c r="K739" s="10">
        <f t="shared" si="57"/>
        <v>4.9482612866199274</v>
      </c>
      <c r="L739" s="10">
        <f t="shared" si="58"/>
        <v>5.1632789924843214E-2</v>
      </c>
    </row>
    <row r="740" spans="1:12" x14ac:dyDescent="0.25">
      <c r="A740" s="8">
        <v>44569</v>
      </c>
      <c r="B740" s="9">
        <v>41543.160100000001</v>
      </c>
      <c r="C740" s="9">
        <v>42298.479500000001</v>
      </c>
      <c r="D740" s="9">
        <v>40642.198600000003</v>
      </c>
      <c r="E740" s="9">
        <v>41752.929995934603</v>
      </c>
      <c r="F740" s="9">
        <v>85660416753.777771</v>
      </c>
      <c r="G740" s="9">
        <v>789225148271.77795</v>
      </c>
      <c r="H740" s="44">
        <f t="shared" si="59"/>
        <v>-1.9438418411257336E-2</v>
      </c>
      <c r="I740" s="10">
        <f t="shared" si="55"/>
        <v>1.4287197725599466E-2</v>
      </c>
      <c r="J740" s="10">
        <f t="shared" si="56"/>
        <v>3.064957518808642E-3</v>
      </c>
      <c r="K740" s="10">
        <f t="shared" si="57"/>
        <v>4.8326364949111253</v>
      </c>
      <c r="L740" s="10">
        <f t="shared" si="58"/>
        <v>4.0752738706414382E-2</v>
      </c>
    </row>
    <row r="741" spans="1:12" x14ac:dyDescent="0.25">
      <c r="A741" s="8">
        <v>44570</v>
      </c>
      <c r="B741" s="9">
        <v>41686.158112060977</v>
      </c>
      <c r="C741" s="9">
        <v>42687.531505910432</v>
      </c>
      <c r="D741" s="9">
        <v>41375.026299999998</v>
      </c>
      <c r="E741" s="9">
        <v>41880.900952657932</v>
      </c>
      <c r="F741" s="9">
        <v>70389962012.444443</v>
      </c>
      <c r="G741" s="9">
        <v>792884797916.2301</v>
      </c>
      <c r="H741" s="44">
        <f t="shared" si="59"/>
        <v>9.197777568114027E-3</v>
      </c>
      <c r="I741" s="10">
        <f t="shared" si="55"/>
        <v>2.1724119347074876E-2</v>
      </c>
      <c r="J741" s="10">
        <f t="shared" si="56"/>
        <v>-2.2607573023551986E-3</v>
      </c>
      <c r="K741" s="10">
        <f t="shared" si="57"/>
        <v>4.8862837880269829</v>
      </c>
      <c r="L741" s="10">
        <f t="shared" si="58"/>
        <v>3.172216003909667E-2</v>
      </c>
    </row>
    <row r="742" spans="1:12" x14ac:dyDescent="0.25">
      <c r="A742" s="8">
        <v>44571</v>
      </c>
      <c r="B742" s="9">
        <v>41841.863519616527</v>
      </c>
      <c r="C742" s="9">
        <v>42217.654000000002</v>
      </c>
      <c r="D742" s="9">
        <v>39782.074480649258</v>
      </c>
      <c r="E742" s="9">
        <v>41786.218399999998</v>
      </c>
      <c r="F742" s="9">
        <v>95449311303.111115</v>
      </c>
      <c r="G742" s="9">
        <v>787404507138.44861</v>
      </c>
      <c r="H742" s="44">
        <f t="shared" si="59"/>
        <v>-1.1007371223734774E-2</v>
      </c>
      <c r="I742" s="10">
        <f t="shared" si="55"/>
        <v>4.425089175960707E-3</v>
      </c>
      <c r="J742" s="10">
        <f t="shared" si="56"/>
        <v>2.125291146231123E-2</v>
      </c>
      <c r="K742" s="10">
        <f t="shared" si="57"/>
        <v>4.8214912772439176</v>
      </c>
      <c r="L742" s="10">
        <f t="shared" si="58"/>
        <v>6.1223039551028258E-2</v>
      </c>
    </row>
    <row r="743" spans="1:12" x14ac:dyDescent="0.25">
      <c r="A743" s="8">
        <v>44572</v>
      </c>
      <c r="B743" s="9">
        <v>41835.662199999999</v>
      </c>
      <c r="C743" s="9">
        <v>43049.982351736857</v>
      </c>
      <c r="D743" s="9">
        <v>41284.8914</v>
      </c>
      <c r="E743" s="9">
        <v>42674.297200000001</v>
      </c>
      <c r="F743" s="9">
        <v>74616303444.738678</v>
      </c>
      <c r="G743" s="9">
        <v>798516202518.99207</v>
      </c>
      <c r="H743" s="44">
        <f t="shared" si="59"/>
        <v>1.9715172987510261E-2</v>
      </c>
      <c r="I743" s="10">
        <f t="shared" si="55"/>
        <v>1.6414041213237297E-2</v>
      </c>
      <c r="J743" s="10">
        <f t="shared" si="56"/>
        <v>2.8722905365152762E-2</v>
      </c>
      <c r="K743" s="10">
        <f t="shared" si="57"/>
        <v>4.9362629848200639</v>
      </c>
      <c r="L743" s="10">
        <f t="shared" si="58"/>
        <v>4.275392018439117E-2</v>
      </c>
    </row>
    <row r="744" spans="1:12" x14ac:dyDescent="0.25">
      <c r="A744" s="8">
        <v>44573</v>
      </c>
      <c r="B744" s="9">
        <v>42710.847500000003</v>
      </c>
      <c r="C744" s="9">
        <v>44168.127899999999</v>
      </c>
      <c r="D744" s="9">
        <v>42470.150040559383</v>
      </c>
      <c r="E744" s="9">
        <v>43900.027000000002</v>
      </c>
      <c r="F744" s="9">
        <v>54479088241.777779</v>
      </c>
      <c r="G744" s="9">
        <v>817199869441.53357</v>
      </c>
      <c r="H744" s="44">
        <f t="shared" si="59"/>
        <v>2.5973194114864276E-2</v>
      </c>
      <c r="I744" s="10">
        <f t="shared" si="55"/>
        <v>1.635739556748074E-2</v>
      </c>
      <c r="J744" s="10">
        <f t="shared" si="56"/>
        <v>-3.0061409757219493E-2</v>
      </c>
      <c r="K744" s="10">
        <f t="shared" si="57"/>
        <v>5.0904466956416785</v>
      </c>
      <c r="L744" s="10">
        <f t="shared" si="58"/>
        <v>3.9980500606167757E-2</v>
      </c>
    </row>
    <row r="745" spans="1:12" x14ac:dyDescent="0.25">
      <c r="A745" s="8">
        <v>44574</v>
      </c>
      <c r="B745" s="9">
        <v>43888.843999999997</v>
      </c>
      <c r="C745" s="9">
        <v>44290.042286797303</v>
      </c>
      <c r="D745" s="9">
        <v>42334.354689522632</v>
      </c>
      <c r="E745" s="9">
        <v>42580.330300000001</v>
      </c>
      <c r="F745" s="9">
        <v>50948501191.111122</v>
      </c>
      <c r="G745" s="9">
        <v>821822974369.95544</v>
      </c>
      <c r="H745" s="44">
        <f t="shared" si="59"/>
        <v>2.7602344177531566E-3</v>
      </c>
      <c r="I745" s="10">
        <f t="shared" si="55"/>
        <v>1.995120295050706E-2</v>
      </c>
      <c r="J745" s="10">
        <f t="shared" si="56"/>
        <v>1.1469997438223078E-2</v>
      </c>
      <c r="K745" s="10">
        <f t="shared" si="57"/>
        <v>5.1072577562304797</v>
      </c>
      <c r="L745" s="10">
        <f t="shared" si="58"/>
        <v>4.6196230263046534E-2</v>
      </c>
    </row>
    <row r="746" spans="1:12" x14ac:dyDescent="0.25">
      <c r="A746" s="8">
        <v>44575</v>
      </c>
      <c r="B746" s="9">
        <v>42549.959000000003</v>
      </c>
      <c r="C746" s="9">
        <v>43387.738252084629</v>
      </c>
      <c r="D746" s="9">
        <v>41808.151155658823</v>
      </c>
      <c r="E746" s="9">
        <v>43068.726579459697</v>
      </c>
      <c r="F746" s="9">
        <v>62549530396.444443</v>
      </c>
      <c r="G746" s="9">
        <v>808978928444.10107</v>
      </c>
      <c r="H746" s="44">
        <f t="shared" si="59"/>
        <v>-2.0372616238879659E-2</v>
      </c>
      <c r="I746" s="10">
        <f t="shared" si="55"/>
        <v>1.0494690354386436E-2</v>
      </c>
      <c r="J746" s="10">
        <f t="shared" si="56"/>
        <v>1.7781127267768593E-3</v>
      </c>
      <c r="K746" s="10">
        <f t="shared" si="57"/>
        <v>4.982836937690875</v>
      </c>
      <c r="L746" s="10">
        <f t="shared" si="58"/>
        <v>3.7781797395075811E-2</v>
      </c>
    </row>
    <row r="747" spans="1:12" x14ac:dyDescent="0.25">
      <c r="A747" s="8">
        <v>44576</v>
      </c>
      <c r="B747" s="9">
        <v>43061.115962751348</v>
      </c>
      <c r="C747" s="9">
        <v>43728.012904819123</v>
      </c>
      <c r="D747" s="9">
        <v>42642.323231187627</v>
      </c>
      <c r="E747" s="9">
        <v>43145.307630316704</v>
      </c>
      <c r="F747" s="9">
        <v>62347797020.444443</v>
      </c>
      <c r="G747" s="9">
        <v>816280344976.77722</v>
      </c>
      <c r="H747" s="44">
        <f t="shared" si="59"/>
        <v>7.8426455593855349E-3</v>
      </c>
      <c r="I747" s="10">
        <f t="shared" si="55"/>
        <v>3.3164876744887482E-5</v>
      </c>
      <c r="J747" s="10">
        <f t="shared" si="56"/>
        <v>-9.4171316937685656E-4</v>
      </c>
      <c r="K747" s="10">
        <f t="shared" si="57"/>
        <v>5.029758207232784</v>
      </c>
      <c r="L747" s="10">
        <f t="shared" si="58"/>
        <v>2.5460378125867322E-2</v>
      </c>
    </row>
    <row r="748" spans="1:12" x14ac:dyDescent="0.25">
      <c r="A748" s="8">
        <v>44577</v>
      </c>
      <c r="B748" s="9">
        <v>43099.979069314533</v>
      </c>
      <c r="C748" s="9">
        <v>43421.956700000002</v>
      </c>
      <c r="D748" s="9">
        <v>42609.704899999997</v>
      </c>
      <c r="E748" s="9">
        <v>43104.67712592442</v>
      </c>
      <c r="F748" s="9">
        <v>56378730624</v>
      </c>
      <c r="G748" s="9">
        <v>815612565453.02588</v>
      </c>
      <c r="H748" s="44">
        <f t="shared" si="59"/>
        <v>-6.9990878726938679E-3</v>
      </c>
      <c r="I748" s="10">
        <f t="shared" si="55"/>
        <v>3.9007969106037619E-3</v>
      </c>
      <c r="J748" s="10">
        <f t="shared" si="56"/>
        <v>-2.1010898992117166E-2</v>
      </c>
      <c r="K748" s="10">
        <f t="shared" si="57"/>
        <v>4.9875553996892652</v>
      </c>
      <c r="L748" s="10">
        <f t="shared" si="58"/>
        <v>1.9062600924044659E-2</v>
      </c>
    </row>
    <row r="749" spans="1:12" x14ac:dyDescent="0.25">
      <c r="A749" s="8">
        <v>44578</v>
      </c>
      <c r="B749" s="9">
        <v>43072.255775670128</v>
      </c>
      <c r="C749" s="9">
        <v>43120.079195552673</v>
      </c>
      <c r="D749" s="9">
        <v>41583.014867316713</v>
      </c>
      <c r="E749" s="9">
        <v>42199.009108743798</v>
      </c>
      <c r="F749" s="9">
        <v>69711029248</v>
      </c>
      <c r="G749" s="9">
        <v>805222595768.99536</v>
      </c>
      <c r="H749" s="44">
        <f t="shared" si="59"/>
        <v>-6.9521856542068159E-3</v>
      </c>
      <c r="I749" s="10">
        <f t="shared" si="55"/>
        <v>6.99130014371885E-3</v>
      </c>
      <c r="J749" s="10">
        <f t="shared" si="56"/>
        <v>3.6286821536877234E-3</v>
      </c>
      <c r="K749" s="10">
        <f t="shared" si="57"/>
        <v>4.9459288029357769</v>
      </c>
      <c r="L749" s="10">
        <f t="shared" si="58"/>
        <v>3.6963753906262831E-2</v>
      </c>
    </row>
    <row r="750" spans="1:12" x14ac:dyDescent="0.25">
      <c r="A750" s="8">
        <v>44579</v>
      </c>
      <c r="B750" s="9">
        <v>42229.527219054537</v>
      </c>
      <c r="C750" s="9">
        <v>42582.425900000002</v>
      </c>
      <c r="D750" s="9">
        <v>41329.6296</v>
      </c>
      <c r="E750" s="9">
        <v>42352.135900000001</v>
      </c>
      <c r="F750" s="9">
        <v>53607842417.777779</v>
      </c>
      <c r="G750" s="9">
        <v>793765659206.76855</v>
      </c>
      <c r="H750" s="44">
        <f t="shared" si="59"/>
        <v>-1.2468745549245732E-2</v>
      </c>
      <c r="I750" s="10">
        <f t="shared" si="55"/>
        <v>1.799932887315071E-2</v>
      </c>
      <c r="J750" s="10">
        <f t="shared" si="56"/>
        <v>-1.5952846496764983E-2</v>
      </c>
      <c r="K750" s="10">
        <f t="shared" si="57"/>
        <v>4.871790529638039</v>
      </c>
      <c r="L750" s="10">
        <f t="shared" si="58"/>
        <v>3.0312304081234753E-2</v>
      </c>
    </row>
    <row r="751" spans="1:12" x14ac:dyDescent="0.25">
      <c r="A751" s="8">
        <v>44580</v>
      </c>
      <c r="B751" s="9">
        <v>42373.525699999998</v>
      </c>
      <c r="C751" s="9">
        <v>42472.497065219053</v>
      </c>
      <c r="D751" s="9">
        <v>41204.1748080978</v>
      </c>
      <c r="E751" s="9">
        <v>41676.49877717717</v>
      </c>
      <c r="F751" s="9">
        <v>53128314580.292686</v>
      </c>
      <c r="G751" s="9">
        <v>793440774216.98914</v>
      </c>
      <c r="H751" s="44">
        <f t="shared" si="59"/>
        <v>-2.581554067377566E-3</v>
      </c>
      <c r="I751" s="10">
        <f t="shared" si="55"/>
        <v>5.5132735463560414E-2</v>
      </c>
      <c r="J751" s="10">
        <f t="shared" si="56"/>
        <v>-2.4055635456980085E-2</v>
      </c>
      <c r="K751" s="10">
        <f t="shared" si="57"/>
        <v>4.8566321849134626</v>
      </c>
      <c r="L751" s="10">
        <f t="shared" si="58"/>
        <v>3.0781401715439527E-2</v>
      </c>
    </row>
    <row r="752" spans="1:12" x14ac:dyDescent="0.25">
      <c r="A752" s="8">
        <v>44581</v>
      </c>
      <c r="B752" s="9">
        <v>41697.059338602186</v>
      </c>
      <c r="C752" s="9">
        <v>43443.984971107442</v>
      </c>
      <c r="D752" s="9">
        <v>40630.033874984641</v>
      </c>
      <c r="E752" s="9">
        <v>40673.94411547012</v>
      </c>
      <c r="F752" s="9">
        <v>49528825059.555557</v>
      </c>
      <c r="G752" s="9">
        <v>799069350717.98621</v>
      </c>
      <c r="H752" s="44">
        <f t="shared" si="59"/>
        <v>2.2873340938645809E-2</v>
      </c>
      <c r="I752" s="10">
        <f t="shared" si="55"/>
        <v>3.6144870930972052E-2</v>
      </c>
      <c r="J752" s="10">
        <f t="shared" si="56"/>
        <v>-0.10506175903026838</v>
      </c>
      <c r="K752" s="10">
        <f t="shared" si="57"/>
        <v>4.9905929296312346</v>
      </c>
      <c r="L752" s="10">
        <f t="shared" si="58"/>
        <v>6.9257906719475182E-2</v>
      </c>
    </row>
    <row r="753" spans="1:12" x14ac:dyDescent="0.25">
      <c r="A753" s="8">
        <v>44582</v>
      </c>
      <c r="B753" s="9">
        <v>40721.947412535948</v>
      </c>
      <c r="C753" s="9">
        <v>41050.389906050819</v>
      </c>
      <c r="D753" s="9">
        <v>35728.015299999999</v>
      </c>
      <c r="E753" s="9">
        <v>36400.667999999998</v>
      </c>
      <c r="F753" s="9">
        <v>86773141888</v>
      </c>
      <c r="G753" s="9">
        <v>732232020498.26721</v>
      </c>
      <c r="H753" s="44">
        <f t="shared" si="59"/>
        <v>-5.5096121284649434E-2</v>
      </c>
      <c r="I753" s="10">
        <f t="shared" si="55"/>
        <v>6.9738253698654926E-2</v>
      </c>
      <c r="J753" s="10">
        <f t="shared" si="56"/>
        <v>-3.8041427349159496E-2</v>
      </c>
      <c r="K753" s="10">
        <f t="shared" si="57"/>
        <v>4.6605344950133087</v>
      </c>
      <c r="L753" s="10">
        <f t="shared" si="58"/>
        <v>0.14896922097015608</v>
      </c>
    </row>
    <row r="754" spans="1:12" x14ac:dyDescent="0.25">
      <c r="A754" s="8">
        <v>44583</v>
      </c>
      <c r="B754" s="9">
        <v>36452.392500000002</v>
      </c>
      <c r="C754" s="9">
        <v>36690.317652099176</v>
      </c>
      <c r="D754" s="9">
        <v>34299.962417269293</v>
      </c>
      <c r="E754" s="9">
        <v>35015.934632817123</v>
      </c>
      <c r="F754" s="9">
        <v>105799073362.3497</v>
      </c>
      <c r="G754" s="9">
        <v>672308016424.73218</v>
      </c>
      <c r="H754" s="44">
        <f t="shared" si="59"/>
        <v>-0.10621268796545509</v>
      </c>
      <c r="I754" s="10">
        <f t="shared" si="55"/>
        <v>2.0770078074621379E-2</v>
      </c>
      <c r="J754" s="10">
        <f t="shared" si="56"/>
        <v>3.4704427567784357E-2</v>
      </c>
      <c r="K754" s="10">
        <f t="shared" si="57"/>
        <v>4.0593139109767655</v>
      </c>
      <c r="L754" s="10">
        <f t="shared" si="58"/>
        <v>6.9689733351614214E-2</v>
      </c>
    </row>
    <row r="755" spans="1:12" x14ac:dyDescent="0.25">
      <c r="A755" s="8">
        <v>44584</v>
      </c>
      <c r="B755" s="9">
        <v>35044.333930382702</v>
      </c>
      <c r="C755" s="9">
        <v>36411.915052515622</v>
      </c>
      <c r="D755" s="9">
        <v>34692.127899999999</v>
      </c>
      <c r="E755" s="9">
        <v>36231.142599999999</v>
      </c>
      <c r="F755" s="9">
        <v>81586496355.555557</v>
      </c>
      <c r="G755" s="9">
        <v>670661229998.93958</v>
      </c>
      <c r="H755" s="44">
        <f t="shared" si="59"/>
        <v>-7.5879037686016381E-3</v>
      </c>
      <c r="I755" s="10">
        <f t="shared" si="55"/>
        <v>1.1042602746089742E-2</v>
      </c>
      <c r="J755" s="10">
        <f t="shared" si="56"/>
        <v>1.3104066444760809E-2</v>
      </c>
      <c r="K755" s="10">
        <f t="shared" si="57"/>
        <v>4.0209243238851258</v>
      </c>
      <c r="L755" s="10">
        <f t="shared" si="58"/>
        <v>4.9572835586012554E-2</v>
      </c>
    </row>
    <row r="756" spans="1:12" x14ac:dyDescent="0.25">
      <c r="A756" s="8">
        <v>44585</v>
      </c>
      <c r="B756" s="9">
        <v>36245.2641</v>
      </c>
      <c r="C756" s="9">
        <v>37205.163999999997</v>
      </c>
      <c r="D756" s="9">
        <v>33111.235099999998</v>
      </c>
      <c r="E756" s="9">
        <v>36705.9179</v>
      </c>
      <c r="F756" s="9">
        <v>75077380195.555557</v>
      </c>
      <c r="G756" s="9">
        <v>664425424142.27393</v>
      </c>
      <c r="H756" s="44">
        <f t="shared" si="59"/>
        <v>2.1785422336075982E-2</v>
      </c>
      <c r="I756" s="10">
        <f t="shared" si="55"/>
        <v>2.3162196181693379E-2</v>
      </c>
      <c r="J756" s="10">
        <f t="shared" si="56"/>
        <v>6.6123704421210405E-3</v>
      </c>
      <c r="K756" s="10">
        <f t="shared" si="57"/>
        <v>4.1303072807984407</v>
      </c>
      <c r="L756" s="10">
        <f t="shared" si="58"/>
        <v>0.12364168499410644</v>
      </c>
    </row>
    <row r="757" spans="1:12" x14ac:dyDescent="0.25">
      <c r="A757" s="8">
        <v>44586</v>
      </c>
      <c r="B757" s="9">
        <v>36637.1927</v>
      </c>
      <c r="C757" s="9">
        <v>37434.676099999997</v>
      </c>
      <c r="D757" s="9">
        <v>35719.348353297028</v>
      </c>
      <c r="E757" s="9">
        <v>36948.631026572883</v>
      </c>
      <c r="F757" s="9">
        <v>91347141963.818817</v>
      </c>
      <c r="G757" s="9">
        <v>691210079787.7334</v>
      </c>
      <c r="H757" s="44">
        <f t="shared" si="59"/>
        <v>6.1688237686574887E-3</v>
      </c>
      <c r="I757" s="10">
        <f t="shared" si="55"/>
        <v>5.825042194562588E-2</v>
      </c>
      <c r="J757" s="10">
        <f t="shared" si="56"/>
        <v>-4.6849238575272789E-3</v>
      </c>
      <c r="K757" s="10">
        <f t="shared" si="57"/>
        <v>4.1619552422927466</v>
      </c>
      <c r="L757" s="10">
        <f t="shared" si="58"/>
        <v>4.802236954988115E-2</v>
      </c>
    </row>
    <row r="758" spans="1:12" x14ac:dyDescent="0.25">
      <c r="A758" s="8">
        <v>44587</v>
      </c>
      <c r="B758" s="9">
        <v>36948.839367886299</v>
      </c>
      <c r="C758" s="9">
        <v>38891.825199999999</v>
      </c>
      <c r="D758" s="9">
        <v>36306.585973562578</v>
      </c>
      <c r="E758" s="9">
        <v>36775.529503573518</v>
      </c>
      <c r="F758" s="9">
        <v>63422975943.111122</v>
      </c>
      <c r="G758" s="9">
        <v>709933063606.19897</v>
      </c>
      <c r="H758" s="44">
        <f t="shared" si="59"/>
        <v>3.8925115743154583E-2</v>
      </c>
      <c r="I758" s="10">
        <f t="shared" si="55"/>
        <v>4.4565474382569567E-2</v>
      </c>
      <c r="J758" s="10">
        <f t="shared" si="56"/>
        <v>1.1592296530867685E-2</v>
      </c>
      <c r="K758" s="10">
        <f t="shared" si="57"/>
        <v>4.3628849475599747</v>
      </c>
      <c r="L758" s="10">
        <f t="shared" si="58"/>
        <v>7.1205792478530539E-2</v>
      </c>
    </row>
    <row r="759" spans="1:12" x14ac:dyDescent="0.25">
      <c r="A759" s="8">
        <v>44588</v>
      </c>
      <c r="B759" s="9">
        <v>36786.693711110049</v>
      </c>
      <c r="C759" s="9">
        <v>37201.842346658617</v>
      </c>
      <c r="D759" s="9">
        <v>35519.974000000002</v>
      </c>
      <c r="E759" s="9">
        <v>37201.842346658617</v>
      </c>
      <c r="F759" s="9">
        <v>72166742215.111115</v>
      </c>
      <c r="G759" s="9">
        <v>688422851103.92407</v>
      </c>
      <c r="H759" s="44">
        <f t="shared" si="59"/>
        <v>-4.3453420986304905E-2</v>
      </c>
      <c r="I759" s="10">
        <f t="shared" si="55"/>
        <v>1.7580034886837148E-3</v>
      </c>
      <c r="J759" s="10">
        <f t="shared" si="56"/>
        <v>1.5668056111574069E-2</v>
      </c>
      <c r="K759" s="10">
        <f t="shared" si="57"/>
        <v>4.1298492502325335</v>
      </c>
      <c r="L759" s="10">
        <f t="shared" si="58"/>
        <v>4.7349931806217382E-2</v>
      </c>
    </row>
    <row r="760" spans="1:12" x14ac:dyDescent="0.25">
      <c r="A760" s="8">
        <v>44589</v>
      </c>
      <c r="B760" s="9">
        <v>37062.964425297658</v>
      </c>
      <c r="C760" s="9">
        <v>37929.944799999997</v>
      </c>
      <c r="D760" s="9">
        <v>36168.927190560178</v>
      </c>
      <c r="E760" s="9">
        <v>37784.722900000001</v>
      </c>
      <c r="F760" s="9">
        <v>57734635207.111122</v>
      </c>
      <c r="G760" s="9">
        <v>701591357896.45898</v>
      </c>
      <c r="H760" s="44">
        <f t="shared" si="59"/>
        <v>1.9571677299115714E-2</v>
      </c>
      <c r="I760" s="10">
        <f t="shared" si="55"/>
        <v>1.7401182771729366E-2</v>
      </c>
      <c r="J760" s="10">
        <f t="shared" si="56"/>
        <v>9.1862708883330146E-3</v>
      </c>
      <c r="K760" s="10">
        <f t="shared" si="57"/>
        <v>4.2302490043511956</v>
      </c>
      <c r="L760" s="10">
        <f t="shared" si="58"/>
        <v>4.8688687949235865E-2</v>
      </c>
    </row>
    <row r="761" spans="1:12" x14ac:dyDescent="0.25">
      <c r="A761" s="8">
        <v>44590</v>
      </c>
      <c r="B761" s="9">
        <v>37741.928399999997</v>
      </c>
      <c r="C761" s="9">
        <v>38577.996299999999</v>
      </c>
      <c r="D761" s="9">
        <v>37369.209770748268</v>
      </c>
      <c r="E761" s="9">
        <v>38131.823600000003</v>
      </c>
      <c r="F761" s="9">
        <v>43358998030.222221</v>
      </c>
      <c r="G761" s="9">
        <v>716194744589.00085</v>
      </c>
      <c r="H761" s="44">
        <f t="shared" si="59"/>
        <v>1.7085484922719989E-2</v>
      </c>
      <c r="I761" s="10">
        <f t="shared" si="55"/>
        <v>1.2365626921837658E-2</v>
      </c>
      <c r="J761" s="10">
        <f t="shared" si="56"/>
        <v>-5.1003225557773035E-3</v>
      </c>
      <c r="K761" s="10">
        <f t="shared" si="57"/>
        <v>4.319610344857109</v>
      </c>
      <c r="L761" s="10">
        <f t="shared" si="58"/>
        <v>3.23471257933301E-2</v>
      </c>
    </row>
    <row r="762" spans="1:12" x14ac:dyDescent="0.25">
      <c r="A762" s="8">
        <v>44591</v>
      </c>
      <c r="B762" s="9">
        <v>38161.929089780737</v>
      </c>
      <c r="C762" s="9">
        <v>38287.7546</v>
      </c>
      <c r="D762" s="9">
        <v>37412.248098426273</v>
      </c>
      <c r="E762" s="9">
        <v>37937.339</v>
      </c>
      <c r="F762" s="9">
        <v>34793417166.222221</v>
      </c>
      <c r="G762" s="9">
        <v>718755992118.69482</v>
      </c>
      <c r="H762" s="44">
        <f t="shared" si="59"/>
        <v>-7.5235037543927253E-3</v>
      </c>
      <c r="I762" s="10">
        <f t="shared" si="55"/>
        <v>2.8470867542075354E-3</v>
      </c>
      <c r="J762" s="10">
        <f t="shared" si="56"/>
        <v>1.4093430112623873E-2</v>
      </c>
      <c r="K762" s="10">
        <f t="shared" si="57"/>
        <v>4.2795882364556705</v>
      </c>
      <c r="L762" s="10">
        <f t="shared" si="58"/>
        <v>2.3401600974910508E-2</v>
      </c>
    </row>
    <row r="763" spans="1:12" x14ac:dyDescent="0.25">
      <c r="A763" s="8">
        <v>44592</v>
      </c>
      <c r="B763" s="9">
        <v>37913.239500000003</v>
      </c>
      <c r="C763" s="9">
        <v>38669.258900000001</v>
      </c>
      <c r="D763" s="9">
        <v>36692.124971584097</v>
      </c>
      <c r="E763" s="9">
        <v>38472.006235855421</v>
      </c>
      <c r="F763" s="9">
        <v>55549798961.777779</v>
      </c>
      <c r="G763" s="9">
        <v>711351011645.09192</v>
      </c>
      <c r="H763" s="44">
        <f t="shared" si="59"/>
        <v>9.9641335457159586E-3</v>
      </c>
      <c r="I763" s="10">
        <f t="shared" si="55"/>
        <v>1.7119443373975085E-2</v>
      </c>
      <c r="J763" s="10">
        <f t="shared" si="56"/>
        <v>7.5369623920038542E-3</v>
      </c>
      <c r="K763" s="10">
        <f t="shared" si="57"/>
        <v>4.3321947587101057</v>
      </c>
      <c r="L763" s="10">
        <f t="shared" si="58"/>
        <v>5.3884421519524439E-2</v>
      </c>
    </row>
    <row r="764" spans="1:12" x14ac:dyDescent="0.25">
      <c r="A764" s="8">
        <v>44593</v>
      </c>
      <c r="B764" s="9">
        <v>38465.162374601081</v>
      </c>
      <c r="C764" s="9">
        <v>39210.262026906523</v>
      </c>
      <c r="D764" s="9">
        <v>38103.138299999999</v>
      </c>
      <c r="E764" s="9">
        <v>38761.9683</v>
      </c>
      <c r="F764" s="9">
        <v>56064105713.777779</v>
      </c>
      <c r="G764" s="9">
        <v>730374447011.67773</v>
      </c>
      <c r="H764" s="44">
        <f t="shared" si="59"/>
        <v>1.399052224676905E-2</v>
      </c>
      <c r="I764" s="10">
        <f t="shared" si="55"/>
        <v>2.3905438474596856E-2</v>
      </c>
      <c r="J764" s="10">
        <f t="shared" si="56"/>
        <v>-4.968960257882471E-2</v>
      </c>
      <c r="K764" s="10">
        <f t="shared" si="57"/>
        <v>4.4067949481059445</v>
      </c>
      <c r="L764" s="10">
        <f t="shared" si="58"/>
        <v>2.9055972192886914E-2</v>
      </c>
    </row>
    <row r="765" spans="1:12" x14ac:dyDescent="0.25">
      <c r="A765" s="8">
        <v>44594</v>
      </c>
      <c r="B765" s="9">
        <v>38699.181400000001</v>
      </c>
      <c r="C765" s="9">
        <v>38809.532099999997</v>
      </c>
      <c r="D765" s="9">
        <v>36705.011120120769</v>
      </c>
      <c r="E765" s="9">
        <v>36835.9015</v>
      </c>
      <c r="F765" s="9">
        <v>53890737621.333344</v>
      </c>
      <c r="G765" s="9">
        <v>720655977540.76611</v>
      </c>
      <c r="H765" s="44">
        <f t="shared" si="59"/>
        <v>-1.0220026752984734E-2</v>
      </c>
      <c r="I765" s="10">
        <f t="shared" si="55"/>
        <v>0.11790243486281107</v>
      </c>
      <c r="J765" s="10">
        <f t="shared" si="56"/>
        <v>5.2090078479549717E-3</v>
      </c>
      <c r="K765" s="10">
        <f t="shared" si="57"/>
        <v>4.3515373590883994</v>
      </c>
      <c r="L765" s="10">
        <f t="shared" si="58"/>
        <v>5.7336067083373798E-2</v>
      </c>
    </row>
    <row r="766" spans="1:12" x14ac:dyDescent="0.25">
      <c r="A766" s="8">
        <v>44595</v>
      </c>
      <c r="B766" s="9">
        <v>36876.006999999998</v>
      </c>
      <c r="C766" s="9">
        <v>37100.84845035067</v>
      </c>
      <c r="D766" s="9">
        <v>36319.962245666859</v>
      </c>
      <c r="E766" s="9">
        <v>37027.78</v>
      </c>
      <c r="F766" s="9">
        <v>48461561216</v>
      </c>
      <c r="G766" s="9">
        <v>697161963180.96985</v>
      </c>
      <c r="H766" s="44">
        <f t="shared" si="59"/>
        <v>-4.4027422058235205E-2</v>
      </c>
      <c r="I766" s="10">
        <f t="shared" si="55"/>
        <v>8.309488941045097E-2</v>
      </c>
      <c r="J766" s="10">
        <f t="shared" si="56"/>
        <v>0.12492729401100178</v>
      </c>
      <c r="K766" s="10">
        <f t="shared" si="57"/>
        <v>4.1159229651194007</v>
      </c>
      <c r="L766" s="10">
        <f t="shared" si="58"/>
        <v>2.1500193183074501E-2</v>
      </c>
    </row>
    <row r="767" spans="1:12" x14ac:dyDescent="0.25">
      <c r="A767" s="8">
        <v>44596</v>
      </c>
      <c r="B767" s="9">
        <v>37282.735999999997</v>
      </c>
      <c r="C767" s="9">
        <v>41653.560358634692</v>
      </c>
      <c r="D767" s="9">
        <v>37045.650782644268</v>
      </c>
      <c r="E767" s="9">
        <v>41653.560358634692</v>
      </c>
      <c r="F767" s="9">
        <v>55437962574.222221</v>
      </c>
      <c r="G767" s="9">
        <v>732289923801.32861</v>
      </c>
      <c r="H767" s="44">
        <f t="shared" si="59"/>
        <v>0.12271180036156264</v>
      </c>
      <c r="I767" s="10">
        <f t="shared" si="55"/>
        <v>6.7574323803018758E-3</v>
      </c>
      <c r="J767" s="10">
        <f t="shared" si="56"/>
        <v>-7.0463738539422449E-3</v>
      </c>
      <c r="K767" s="10">
        <f t="shared" si="57"/>
        <v>4.7437070826802668</v>
      </c>
      <c r="L767" s="10">
        <f t="shared" si="58"/>
        <v>0.12438463027754953</v>
      </c>
    </row>
    <row r="768" spans="1:12" x14ac:dyDescent="0.25">
      <c r="A768" s="8">
        <v>44597</v>
      </c>
      <c r="B768" s="9">
        <v>41556.703347195813</v>
      </c>
      <c r="C768" s="9">
        <v>41870.070599999999</v>
      </c>
      <c r="D768" s="9">
        <v>41040.981952714137</v>
      </c>
      <c r="E768" s="9">
        <v>41360.053800000002</v>
      </c>
      <c r="F768" s="9">
        <v>78108918926.222229</v>
      </c>
      <c r="G768" s="9">
        <v>786562949420.7373</v>
      </c>
      <c r="H768" s="44">
        <f t="shared" si="59"/>
        <v>5.1978807934103888E-3</v>
      </c>
      <c r="I768" s="10">
        <f t="shared" si="55"/>
        <v>2.2429483534863102E-2</v>
      </c>
      <c r="J768" s="10">
        <f t="shared" si="56"/>
        <v>2.4855348289213097E-2</v>
      </c>
      <c r="K768" s="10">
        <f t="shared" si="57"/>
        <v>4.773562187408305</v>
      </c>
      <c r="L768" s="10">
        <f t="shared" si="58"/>
        <v>2.0201481734552607E-2</v>
      </c>
    </row>
    <row r="769" spans="1:12" x14ac:dyDescent="0.25">
      <c r="A769" s="8">
        <v>44598</v>
      </c>
      <c r="B769" s="9">
        <v>41426.253900000003</v>
      </c>
      <c r="C769" s="9">
        <v>42487.835577448313</v>
      </c>
      <c r="D769" s="9">
        <v>41247.127500000002</v>
      </c>
      <c r="E769" s="9">
        <v>42388.072342459593</v>
      </c>
      <c r="F769" s="9">
        <v>47310906872.888893</v>
      </c>
      <c r="G769" s="9">
        <v>788074594407.99756</v>
      </c>
      <c r="H769" s="44">
        <f t="shared" si="59"/>
        <v>1.4754333312452411E-2</v>
      </c>
      <c r="I769" s="10">
        <f t="shared" si="55"/>
        <v>1.7877765410023321E-2</v>
      </c>
      <c r="J769" s="10">
        <f t="shared" si="56"/>
        <v>3.5810206773349895E-2</v>
      </c>
      <c r="K769" s="10">
        <f t="shared" si="57"/>
        <v>4.8587472483214995</v>
      </c>
      <c r="L769" s="10">
        <f t="shared" si="58"/>
        <v>3.0079866227007201E-2</v>
      </c>
    </row>
    <row r="770" spans="1:12" x14ac:dyDescent="0.25">
      <c r="A770" s="8">
        <v>44599</v>
      </c>
      <c r="B770" s="9">
        <v>42396.153243576337</v>
      </c>
      <c r="C770" s="9">
        <v>44462.432800839619</v>
      </c>
      <c r="D770" s="9">
        <v>41672.929207212408</v>
      </c>
      <c r="E770" s="9">
        <v>43905.997977766783</v>
      </c>
      <c r="F770" s="9">
        <v>55562600874.666656</v>
      </c>
      <c r="G770" s="9">
        <v>816605884545.27747</v>
      </c>
      <c r="H770" s="44">
        <f t="shared" si="59"/>
        <v>4.6474413124479835E-2</v>
      </c>
      <c r="I770" s="10">
        <f t="shared" si="55"/>
        <v>2.520255526010971E-2</v>
      </c>
      <c r="J770" s="10">
        <f t="shared" si="56"/>
        <v>4.0175513888802694E-3</v>
      </c>
      <c r="K770" s="10">
        <f t="shared" si="57"/>
        <v>5.1310290883319025</v>
      </c>
      <c r="L770" s="10">
        <f t="shared" si="58"/>
        <v>6.6938025396698686E-2</v>
      </c>
    </row>
    <row r="771" spans="1:12" x14ac:dyDescent="0.25">
      <c r="A771" s="8">
        <v>44600</v>
      </c>
      <c r="B771" s="9">
        <v>43837.656557461778</v>
      </c>
      <c r="C771" s="9">
        <v>45404.655547330527</v>
      </c>
      <c r="D771" s="9">
        <v>42712.32222275823</v>
      </c>
      <c r="E771" s="9">
        <v>44082.392580922533</v>
      </c>
      <c r="F771" s="9">
        <v>73991938261.333328</v>
      </c>
      <c r="G771" s="9">
        <v>830883774189.32813</v>
      </c>
      <c r="H771" s="44">
        <f t="shared" si="59"/>
        <v>2.1191434816700258E-2</v>
      </c>
      <c r="I771" s="10">
        <f t="shared" ref="I771:I834" si="60">_xlfn.STDEV.S(H772:H773)</f>
        <v>2.4441282067269185E-2</v>
      </c>
      <c r="J771" s="10">
        <f t="shared" ref="J771:J834" si="61">E772/E771-1</f>
        <v>4.5714764394317875E-3</v>
      </c>
      <c r="K771" s="10">
        <f t="shared" ref="K771:K834" si="62">C771/$C$2-1</f>
        <v>5.2609543916165808</v>
      </c>
      <c r="L771" s="10">
        <f t="shared" ref="L771:L834" si="63">C771/D771-1</f>
        <v>6.303411251045854E-2</v>
      </c>
    </row>
    <row r="772" spans="1:12" x14ac:dyDescent="0.25">
      <c r="A772" s="8">
        <v>44601</v>
      </c>
      <c r="B772" s="9">
        <v>44017.465761264888</v>
      </c>
      <c r="C772" s="9">
        <v>44748.541899999997</v>
      </c>
      <c r="D772" s="9">
        <v>43160.213300000003</v>
      </c>
      <c r="E772" s="9">
        <v>44283.914199999999</v>
      </c>
      <c r="F772" s="9">
        <v>68034018631.111122</v>
      </c>
      <c r="G772" s="9">
        <v>832281102950.08289</v>
      </c>
      <c r="H772" s="44">
        <f t="shared" ref="H772:H835" si="64">(C772-C771)/C771</f>
        <v>-1.4450360638604279E-2</v>
      </c>
      <c r="I772" s="10">
        <f t="shared" si="60"/>
        <v>4.1368470614817285E-2</v>
      </c>
      <c r="J772" s="10">
        <f t="shared" si="61"/>
        <v>-1.7151516423035473E-2</v>
      </c>
      <c r="K772" s="10">
        <f t="shared" si="62"/>
        <v>5.1704813427158678</v>
      </c>
      <c r="L772" s="10">
        <f t="shared" si="63"/>
        <v>3.6800758813673173E-2</v>
      </c>
    </row>
    <row r="773" spans="1:12" x14ac:dyDescent="0.25">
      <c r="A773" s="8">
        <v>44602</v>
      </c>
      <c r="B773" s="9">
        <v>44376.4542</v>
      </c>
      <c r="C773" s="9">
        <v>45648.651299999998</v>
      </c>
      <c r="D773" s="9">
        <v>43255.494298729711</v>
      </c>
      <c r="E773" s="9">
        <v>43524.377918322403</v>
      </c>
      <c r="F773" s="9">
        <v>65554357845.333344</v>
      </c>
      <c r="G773" s="9">
        <v>839930914682.10217</v>
      </c>
      <c r="H773" s="44">
        <f t="shared" si="64"/>
        <v>2.0114831942714122E-2</v>
      </c>
      <c r="I773" s="10">
        <f t="shared" si="60"/>
        <v>1.2118568328160219E-2</v>
      </c>
      <c r="J773" s="10">
        <f t="shared" si="61"/>
        <v>-2.6346734247973402E-2</v>
      </c>
      <c r="K773" s="10">
        <f t="shared" si="62"/>
        <v>5.2945995379302504</v>
      </c>
      <c r="L773" s="10">
        <f t="shared" si="63"/>
        <v>5.5326081462455212E-2</v>
      </c>
    </row>
    <row r="774" spans="1:12" x14ac:dyDescent="0.25">
      <c r="A774" s="8">
        <v>44603</v>
      </c>
      <c r="B774" s="9">
        <v>43510.534084290673</v>
      </c>
      <c r="C774" s="9">
        <v>43896.244300612911</v>
      </c>
      <c r="D774" s="9">
        <v>42067.474199999997</v>
      </c>
      <c r="E774" s="9">
        <v>42377.652699999999</v>
      </c>
      <c r="F774" s="9">
        <v>86770612437.333328</v>
      </c>
      <c r="G774" s="9">
        <v>818182947265.17163</v>
      </c>
      <c r="H774" s="44">
        <f t="shared" si="64"/>
        <v>-3.8389020255393334E-2</v>
      </c>
      <c r="I774" s="10">
        <f t="shared" si="60"/>
        <v>1.0920300887305903E-2</v>
      </c>
      <c r="J774" s="10">
        <f t="shared" si="61"/>
        <v>-5.9300500143085744E-3</v>
      </c>
      <c r="K774" s="10">
        <f t="shared" si="62"/>
        <v>5.0529560287690565</v>
      </c>
      <c r="L774" s="10">
        <f t="shared" si="63"/>
        <v>4.3472305751432794E-2</v>
      </c>
    </row>
    <row r="775" spans="1:12" x14ac:dyDescent="0.25">
      <c r="A775" s="8">
        <v>44604</v>
      </c>
      <c r="B775" s="9">
        <v>42374.979200000002</v>
      </c>
      <c r="C775" s="9">
        <v>42963.415020755143</v>
      </c>
      <c r="D775" s="9">
        <v>41791.953200000004</v>
      </c>
      <c r="E775" s="9">
        <v>42126.3511</v>
      </c>
      <c r="F775" s="9">
        <v>65888611477.333344</v>
      </c>
      <c r="G775" s="9">
        <v>802248285937.41382</v>
      </c>
      <c r="H775" s="44">
        <f t="shared" si="64"/>
        <v>-2.1250776569164093E-2</v>
      </c>
      <c r="I775" s="10">
        <f t="shared" si="60"/>
        <v>5.0356308431099015E-3</v>
      </c>
      <c r="J775" s="10">
        <f t="shared" si="61"/>
        <v>2.5913115460882707E-3</v>
      </c>
      <c r="K775" s="10">
        <f t="shared" si="62"/>
        <v>4.9243260126187112</v>
      </c>
      <c r="L775" s="10">
        <f t="shared" si="63"/>
        <v>2.8030798540306989E-2</v>
      </c>
    </row>
    <row r="776" spans="1:12" x14ac:dyDescent="0.25">
      <c r="A776" s="8">
        <v>44605</v>
      </c>
      <c r="B776" s="9">
        <v>42181.871299999999</v>
      </c>
      <c r="C776" s="9">
        <v>42713.9205</v>
      </c>
      <c r="D776" s="9">
        <v>41891.592995252249</v>
      </c>
      <c r="E776" s="9">
        <v>42235.513599999998</v>
      </c>
      <c r="F776" s="9">
        <v>39865657948.444443</v>
      </c>
      <c r="G776" s="9">
        <v>802407091556.1803</v>
      </c>
      <c r="H776" s="44">
        <f t="shared" si="64"/>
        <v>-5.8071389491411406E-3</v>
      </c>
      <c r="I776" s="10">
        <f t="shared" si="60"/>
        <v>3.1001345433338785E-2</v>
      </c>
      <c r="J776" s="10">
        <f t="shared" si="61"/>
        <v>8.5100966433622194E-3</v>
      </c>
      <c r="K776" s="10">
        <f t="shared" si="62"/>
        <v>4.8899226282834229</v>
      </c>
      <c r="L776" s="10">
        <f t="shared" si="63"/>
        <v>1.9629893397487885E-2</v>
      </c>
    </row>
    <row r="777" spans="1:12" x14ac:dyDescent="0.25">
      <c r="A777" s="8">
        <v>44606</v>
      </c>
      <c r="B777" s="9">
        <v>42046.378700000001</v>
      </c>
      <c r="C777" s="9">
        <v>42770.060195249607</v>
      </c>
      <c r="D777" s="9">
        <v>41661.351690037583</v>
      </c>
      <c r="E777" s="9">
        <v>42594.94190251804</v>
      </c>
      <c r="F777" s="9">
        <v>47232394516.659653</v>
      </c>
      <c r="G777" s="9">
        <v>800465237037.5719</v>
      </c>
      <c r="H777" s="44">
        <f t="shared" si="64"/>
        <v>1.3143184842891449E-3</v>
      </c>
      <c r="I777" s="10">
        <f t="shared" si="60"/>
        <v>3.4753701592421138E-2</v>
      </c>
      <c r="J777" s="10">
        <f t="shared" si="61"/>
        <v>4.7132112589248099E-2</v>
      </c>
      <c r="K777" s="10">
        <f t="shared" si="62"/>
        <v>4.8976638624648086</v>
      </c>
      <c r="L777" s="10">
        <f t="shared" si="63"/>
        <v>2.6612398787750902E-2</v>
      </c>
    </row>
    <row r="778" spans="1:12" x14ac:dyDescent="0.25">
      <c r="A778" s="8">
        <v>44607</v>
      </c>
      <c r="B778" s="9">
        <v>42550.181714324892</v>
      </c>
      <c r="C778" s="9">
        <v>44701.421030758931</v>
      </c>
      <c r="D778" s="9">
        <v>42480.319320564377</v>
      </c>
      <c r="E778" s="9">
        <v>44602.531499999997</v>
      </c>
      <c r="F778" s="9">
        <v>58821263488</v>
      </c>
      <c r="G778" s="9">
        <v>831732771858.34082</v>
      </c>
      <c r="H778" s="44">
        <f t="shared" si="64"/>
        <v>4.5156841647930074E-2</v>
      </c>
      <c r="I778" s="10">
        <f t="shared" si="60"/>
        <v>3.8704717438479128E-3</v>
      </c>
      <c r="J778" s="10">
        <f t="shared" si="61"/>
        <v>-1.3560214625934264E-2</v>
      </c>
      <c r="K778" s="10">
        <f t="shared" si="62"/>
        <v>5.1639837355948517</v>
      </c>
      <c r="L778" s="10">
        <f t="shared" si="63"/>
        <v>5.2285428775469045E-2</v>
      </c>
    </row>
    <row r="779" spans="1:12" x14ac:dyDescent="0.25">
      <c r="A779" s="8">
        <v>44608</v>
      </c>
      <c r="B779" s="9">
        <v>44522.958899999998</v>
      </c>
      <c r="C779" s="9">
        <v>44522.958899999998</v>
      </c>
      <c r="D779" s="9">
        <v>43367.644200000002</v>
      </c>
      <c r="E779" s="9">
        <v>43997.711600000002</v>
      </c>
      <c r="F779" s="9">
        <v>51244306560.445992</v>
      </c>
      <c r="G779" s="9">
        <v>833896616078.05493</v>
      </c>
      <c r="H779" s="44">
        <f t="shared" si="64"/>
        <v>-3.992314486739334E-3</v>
      </c>
      <c r="I779" s="10">
        <f t="shared" si="60"/>
        <v>4.425188753834694E-2</v>
      </c>
      <c r="J779" s="10">
        <f t="shared" si="61"/>
        <v>-7.9701199732397088E-2</v>
      </c>
      <c r="K779" s="10">
        <f t="shared" si="62"/>
        <v>5.1393751740312101</v>
      </c>
      <c r="L779" s="10">
        <f t="shared" si="63"/>
        <v>2.6640015184407728E-2</v>
      </c>
    </row>
    <row r="780" spans="1:12" x14ac:dyDescent="0.25">
      <c r="A780" s="8">
        <v>44609</v>
      </c>
      <c r="B780" s="9">
        <v>43874.065900000001</v>
      </c>
      <c r="C780" s="9">
        <v>44101.505100000002</v>
      </c>
      <c r="D780" s="9">
        <v>40214.022271165377</v>
      </c>
      <c r="E780" s="9">
        <v>40491.0412</v>
      </c>
      <c r="F780" s="9">
        <v>59257593216</v>
      </c>
      <c r="G780" s="9">
        <v>808358041670.26721</v>
      </c>
      <c r="H780" s="44">
        <f t="shared" si="64"/>
        <v>-9.465988119670898E-3</v>
      </c>
      <c r="I780" s="10">
        <f t="shared" si="60"/>
        <v>4.2359918450095069E-2</v>
      </c>
      <c r="J780" s="10">
        <f t="shared" si="61"/>
        <v>-1.271405314410623E-2</v>
      </c>
      <c r="K780" s="10">
        <f t="shared" si="62"/>
        <v>5.081259921571629</v>
      </c>
      <c r="L780" s="10">
        <f t="shared" si="63"/>
        <v>9.6669833289023233E-2</v>
      </c>
    </row>
    <row r="781" spans="1:12" x14ac:dyDescent="0.25">
      <c r="A781" s="8">
        <v>44610</v>
      </c>
      <c r="B781" s="9">
        <v>40528.125099999997</v>
      </c>
      <c r="C781" s="9">
        <v>40924.097164353603</v>
      </c>
      <c r="D781" s="9">
        <v>39629.338364958028</v>
      </c>
      <c r="E781" s="9">
        <v>39976.235950323004</v>
      </c>
      <c r="F781" s="9">
        <v>67854684188.543556</v>
      </c>
      <c r="G781" s="9">
        <v>765918052415.20154</v>
      </c>
      <c r="H781" s="44">
        <f t="shared" si="64"/>
        <v>-7.2047607637010083E-2</v>
      </c>
      <c r="I781" s="10">
        <f t="shared" si="60"/>
        <v>2.8629699429462926E-3</v>
      </c>
      <c r="J781" s="10">
        <f t="shared" si="61"/>
        <v>3.4101154201084949E-3</v>
      </c>
      <c r="K781" s="10">
        <f t="shared" si="62"/>
        <v>4.6431196928035616</v>
      </c>
      <c r="L781" s="10">
        <f t="shared" si="63"/>
        <v>3.2671723849431178E-2</v>
      </c>
    </row>
    <row r="782" spans="1:12" x14ac:dyDescent="0.25">
      <c r="A782" s="8">
        <v>44611</v>
      </c>
      <c r="B782" s="9">
        <v>39991.167616071398</v>
      </c>
      <c r="C782" s="9">
        <v>40427.211653972037</v>
      </c>
      <c r="D782" s="9">
        <v>39652.009599999998</v>
      </c>
      <c r="E782" s="9">
        <v>40112.559528975093</v>
      </c>
      <c r="F782" s="9">
        <v>50941849784.888893</v>
      </c>
      <c r="G782" s="9">
        <v>759529015275.42822</v>
      </c>
      <c r="H782" s="44">
        <f t="shared" si="64"/>
        <v>-1.2141636463867343E-2</v>
      </c>
      <c r="I782" s="10">
        <f t="shared" si="60"/>
        <v>6.5803372628354586E-3</v>
      </c>
      <c r="J782" s="10">
        <f t="shared" si="61"/>
        <v>-4.1077077877861412E-2</v>
      </c>
      <c r="K782" s="10">
        <f t="shared" si="62"/>
        <v>4.5746029849714498</v>
      </c>
      <c r="L782" s="10">
        <f t="shared" si="63"/>
        <v>1.9550132812739873E-2</v>
      </c>
    </row>
    <row r="783" spans="1:12" x14ac:dyDescent="0.25">
      <c r="A783" s="8">
        <v>44612</v>
      </c>
      <c r="B783" s="9">
        <v>40096.001674425592</v>
      </c>
      <c r="C783" s="9">
        <v>40100.0429</v>
      </c>
      <c r="D783" s="9">
        <v>38077.040800000002</v>
      </c>
      <c r="E783" s="9">
        <v>38464.85279732303</v>
      </c>
      <c r="F783" s="9">
        <v>39952153991.111122</v>
      </c>
      <c r="G783" s="9">
        <v>734771306231.11938</v>
      </c>
      <c r="H783" s="44">
        <f t="shared" si="64"/>
        <v>-8.0927855418861695E-3</v>
      </c>
      <c r="I783" s="10">
        <f t="shared" si="60"/>
        <v>6.8009659034010787E-3</v>
      </c>
      <c r="J783" s="10">
        <f t="shared" si="61"/>
        <v>-3.8000905582930233E-2</v>
      </c>
      <c r="K783" s="10">
        <f t="shared" si="62"/>
        <v>4.529488918532917</v>
      </c>
      <c r="L783" s="10">
        <f t="shared" si="63"/>
        <v>5.3129183820397996E-2</v>
      </c>
    </row>
    <row r="784" spans="1:12" x14ac:dyDescent="0.25">
      <c r="A784" s="8">
        <v>44613</v>
      </c>
      <c r="B784" s="9">
        <v>38362.694544132268</v>
      </c>
      <c r="C784" s="9">
        <v>39402.350765058523</v>
      </c>
      <c r="D784" s="9">
        <v>36922.0285</v>
      </c>
      <c r="E784" s="9">
        <v>37003.153557910649</v>
      </c>
      <c r="F784" s="9">
        <v>57203595477.333344</v>
      </c>
      <c r="G784" s="9">
        <v>729866202965.11572</v>
      </c>
      <c r="H784" s="44">
        <f t="shared" si="64"/>
        <v>-1.7398787743977125E-2</v>
      </c>
      <c r="I784" s="10">
        <f t="shared" si="60"/>
        <v>3.4237429580274849E-2</v>
      </c>
      <c r="J784" s="10">
        <f t="shared" si="61"/>
        <v>3.5123772357815719E-2</v>
      </c>
      <c r="K784" s="10">
        <f t="shared" si="62"/>
        <v>4.433282514506689</v>
      </c>
      <c r="L784" s="10">
        <f t="shared" si="63"/>
        <v>6.7177302164167951E-2</v>
      </c>
    </row>
    <row r="785" spans="1:12" x14ac:dyDescent="0.25">
      <c r="A785" s="8">
        <v>44614</v>
      </c>
      <c r="B785" s="9">
        <v>37060.007811124582</v>
      </c>
      <c r="C785" s="9">
        <v>38337.825100000002</v>
      </c>
      <c r="D785" s="9">
        <v>36444.818267717012</v>
      </c>
      <c r="E785" s="9">
        <v>38302.8439</v>
      </c>
      <c r="F785" s="9">
        <v>81464065635.555557</v>
      </c>
      <c r="G785" s="9">
        <v>709288617552.52795</v>
      </c>
      <c r="H785" s="44">
        <f t="shared" si="64"/>
        <v>-2.7016805961803898E-2</v>
      </c>
      <c r="I785" s="10">
        <f t="shared" si="60"/>
        <v>1.5595168928309019E-2</v>
      </c>
      <c r="J785" s="10">
        <f t="shared" si="61"/>
        <v>-2.6508672826802693E-2</v>
      </c>
      <c r="K785" s="10">
        <f t="shared" si="62"/>
        <v>4.2864925750766005</v>
      </c>
      <c r="L785" s="10">
        <f t="shared" si="63"/>
        <v>5.1941727857642395E-2</v>
      </c>
    </row>
    <row r="786" spans="1:12" x14ac:dyDescent="0.25">
      <c r="A786" s="8">
        <v>44615</v>
      </c>
      <c r="B786" s="9">
        <v>38227.777399999999</v>
      </c>
      <c r="C786" s="9">
        <v>39158.340100000001</v>
      </c>
      <c r="D786" s="9">
        <v>37088.338775873111</v>
      </c>
      <c r="E786" s="9">
        <v>37287.486342718803</v>
      </c>
      <c r="F786" s="9">
        <v>108954655658.6667</v>
      </c>
      <c r="G786" s="9">
        <v>724585419657.50989</v>
      </c>
      <c r="H786" s="44">
        <f t="shared" si="64"/>
        <v>2.1402231291414581E-2</v>
      </c>
      <c r="I786" s="10">
        <f t="shared" si="60"/>
        <v>9.210158427716721E-3</v>
      </c>
      <c r="J786" s="10">
        <f t="shared" si="61"/>
        <v>2.7051423496322835E-2</v>
      </c>
      <c r="K786" s="10">
        <f t="shared" si="62"/>
        <v>4.3996353118887352</v>
      </c>
      <c r="L786" s="10">
        <f t="shared" si="63"/>
        <v>5.581272692303707E-2</v>
      </c>
    </row>
    <row r="787" spans="1:12" x14ac:dyDescent="0.25">
      <c r="A787" s="8">
        <v>44616</v>
      </c>
      <c r="B787" s="9">
        <v>37216.404393148609</v>
      </c>
      <c r="C787" s="9">
        <v>39132.782700000003</v>
      </c>
      <c r="D787" s="9">
        <v>34408.529327647499</v>
      </c>
      <c r="E787" s="9">
        <v>38296.165926889043</v>
      </c>
      <c r="F787" s="9">
        <v>130682462236.4444</v>
      </c>
      <c r="G787" s="9">
        <v>685030805141.10864</v>
      </c>
      <c r="H787" s="44">
        <f t="shared" si="64"/>
        <v>-6.5266811449951807E-4</v>
      </c>
      <c r="I787" s="10">
        <f t="shared" si="60"/>
        <v>2.4384995643656013E-3</v>
      </c>
      <c r="J787" s="10">
        <f t="shared" si="61"/>
        <v>2.4109745917513248E-2</v>
      </c>
      <c r="K787" s="10">
        <f t="shared" si="62"/>
        <v>4.3961111420907404</v>
      </c>
      <c r="L787" s="10">
        <f t="shared" si="63"/>
        <v>0.13729890421548863</v>
      </c>
    </row>
    <row r="788" spans="1:12" x14ac:dyDescent="0.25">
      <c r="A788" s="8">
        <v>44617</v>
      </c>
      <c r="B788" s="9">
        <v>38329.386830983844</v>
      </c>
      <c r="C788" s="9">
        <v>39616.9516</v>
      </c>
      <c r="D788" s="9">
        <v>38054.571129945733</v>
      </c>
      <c r="E788" s="9">
        <v>39219.47675700127</v>
      </c>
      <c r="F788" s="9">
        <v>85942038343.111115</v>
      </c>
      <c r="G788" s="9">
        <v>736163298230.94165</v>
      </c>
      <c r="H788" s="44">
        <f t="shared" si="64"/>
        <v>1.2372462845582329E-2</v>
      </c>
      <c r="I788" s="10">
        <f t="shared" si="60"/>
        <v>9.7993418852091313E-3</v>
      </c>
      <c r="J788" s="10">
        <f t="shared" si="61"/>
        <v>-4.7410488965300424E-3</v>
      </c>
      <c r="K788" s="10">
        <f t="shared" si="62"/>
        <v>4.4628743267068902</v>
      </c>
      <c r="L788" s="10">
        <f t="shared" si="63"/>
        <v>4.1056315277320454E-2</v>
      </c>
    </row>
    <row r="789" spans="1:12" x14ac:dyDescent="0.25">
      <c r="A789" s="8">
        <v>44618</v>
      </c>
      <c r="B789" s="9">
        <v>39226.462867834263</v>
      </c>
      <c r="C789" s="9">
        <v>39970.489460562487</v>
      </c>
      <c r="D789" s="9">
        <v>38606.451500000003</v>
      </c>
      <c r="E789" s="9">
        <v>39033.535300000003</v>
      </c>
      <c r="F789" s="9">
        <v>53525292771.555557</v>
      </c>
      <c r="G789" s="9">
        <v>743680328774.19507</v>
      </c>
      <c r="H789" s="44">
        <f t="shared" si="64"/>
        <v>8.9239036898156113E-3</v>
      </c>
      <c r="I789" s="10">
        <f t="shared" si="60"/>
        <v>7.3595180143249769E-2</v>
      </c>
      <c r="J789" s="10">
        <f t="shared" si="61"/>
        <v>-3.379277336289388E-2</v>
      </c>
      <c r="K789" s="10">
        <f t="shared" si="62"/>
        <v>4.5116244910679892</v>
      </c>
      <c r="L789" s="10">
        <f t="shared" si="63"/>
        <v>3.5331865726185185E-2</v>
      </c>
    </row>
    <row r="790" spans="1:12" x14ac:dyDescent="0.25">
      <c r="A790" s="8">
        <v>44619</v>
      </c>
      <c r="B790" s="9">
        <v>39091.950700000001</v>
      </c>
      <c r="C790" s="9">
        <v>39773.256738831733</v>
      </c>
      <c r="D790" s="9">
        <v>37129.656408306902</v>
      </c>
      <c r="E790" s="9">
        <v>37714.483888054587</v>
      </c>
      <c r="F790" s="9">
        <v>46101678641.777779</v>
      </c>
      <c r="G790" s="9">
        <v>734004325756.46472</v>
      </c>
      <c r="H790" s="44">
        <f t="shared" si="64"/>
        <v>-4.9344585065778743E-3</v>
      </c>
      <c r="I790" s="10">
        <f t="shared" si="60"/>
        <v>5.2774614307621023E-2</v>
      </c>
      <c r="J790" s="10">
        <f t="shared" si="61"/>
        <v>0.14494855154777508</v>
      </c>
      <c r="K790" s="10">
        <f t="shared" si="62"/>
        <v>4.4844276087129753</v>
      </c>
      <c r="L790" s="10">
        <f t="shared" si="63"/>
        <v>7.1199159546582402E-2</v>
      </c>
    </row>
    <row r="791" spans="1:12" x14ac:dyDescent="0.25">
      <c r="A791" s="8">
        <v>44620</v>
      </c>
      <c r="B791" s="9">
        <v>37703.774039245742</v>
      </c>
      <c r="C791" s="9">
        <v>43716.570048808229</v>
      </c>
      <c r="D791" s="9">
        <v>37513.318172677456</v>
      </c>
      <c r="E791" s="9">
        <v>43181.143700000001</v>
      </c>
      <c r="F791" s="9">
        <v>68880211740.444443</v>
      </c>
      <c r="G791" s="9">
        <v>747149243496.15857</v>
      </c>
      <c r="H791" s="44">
        <f t="shared" si="64"/>
        <v>9.9144843377297051E-2</v>
      </c>
      <c r="I791" s="10">
        <f t="shared" si="60"/>
        <v>1.1245071297100551E-2</v>
      </c>
      <c r="J791" s="10">
        <f t="shared" si="61"/>
        <v>2.7297273740343408E-2</v>
      </c>
      <c r="K791" s="10">
        <f t="shared" si="62"/>
        <v>5.0281803249929471</v>
      </c>
      <c r="L791" s="10">
        <f t="shared" si="63"/>
        <v>0.16536132174649554</v>
      </c>
    </row>
    <row r="792" spans="1:12" x14ac:dyDescent="0.25">
      <c r="A792" s="8">
        <v>44621</v>
      </c>
      <c r="B792" s="9">
        <v>43182.005400000002</v>
      </c>
      <c r="C792" s="9">
        <v>44788.0749</v>
      </c>
      <c r="D792" s="9">
        <v>42934.442600000002</v>
      </c>
      <c r="E792" s="9">
        <v>44359.871200000001</v>
      </c>
      <c r="F792" s="9">
        <v>92935896888.888885</v>
      </c>
      <c r="G792" s="9">
        <v>827710306554.24792</v>
      </c>
      <c r="H792" s="44">
        <f t="shared" si="64"/>
        <v>2.4510268074450201E-2</v>
      </c>
      <c r="I792" s="10">
        <f t="shared" si="60"/>
        <v>2.3901445811040221E-2</v>
      </c>
      <c r="J792" s="10">
        <f t="shared" si="61"/>
        <v>-9.4994495163281956E-3</v>
      </c>
      <c r="K792" s="10">
        <f t="shared" si="62"/>
        <v>5.1759326407596511</v>
      </c>
      <c r="L792" s="10">
        <f t="shared" si="63"/>
        <v>4.3173549899539143E-2</v>
      </c>
    </row>
    <row r="793" spans="1:12" x14ac:dyDescent="0.25">
      <c r="A793" s="8">
        <v>44622</v>
      </c>
      <c r="B793" s="9">
        <v>44404.9179</v>
      </c>
      <c r="C793" s="9">
        <v>45173.580897644082</v>
      </c>
      <c r="D793" s="9">
        <v>43387.876900000003</v>
      </c>
      <c r="E793" s="9">
        <v>43938.476842984783</v>
      </c>
      <c r="F793" s="9">
        <v>77745565525.333328</v>
      </c>
      <c r="G793" s="9">
        <v>835633793463.62659</v>
      </c>
      <c r="H793" s="44">
        <f t="shared" si="64"/>
        <v>8.6073357362381857E-3</v>
      </c>
      <c r="I793" s="10">
        <f t="shared" si="60"/>
        <v>6.8645765275533715E-3</v>
      </c>
      <c r="J793" s="10">
        <f t="shared" si="61"/>
        <v>-3.3856280825564022E-2</v>
      </c>
      <c r="K793" s="10">
        <f t="shared" si="62"/>
        <v>5.2290909664830609</v>
      </c>
      <c r="L793" s="10">
        <f t="shared" si="63"/>
        <v>4.1156749885682409E-2</v>
      </c>
    </row>
    <row r="794" spans="1:12" x14ac:dyDescent="0.25">
      <c r="A794" s="8">
        <v>44623</v>
      </c>
      <c r="B794" s="9">
        <v>43901.746144445351</v>
      </c>
      <c r="C794" s="9">
        <v>44035.459039751571</v>
      </c>
      <c r="D794" s="9">
        <v>41862.518100000001</v>
      </c>
      <c r="E794" s="9">
        <v>42450.883431941147</v>
      </c>
      <c r="F794" s="9">
        <v>66512987510.634148</v>
      </c>
      <c r="G794" s="9">
        <v>818020318280.72253</v>
      </c>
      <c r="H794" s="44">
        <f t="shared" si="64"/>
        <v>-2.5194413090060496E-2</v>
      </c>
      <c r="I794" s="10">
        <f t="shared" si="60"/>
        <v>2.3936248095753981E-2</v>
      </c>
      <c r="J794" s="10">
        <f t="shared" si="61"/>
        <v>-7.8463409093005643E-2</v>
      </c>
      <c r="K794" s="10">
        <f t="shared" si="62"/>
        <v>5.0721526754979225</v>
      </c>
      <c r="L794" s="10">
        <f t="shared" si="63"/>
        <v>5.1906598990555386E-2</v>
      </c>
    </row>
    <row r="795" spans="1:12" x14ac:dyDescent="0.25">
      <c r="A795" s="8">
        <v>44624</v>
      </c>
      <c r="B795" s="9">
        <v>42465.006625018941</v>
      </c>
      <c r="C795" s="9">
        <v>42498.516260633878</v>
      </c>
      <c r="D795" s="9">
        <v>38732.824915492813</v>
      </c>
      <c r="E795" s="9">
        <v>39120.042398861253</v>
      </c>
      <c r="F795" s="9">
        <v>73188777466.610519</v>
      </c>
      <c r="G795" s="9">
        <v>776819353264.19312</v>
      </c>
      <c r="H795" s="44">
        <f t="shared" si="64"/>
        <v>-3.490239031527452E-2</v>
      </c>
      <c r="I795" s="10">
        <f t="shared" si="60"/>
        <v>4.969775438794221E-2</v>
      </c>
      <c r="J795" s="10">
        <f t="shared" si="61"/>
        <v>7.3918649408120096E-3</v>
      </c>
      <c r="K795" s="10">
        <f t="shared" si="62"/>
        <v>4.8602200327637561</v>
      </c>
      <c r="L795" s="10">
        <f t="shared" si="63"/>
        <v>9.7222223097774174E-2</v>
      </c>
    </row>
    <row r="796" spans="1:12" x14ac:dyDescent="0.25">
      <c r="A796" s="8">
        <v>44625</v>
      </c>
      <c r="B796" s="9">
        <v>39144.653087530569</v>
      </c>
      <c r="C796" s="9">
        <v>39576.600599999998</v>
      </c>
      <c r="D796" s="9">
        <v>38750.396892516263</v>
      </c>
      <c r="E796" s="9">
        <v>39409.212468752477</v>
      </c>
      <c r="F796" s="9">
        <v>59407483445.218643</v>
      </c>
      <c r="G796" s="9">
        <v>742730898448.62976</v>
      </c>
      <c r="H796" s="44">
        <f t="shared" si="64"/>
        <v>-6.8753357004616961E-2</v>
      </c>
      <c r="I796" s="10">
        <f t="shared" si="60"/>
        <v>5.3129547923444695E-3</v>
      </c>
      <c r="J796" s="10">
        <f t="shared" si="61"/>
        <v>-2.5984462916704532E-2</v>
      </c>
      <c r="K796" s="10">
        <f t="shared" si="62"/>
        <v>4.4573102327255416</v>
      </c>
      <c r="L796" s="10">
        <f t="shared" si="63"/>
        <v>2.1321167619919201E-2</v>
      </c>
    </row>
    <row r="797" spans="1:12" x14ac:dyDescent="0.25">
      <c r="A797" s="8">
        <v>44626</v>
      </c>
      <c r="B797" s="9">
        <v>39399.035000000003</v>
      </c>
      <c r="C797" s="9">
        <v>39637.148099999999</v>
      </c>
      <c r="D797" s="9">
        <v>38155.286699999997</v>
      </c>
      <c r="E797" s="9">
        <v>38385.18524878165</v>
      </c>
      <c r="F797" s="9">
        <v>40023234666.666656</v>
      </c>
      <c r="G797" s="9">
        <v>740361513818.54797</v>
      </c>
      <c r="H797" s="44">
        <f t="shared" si="64"/>
        <v>1.5298812702978989E-3</v>
      </c>
      <c r="I797" s="10">
        <f t="shared" si="60"/>
        <v>3.042087829236441E-3</v>
      </c>
      <c r="J797" s="10">
        <f t="shared" si="61"/>
        <v>-1.024629090840079E-2</v>
      </c>
      <c r="K797" s="10">
        <f t="shared" si="62"/>
        <v>4.4656592694367934</v>
      </c>
      <c r="L797" s="10">
        <f t="shared" si="63"/>
        <v>3.8837642910438452E-2</v>
      </c>
    </row>
    <row r="798" spans="1:12" x14ac:dyDescent="0.25">
      <c r="A798" s="8">
        <v>44627</v>
      </c>
      <c r="B798" s="9">
        <v>38398.935460703498</v>
      </c>
      <c r="C798" s="9">
        <v>39399.968464708567</v>
      </c>
      <c r="D798" s="9">
        <v>37172.818131092383</v>
      </c>
      <c r="E798" s="9">
        <v>37991.879474149777</v>
      </c>
      <c r="F798" s="9">
        <v>61781654513.777779</v>
      </c>
      <c r="G798" s="9">
        <v>725961264635.00049</v>
      </c>
      <c r="H798" s="44">
        <f t="shared" si="64"/>
        <v>-5.9837714533107801E-3</v>
      </c>
      <c r="I798" s="10">
        <f t="shared" si="60"/>
        <v>5.8266139963411658E-2</v>
      </c>
      <c r="J798" s="10">
        <f t="shared" si="61"/>
        <v>1.9292033599526359E-2</v>
      </c>
      <c r="K798" s="10">
        <f t="shared" si="62"/>
        <v>4.432954013526814</v>
      </c>
      <c r="L798" s="10">
        <f t="shared" si="63"/>
        <v>5.9913411078008405E-2</v>
      </c>
    </row>
    <row r="799" spans="1:12" x14ac:dyDescent="0.25">
      <c r="A799" s="8">
        <v>44628</v>
      </c>
      <c r="B799" s="9">
        <v>38021.162314153888</v>
      </c>
      <c r="C799" s="9">
        <v>39333.713100000001</v>
      </c>
      <c r="D799" s="9">
        <v>38021.162314153888</v>
      </c>
      <c r="E799" s="9">
        <v>38724.820089474233</v>
      </c>
      <c r="F799" s="9">
        <v>87695148501.333328</v>
      </c>
      <c r="G799" s="9">
        <v>733186143516.76758</v>
      </c>
      <c r="H799" s="44">
        <f t="shared" si="64"/>
        <v>-1.6816095872744788E-3</v>
      </c>
      <c r="I799" s="10">
        <f t="shared" si="60"/>
        <v>6.5502542988213078E-2</v>
      </c>
      <c r="J799" s="10">
        <f t="shared" si="61"/>
        <v>8.3415370793495258E-2</v>
      </c>
      <c r="K799" s="10">
        <f t="shared" si="62"/>
        <v>4.4238179059704459</v>
      </c>
      <c r="L799" s="10">
        <f t="shared" si="63"/>
        <v>3.4521584979465558E-2</v>
      </c>
    </row>
    <row r="800" spans="1:12" x14ac:dyDescent="0.25">
      <c r="A800" s="8">
        <v>44629</v>
      </c>
      <c r="B800" s="9">
        <v>38741.223977458147</v>
      </c>
      <c r="C800" s="9">
        <v>42508.697214971769</v>
      </c>
      <c r="D800" s="9">
        <v>38680.084678500549</v>
      </c>
      <c r="E800" s="9">
        <v>41955.065316149121</v>
      </c>
      <c r="F800" s="9">
        <v>81739633848.888885</v>
      </c>
      <c r="G800" s="9">
        <v>788164037667.26379</v>
      </c>
      <c r="H800" s="44">
        <f t="shared" si="64"/>
        <v>8.0719155776111273E-2</v>
      </c>
      <c r="I800" s="10">
        <f t="shared" si="60"/>
        <v>2.3278181879980209E-2</v>
      </c>
      <c r="J800" s="10">
        <f t="shared" si="61"/>
        <v>-5.9437740871370881E-2</v>
      </c>
      <c r="K800" s="10">
        <f t="shared" si="62"/>
        <v>4.861623908423736</v>
      </c>
      <c r="L800" s="10">
        <f t="shared" si="63"/>
        <v>9.8981493145470445E-2</v>
      </c>
    </row>
    <row r="801" spans="1:12" x14ac:dyDescent="0.25">
      <c r="A801" s="8">
        <v>44630</v>
      </c>
      <c r="B801" s="9">
        <v>41950.43523594227</v>
      </c>
      <c r="C801" s="9">
        <v>42002.187856196033</v>
      </c>
      <c r="D801" s="9">
        <v>38770.031430669842</v>
      </c>
      <c r="E801" s="9">
        <v>39461.351015646411</v>
      </c>
      <c r="F801" s="9">
        <v>117700388864</v>
      </c>
      <c r="G801" s="9">
        <v>751963347858.48328</v>
      </c>
      <c r="H801" s="44">
        <f t="shared" si="64"/>
        <v>-1.1915428887746327E-2</v>
      </c>
      <c r="I801" s="10">
        <f t="shared" si="60"/>
        <v>1.764602185070888E-2</v>
      </c>
      <c r="J801" s="10">
        <f t="shared" si="61"/>
        <v>-1.7518536100065485E-2</v>
      </c>
      <c r="K801" s="10">
        <f t="shared" si="62"/>
        <v>4.7917801455761992</v>
      </c>
      <c r="L801" s="10">
        <f t="shared" si="63"/>
        <v>8.3367392448625344E-2</v>
      </c>
    </row>
    <row r="802" spans="1:12" x14ac:dyDescent="0.25">
      <c r="A802" s="8">
        <v>44631</v>
      </c>
      <c r="B802" s="9">
        <v>39427.627990719608</v>
      </c>
      <c r="C802" s="9">
        <v>40118.9882868122</v>
      </c>
      <c r="D802" s="9">
        <v>38291.8488</v>
      </c>
      <c r="E802" s="9">
        <v>38770.045913321454</v>
      </c>
      <c r="F802" s="9">
        <v>73106728689.777771</v>
      </c>
      <c r="G802" s="9">
        <v>739416933555.19543</v>
      </c>
      <c r="H802" s="44">
        <f t="shared" si="64"/>
        <v>-4.4835749409801964E-2</v>
      </c>
      <c r="I802" s="10">
        <f t="shared" si="60"/>
        <v>1.2251122737289264E-2</v>
      </c>
      <c r="J802" s="10">
        <f t="shared" si="61"/>
        <v>2.7325253272139083E-3</v>
      </c>
      <c r="K802" s="10">
        <f t="shared" si="62"/>
        <v>4.5321013423324779</v>
      </c>
      <c r="L802" s="10">
        <f t="shared" si="63"/>
        <v>4.771614701487592E-2</v>
      </c>
    </row>
    <row r="803" spans="1:12" x14ac:dyDescent="0.25">
      <c r="A803" s="8">
        <v>44632</v>
      </c>
      <c r="B803" s="9">
        <v>38729.041388350532</v>
      </c>
      <c r="C803" s="9">
        <v>39321.402499999997</v>
      </c>
      <c r="D803" s="9">
        <v>38722.922201212423</v>
      </c>
      <c r="E803" s="9">
        <v>38875.986045716847</v>
      </c>
      <c r="F803" s="9">
        <v>56650400298.666656</v>
      </c>
      <c r="G803" s="9">
        <v>742192664746.49951</v>
      </c>
      <c r="H803" s="44">
        <f t="shared" si="64"/>
        <v>-1.9880505986597474E-2</v>
      </c>
      <c r="I803" s="10">
        <f t="shared" si="60"/>
        <v>1.2397316730937255E-2</v>
      </c>
      <c r="J803" s="10">
        <f t="shared" si="61"/>
        <v>-2.7051005520912774E-2</v>
      </c>
      <c r="K803" s="10">
        <f t="shared" si="62"/>
        <v>4.4221203684777732</v>
      </c>
      <c r="L803" s="10">
        <f t="shared" si="63"/>
        <v>1.5455452862719099E-2</v>
      </c>
    </row>
    <row r="804" spans="1:12" x14ac:dyDescent="0.25">
      <c r="A804" s="8">
        <v>44633</v>
      </c>
      <c r="B804" s="9">
        <v>38803.986366643221</v>
      </c>
      <c r="C804" s="9">
        <v>39220.944100000001</v>
      </c>
      <c r="D804" s="9">
        <v>37670.389242913981</v>
      </c>
      <c r="E804" s="9">
        <v>37824.351532563232</v>
      </c>
      <c r="F804" s="9">
        <v>33924499228.444439</v>
      </c>
      <c r="G804" s="9">
        <v>738309972282.59607</v>
      </c>
      <c r="H804" s="44">
        <f t="shared" si="64"/>
        <v>-2.5548020572256011E-3</v>
      </c>
      <c r="I804" s="10">
        <f t="shared" si="60"/>
        <v>1.064376944618721E-2</v>
      </c>
      <c r="J804" s="10">
        <f t="shared" si="61"/>
        <v>4.6918790688534218E-2</v>
      </c>
      <c r="K804" s="10">
        <f t="shared" si="62"/>
        <v>4.4082679242058616</v>
      </c>
      <c r="L804" s="10">
        <f t="shared" si="63"/>
        <v>4.1161105267254028E-2</v>
      </c>
    </row>
    <row r="805" spans="1:12" x14ac:dyDescent="0.25">
      <c r="A805" s="8">
        <v>44634</v>
      </c>
      <c r="B805" s="9">
        <v>37784.666650100087</v>
      </c>
      <c r="C805" s="9">
        <v>39808.381728336171</v>
      </c>
      <c r="D805" s="9">
        <v>37590.881500000003</v>
      </c>
      <c r="E805" s="9">
        <v>39599.024365049103</v>
      </c>
      <c r="F805" s="9">
        <v>47001002609.777779</v>
      </c>
      <c r="G805" s="9">
        <v>735083105284.88489</v>
      </c>
      <c r="H805" s="44">
        <f t="shared" si="64"/>
        <v>1.4977651400700748E-2</v>
      </c>
      <c r="I805" s="10">
        <f t="shared" si="60"/>
        <v>3.0841712348404462E-2</v>
      </c>
      <c r="J805" s="10">
        <f t="shared" si="61"/>
        <v>-7.5003761709282468E-3</v>
      </c>
      <c r="K805" s="10">
        <f t="shared" si="62"/>
        <v>4.4892710758562089</v>
      </c>
      <c r="L805" s="10">
        <f t="shared" si="63"/>
        <v>5.899037585314848E-2</v>
      </c>
    </row>
    <row r="806" spans="1:12" x14ac:dyDescent="0.25">
      <c r="A806" s="8">
        <v>44635</v>
      </c>
      <c r="B806" s="9">
        <v>39669.018468658418</v>
      </c>
      <c r="C806" s="9">
        <v>39805.399614592803</v>
      </c>
      <c r="D806" s="9">
        <v>38230.941899999998</v>
      </c>
      <c r="E806" s="9">
        <v>39302.016786309483</v>
      </c>
      <c r="F806" s="9">
        <v>54149954759.111122</v>
      </c>
      <c r="G806" s="9">
        <v>740438348991.7085</v>
      </c>
      <c r="H806" s="44">
        <f t="shared" si="64"/>
        <v>-7.4911704869568571E-5</v>
      </c>
      <c r="I806" s="10">
        <f t="shared" si="60"/>
        <v>3.4734551398194737E-2</v>
      </c>
      <c r="J806" s="10">
        <f t="shared" si="61"/>
        <v>4.6950850122619237E-2</v>
      </c>
      <c r="K806" s="10">
        <f t="shared" si="62"/>
        <v>4.4888598652014249</v>
      </c>
      <c r="L806" s="10">
        <f t="shared" si="63"/>
        <v>4.1182812568706373E-2</v>
      </c>
    </row>
    <row r="807" spans="1:12" x14ac:dyDescent="0.25">
      <c r="A807" s="8">
        <v>44636</v>
      </c>
      <c r="B807" s="9">
        <v>39301.179555578718</v>
      </c>
      <c r="C807" s="9">
        <v>41538.600599999998</v>
      </c>
      <c r="D807" s="9">
        <v>38964.63681554416</v>
      </c>
      <c r="E807" s="9">
        <v>41147.279885960168</v>
      </c>
      <c r="F807" s="9">
        <v>74235084060.444443</v>
      </c>
      <c r="G807" s="9">
        <v>763561055615.35986</v>
      </c>
      <c r="H807" s="44">
        <f t="shared" si="64"/>
        <v>4.3541856185053775E-2</v>
      </c>
      <c r="I807" s="10">
        <f t="shared" si="60"/>
        <v>1.9778860586008782E-2</v>
      </c>
      <c r="J807" s="10">
        <f t="shared" si="61"/>
        <v>-4.594586235818543E-3</v>
      </c>
      <c r="K807" s="10">
        <f t="shared" si="62"/>
        <v>4.7278550120719389</v>
      </c>
      <c r="L807" s="10">
        <f t="shared" si="63"/>
        <v>6.6058970256563709E-2</v>
      </c>
    </row>
    <row r="808" spans="1:12" x14ac:dyDescent="0.25">
      <c r="A808" s="8">
        <v>44637</v>
      </c>
      <c r="B808" s="9">
        <v>41115.36918284445</v>
      </c>
      <c r="C808" s="9">
        <v>41306.806174620368</v>
      </c>
      <c r="D808" s="9">
        <v>40600.029000000002</v>
      </c>
      <c r="E808" s="9">
        <v>40958.225160154761</v>
      </c>
      <c r="F808" s="9">
        <v>68916952832</v>
      </c>
      <c r="G808" s="9">
        <v>776343262406.20435</v>
      </c>
      <c r="H808" s="44">
        <f t="shared" si="64"/>
        <v>-5.580217485218566E-3</v>
      </c>
      <c r="I808" s="10">
        <f t="shared" si="60"/>
        <v>1.3734539612766205E-2</v>
      </c>
      <c r="J808" s="10">
        <f t="shared" si="61"/>
        <v>1.9748731836673361E-2</v>
      </c>
      <c r="K808" s="10">
        <f t="shared" si="62"/>
        <v>4.695892335380778</v>
      </c>
      <c r="L808" s="10">
        <f t="shared" si="63"/>
        <v>1.7408292359110566E-2</v>
      </c>
    </row>
    <row r="809" spans="1:12" x14ac:dyDescent="0.25">
      <c r="A809" s="8">
        <v>44638</v>
      </c>
      <c r="B809" s="9">
        <v>40912.960433144777</v>
      </c>
      <c r="C809" s="9">
        <v>42231.719899999996</v>
      </c>
      <c r="D809" s="9">
        <v>40255.886465539777</v>
      </c>
      <c r="E809" s="9">
        <v>41767.098165348747</v>
      </c>
      <c r="F809" s="9">
        <v>53167419719.111122</v>
      </c>
      <c r="G809" s="9">
        <v>777374367214.83423</v>
      </c>
      <c r="H809" s="44">
        <f t="shared" si="64"/>
        <v>2.2391315403801716E-2</v>
      </c>
      <c r="I809" s="10">
        <f t="shared" si="60"/>
        <v>3.3848324199332938E-3</v>
      </c>
      <c r="J809" s="10">
        <f t="shared" si="61"/>
        <v>9.5561193930731037E-3</v>
      </c>
      <c r="K809" s="10">
        <f t="shared" si="62"/>
        <v>4.8234308571683862</v>
      </c>
      <c r="L809" s="10">
        <f t="shared" si="63"/>
        <v>4.9081851325062598E-2</v>
      </c>
    </row>
    <row r="810" spans="1:12" x14ac:dyDescent="0.25">
      <c r="A810" s="8">
        <v>44639</v>
      </c>
      <c r="B810" s="9">
        <v>41752.501017722971</v>
      </c>
      <c r="C810" s="9">
        <v>42357.052799999998</v>
      </c>
      <c r="D810" s="9">
        <v>41585.958124996403</v>
      </c>
      <c r="E810" s="9">
        <v>42166.229542119021</v>
      </c>
      <c r="F810" s="9">
        <v>47396630065.777779</v>
      </c>
      <c r="G810" s="9">
        <v>794482952303.17798</v>
      </c>
      <c r="H810" s="44">
        <f t="shared" si="64"/>
        <v>2.967743210477233E-3</v>
      </c>
      <c r="I810" s="10">
        <f t="shared" si="60"/>
        <v>1.1787687566493852E-2</v>
      </c>
      <c r="J810" s="10">
        <f t="shared" si="61"/>
        <v>-2.16803248431503E-2</v>
      </c>
      <c r="K810" s="10">
        <f t="shared" si="62"/>
        <v>4.8407133045564308</v>
      </c>
      <c r="L810" s="10">
        <f t="shared" si="63"/>
        <v>1.8542188511946556E-2</v>
      </c>
    </row>
    <row r="811" spans="1:12" x14ac:dyDescent="0.25">
      <c r="A811" s="8">
        <v>44640</v>
      </c>
      <c r="B811" s="9">
        <v>42207.510235466398</v>
      </c>
      <c r="C811" s="9">
        <v>42279.9997</v>
      </c>
      <c r="D811" s="9">
        <v>40980.511464920361</v>
      </c>
      <c r="E811" s="9">
        <v>41252.051988235042</v>
      </c>
      <c r="F811" s="9">
        <v>39440414008.888893</v>
      </c>
      <c r="G811" s="9">
        <v>790398950958.88</v>
      </c>
      <c r="H811" s="44">
        <f t="shared" si="64"/>
        <v>-1.8191327041525741E-3</v>
      </c>
      <c r="I811" s="10">
        <f t="shared" si="60"/>
        <v>4.1677445546205227E-2</v>
      </c>
      <c r="J811" s="10">
        <f t="shared" si="61"/>
        <v>-4.8535410990517835E-3</v>
      </c>
      <c r="K811" s="10">
        <f t="shared" si="62"/>
        <v>4.8300882719685339</v>
      </c>
      <c r="L811" s="10">
        <f t="shared" si="63"/>
        <v>3.1709907676286786E-2</v>
      </c>
    </row>
    <row r="812" spans="1:12" x14ac:dyDescent="0.25">
      <c r="A812" s="8">
        <v>44641</v>
      </c>
      <c r="B812" s="9">
        <v>41219.863543662061</v>
      </c>
      <c r="C812" s="9">
        <v>41498.26616840691</v>
      </c>
      <c r="D812" s="9">
        <v>40534.251168005583</v>
      </c>
      <c r="E812" s="9">
        <v>41051.83345848992</v>
      </c>
      <c r="F812" s="9">
        <v>48679170659.555557</v>
      </c>
      <c r="G812" s="9">
        <v>780302969090.37012</v>
      </c>
      <c r="H812" s="44">
        <f t="shared" si="64"/>
        <v>-1.8489440329704884E-2</v>
      </c>
      <c r="I812" s="10">
        <f t="shared" si="60"/>
        <v>3.271323220205221E-2</v>
      </c>
      <c r="J812" s="10">
        <f t="shared" si="61"/>
        <v>3.2274094681883803E-2</v>
      </c>
      <c r="K812" s="10">
        <f t="shared" si="62"/>
        <v>4.7222932027470588</v>
      </c>
      <c r="L812" s="10">
        <f t="shared" si="63"/>
        <v>2.3782726277727262E-2</v>
      </c>
    </row>
    <row r="813" spans="1:12" x14ac:dyDescent="0.25">
      <c r="A813" s="8">
        <v>44642</v>
      </c>
      <c r="B813" s="9">
        <v>41064.538428193548</v>
      </c>
      <c r="C813" s="9">
        <v>43176.927821428777</v>
      </c>
      <c r="D813" s="9">
        <v>40940.054736085127</v>
      </c>
      <c r="E813" s="9">
        <v>42376.744218394153</v>
      </c>
      <c r="F813" s="9">
        <v>66069747399.111122</v>
      </c>
      <c r="G813" s="9">
        <v>805991263113.64014</v>
      </c>
      <c r="H813" s="44">
        <f t="shared" si="64"/>
        <v>4.0451368406804689E-2</v>
      </c>
      <c r="I813" s="10">
        <f t="shared" si="60"/>
        <v>2.5036767978951532E-2</v>
      </c>
      <c r="J813" s="10">
        <f t="shared" si="61"/>
        <v>1.29607352229133E-2</v>
      </c>
      <c r="K813" s="10">
        <f t="shared" si="62"/>
        <v>4.9537677932231343</v>
      </c>
      <c r="L813" s="10">
        <f t="shared" si="63"/>
        <v>5.4637764892190965E-2</v>
      </c>
    </row>
    <row r="814" spans="1:12" x14ac:dyDescent="0.25">
      <c r="A814" s="8">
        <v>44643</v>
      </c>
      <c r="B814" s="9">
        <v>42362.02322597411</v>
      </c>
      <c r="C814" s="9">
        <v>42925.977979817879</v>
      </c>
      <c r="D814" s="9">
        <v>41810.056889691783</v>
      </c>
      <c r="E814" s="9">
        <v>42925.977979817879</v>
      </c>
      <c r="F814" s="9">
        <v>55434469875.512192</v>
      </c>
      <c r="G814" s="9">
        <v>802216470987.20056</v>
      </c>
      <c r="H814" s="44">
        <f t="shared" si="64"/>
        <v>-5.8121282423978151E-3</v>
      </c>
      <c r="I814" s="10">
        <f t="shared" si="60"/>
        <v>7.1938546667453781E-3</v>
      </c>
      <c r="J814" s="10">
        <f t="shared" si="61"/>
        <v>2.3829699249594993E-2</v>
      </c>
      <c r="K814" s="10">
        <f t="shared" si="62"/>
        <v>4.9191637312834642</v>
      </c>
      <c r="L814" s="10">
        <f t="shared" si="63"/>
        <v>2.6690255243379646E-2</v>
      </c>
    </row>
    <row r="815" spans="1:12" x14ac:dyDescent="0.25">
      <c r="A815" s="8">
        <v>44644</v>
      </c>
      <c r="B815" s="9">
        <v>42901.787989430042</v>
      </c>
      <c r="C815" s="9">
        <v>44196.381252121457</v>
      </c>
      <c r="D815" s="9">
        <v>42726.38466225451</v>
      </c>
      <c r="E815" s="9">
        <v>43948.891125071677</v>
      </c>
      <c r="F815" s="9">
        <v>58305154460.444443</v>
      </c>
      <c r="G815" s="9">
        <v>822842858825.65295</v>
      </c>
      <c r="H815" s="44">
        <f t="shared" si="64"/>
        <v>2.959520859142387E-2</v>
      </c>
      <c r="I815" s="10">
        <f t="shared" si="60"/>
        <v>1.8203805053998375E-2</v>
      </c>
      <c r="J815" s="10">
        <f t="shared" si="61"/>
        <v>9.4721712974441541E-3</v>
      </c>
      <c r="K815" s="10">
        <f t="shared" si="62"/>
        <v>5.0943426165975891</v>
      </c>
      <c r="L815" s="10">
        <f t="shared" si="63"/>
        <v>3.4404890595987503E-2</v>
      </c>
    </row>
    <row r="816" spans="1:12" x14ac:dyDescent="0.25">
      <c r="A816" s="8">
        <v>44645</v>
      </c>
      <c r="B816" s="9">
        <v>43997.597867656666</v>
      </c>
      <c r="C816" s="9">
        <v>45054.743999999999</v>
      </c>
      <c r="D816" s="9">
        <v>43775.982799999998</v>
      </c>
      <c r="E816" s="9">
        <v>44365.182550141079</v>
      </c>
      <c r="F816" s="9">
        <v>64975617208.888893</v>
      </c>
      <c r="G816" s="9">
        <v>840819908970.9635</v>
      </c>
      <c r="H816" s="44">
        <f t="shared" si="64"/>
        <v>1.9421561755971595E-2</v>
      </c>
      <c r="I816" s="10">
        <f t="shared" si="60"/>
        <v>3.720955366450171E-2</v>
      </c>
      <c r="J816" s="10">
        <f t="shared" si="61"/>
        <v>3.7875392355792847E-3</v>
      </c>
      <c r="K816" s="10">
        <f t="shared" si="62"/>
        <v>5.2127042680878883</v>
      </c>
      <c r="L816" s="10">
        <f t="shared" si="63"/>
        <v>2.9211478948223624E-2</v>
      </c>
    </row>
    <row r="817" spans="1:12" x14ac:dyDescent="0.25">
      <c r="A817" s="8">
        <v>44646</v>
      </c>
      <c r="B817" s="9">
        <v>44314.415814689011</v>
      </c>
      <c r="C817" s="9">
        <v>44769.8851</v>
      </c>
      <c r="D817" s="9">
        <v>44162.890660482743</v>
      </c>
      <c r="E817" s="9">
        <v>44533.217419743378</v>
      </c>
      <c r="F817" s="9">
        <v>52033351153.777779</v>
      </c>
      <c r="G817" s="9">
        <v>843029009115.29504</v>
      </c>
      <c r="H817" s="44">
        <f t="shared" si="64"/>
        <v>-6.3225062381887971E-3</v>
      </c>
      <c r="I817" s="10">
        <f t="shared" si="60"/>
        <v>1.3307325011795991E-2</v>
      </c>
      <c r="J817" s="10">
        <f t="shared" si="61"/>
        <v>5.1860212804983208E-2</v>
      </c>
      <c r="K817" s="10">
        <f t="shared" si="62"/>
        <v>5.1734244065968804</v>
      </c>
      <c r="L817" s="10">
        <f t="shared" si="63"/>
        <v>1.3744445402900318E-2</v>
      </c>
    </row>
    <row r="818" spans="1:12" x14ac:dyDescent="0.25">
      <c r="A818" s="8">
        <v>44647</v>
      </c>
      <c r="B818" s="9">
        <v>44532.133851776482</v>
      </c>
      <c r="C818" s="9">
        <v>46842.719552021852</v>
      </c>
      <c r="D818" s="9">
        <v>44438.296185876206</v>
      </c>
      <c r="E818" s="9">
        <v>46842.719552021852</v>
      </c>
      <c r="F818" s="9">
        <v>38989618744.888893</v>
      </c>
      <c r="G818" s="9">
        <v>853605708449.22839</v>
      </c>
      <c r="H818" s="44">
        <f t="shared" si="64"/>
        <v>4.629974920399902E-2</v>
      </c>
      <c r="I818" s="10">
        <f t="shared" si="60"/>
        <v>2.1509457863509582E-2</v>
      </c>
      <c r="J818" s="10">
        <f t="shared" si="61"/>
        <v>9.7136970894484698E-4</v>
      </c>
      <c r="K818" s="10">
        <f t="shared" si="62"/>
        <v>5.459252408352163</v>
      </c>
      <c r="L818" s="10">
        <f t="shared" si="63"/>
        <v>5.4107010675846778E-2</v>
      </c>
    </row>
    <row r="819" spans="1:12" x14ac:dyDescent="0.25">
      <c r="A819" s="8">
        <v>44648</v>
      </c>
      <c r="B819" s="9">
        <v>46824.606409893822</v>
      </c>
      <c r="C819" s="9">
        <v>48129.973865901768</v>
      </c>
      <c r="D819" s="9">
        <v>46711.004794168373</v>
      </c>
      <c r="E819" s="9">
        <v>46888.221150879283</v>
      </c>
      <c r="F819" s="9">
        <v>72557284890.759583</v>
      </c>
      <c r="G819" s="9">
        <v>898470120345.88477</v>
      </c>
      <c r="H819" s="44">
        <f t="shared" si="64"/>
        <v>2.7480349693410455E-2</v>
      </c>
      <c r="I819" s="10">
        <f t="shared" si="60"/>
        <v>2.3693646817885428E-3</v>
      </c>
      <c r="J819" s="10">
        <f t="shared" si="61"/>
        <v>1.3019143944176914E-2</v>
      </c>
      <c r="K819" s="10">
        <f t="shared" si="62"/>
        <v>5.6367549232916838</v>
      </c>
      <c r="L819" s="10">
        <f t="shared" si="63"/>
        <v>3.0377618250475802E-2</v>
      </c>
    </row>
    <row r="820" spans="1:12" x14ac:dyDescent="0.25">
      <c r="A820" s="8">
        <v>44649</v>
      </c>
      <c r="B820" s="9">
        <v>47086.201287938071</v>
      </c>
      <c r="C820" s="9">
        <v>47988.538290296186</v>
      </c>
      <c r="D820" s="9">
        <v>47032.005031976063</v>
      </c>
      <c r="E820" s="9">
        <v>47498.665651328978</v>
      </c>
      <c r="F820" s="9">
        <v>64970232760.888893</v>
      </c>
      <c r="G820" s="9">
        <v>903107803449.71399</v>
      </c>
      <c r="H820" s="44">
        <f t="shared" si="64"/>
        <v>-2.938617336457412E-3</v>
      </c>
      <c r="I820" s="10">
        <f t="shared" si="60"/>
        <v>2.5680418337853048E-3</v>
      </c>
      <c r="J820" s="10">
        <f t="shared" si="61"/>
        <v>-8.3835256158082405E-3</v>
      </c>
      <c r="K820" s="10">
        <f t="shared" si="62"/>
        <v>5.6172520402162798</v>
      </c>
      <c r="L820" s="10">
        <f t="shared" si="63"/>
        <v>2.0337922180221568E-2</v>
      </c>
    </row>
    <row r="821" spans="1:12" x14ac:dyDescent="0.25">
      <c r="A821" s="8">
        <v>44650</v>
      </c>
      <c r="B821" s="9">
        <v>47442.243330878409</v>
      </c>
      <c r="C821" s="9">
        <v>47686.71893745532</v>
      </c>
      <c r="D821" s="9">
        <v>46698.338561436569</v>
      </c>
      <c r="E821" s="9">
        <v>47100.459371124351</v>
      </c>
      <c r="F821" s="9">
        <v>60347299811.555557</v>
      </c>
      <c r="G821" s="9">
        <v>897335595157.79077</v>
      </c>
      <c r="H821" s="44">
        <f t="shared" si="64"/>
        <v>-6.2894050036505838E-3</v>
      </c>
      <c r="I821" s="10">
        <f t="shared" si="60"/>
        <v>1.2264527183853458E-2</v>
      </c>
      <c r="J821" s="10">
        <f t="shared" si="61"/>
        <v>-3.3112903882601463E-2</v>
      </c>
      <c r="K821" s="10">
        <f t="shared" si="62"/>
        <v>5.5756334621241264</v>
      </c>
      <c r="L821" s="10">
        <f t="shared" si="63"/>
        <v>2.1165215004778748E-2</v>
      </c>
    </row>
    <row r="822" spans="1:12" x14ac:dyDescent="0.25">
      <c r="A822" s="8">
        <v>44651</v>
      </c>
      <c r="B822" s="9">
        <v>47055.993053926948</v>
      </c>
      <c r="C822" s="9">
        <v>47559.984547582993</v>
      </c>
      <c r="D822" s="9">
        <v>45380.493702375861</v>
      </c>
      <c r="E822" s="9">
        <v>45540.826387141933</v>
      </c>
      <c r="F822" s="9">
        <v>64306786075.651573</v>
      </c>
      <c r="G822" s="9">
        <v>886483715248.6073</v>
      </c>
      <c r="H822" s="44">
        <f t="shared" si="64"/>
        <v>-2.6576454135699324E-3</v>
      </c>
      <c r="I822" s="10">
        <f t="shared" si="60"/>
        <v>2.0465624347847176E-2</v>
      </c>
      <c r="J822" s="10">
        <f t="shared" si="61"/>
        <v>1.5155156966103256E-2</v>
      </c>
      <c r="K822" s="10">
        <f t="shared" si="62"/>
        <v>5.558157760012195</v>
      </c>
      <c r="L822" s="10">
        <f t="shared" si="63"/>
        <v>4.8027041298870365E-2</v>
      </c>
    </row>
    <row r="823" spans="1:12" x14ac:dyDescent="0.25">
      <c r="A823" s="8">
        <v>44652</v>
      </c>
      <c r="B823" s="9">
        <v>45520.196841455741</v>
      </c>
      <c r="C823" s="9">
        <v>46608.675178880607</v>
      </c>
      <c r="D823" s="9">
        <v>44376.979328257643</v>
      </c>
      <c r="E823" s="9">
        <v>46231.004759405121</v>
      </c>
      <c r="F823" s="9">
        <v>82428634329.644592</v>
      </c>
      <c r="G823" s="9">
        <v>864912314319.15173</v>
      </c>
      <c r="H823" s="44">
        <f t="shared" si="64"/>
        <v>-2.0002306093068994E-2</v>
      </c>
      <c r="I823" s="10">
        <f t="shared" si="60"/>
        <v>1.7119552106099952E-3</v>
      </c>
      <c r="J823" s="10">
        <f t="shared" si="61"/>
        <v>-8.3287655060549914E-3</v>
      </c>
      <c r="K823" s="10">
        <f t="shared" si="62"/>
        <v>5.4269794810897958</v>
      </c>
      <c r="L823" s="10">
        <f t="shared" si="63"/>
        <v>5.0289494337031115E-2</v>
      </c>
    </row>
    <row r="824" spans="1:12" x14ac:dyDescent="0.25">
      <c r="A824" s="8">
        <v>44653</v>
      </c>
      <c r="B824" s="9">
        <v>46249.968399999998</v>
      </c>
      <c r="C824" s="9">
        <v>47025.378054817389</v>
      </c>
      <c r="D824" s="9">
        <v>45768.235157012467</v>
      </c>
      <c r="E824" s="9">
        <v>45845.957561654723</v>
      </c>
      <c r="F824" s="9">
        <v>68534723185.777779</v>
      </c>
      <c r="G824" s="9">
        <v>882428839235.87769</v>
      </c>
      <c r="H824" s="44">
        <f t="shared" si="64"/>
        <v>8.9404574220895098E-3</v>
      </c>
      <c r="I824" s="10">
        <f t="shared" si="60"/>
        <v>1.1757862601772355E-2</v>
      </c>
      <c r="J824" s="10">
        <f t="shared" si="61"/>
        <v>1.2754432073813105E-2</v>
      </c>
      <c r="K824" s="10">
        <f t="shared" si="62"/>
        <v>5.4844396174931216</v>
      </c>
      <c r="L824" s="10">
        <f t="shared" si="63"/>
        <v>2.7467585181997212E-2</v>
      </c>
    </row>
    <row r="825" spans="1:12" x14ac:dyDescent="0.25">
      <c r="A825" s="8">
        <v>44654</v>
      </c>
      <c r="B825" s="9">
        <v>45793.529187872722</v>
      </c>
      <c r="C825" s="9">
        <v>47331.954700000002</v>
      </c>
      <c r="D825" s="9">
        <v>45556.131176656287</v>
      </c>
      <c r="E825" s="9">
        <v>46430.696713233767</v>
      </c>
      <c r="F825" s="9">
        <v>53182050972.444443</v>
      </c>
      <c r="G825" s="9">
        <v>880120047929.84961</v>
      </c>
      <c r="H825" s="44">
        <f t="shared" si="64"/>
        <v>6.5193871450695664E-3</v>
      </c>
      <c r="I825" s="10">
        <f t="shared" si="60"/>
        <v>1.15284301283331E-2</v>
      </c>
      <c r="J825" s="10">
        <f t="shared" si="61"/>
        <v>3.7670392306281553E-3</v>
      </c>
      <c r="K825" s="10">
        <f t="shared" si="62"/>
        <v>5.526714189778386</v>
      </c>
      <c r="L825" s="10">
        <f t="shared" si="63"/>
        <v>3.8980999428100516E-2</v>
      </c>
    </row>
    <row r="826" spans="1:12" x14ac:dyDescent="0.25">
      <c r="A826" s="8">
        <v>44655</v>
      </c>
      <c r="B826" s="9">
        <v>46429.496492808539</v>
      </c>
      <c r="C826" s="9">
        <v>46853.4882</v>
      </c>
      <c r="D826" s="9">
        <v>45201.068714784597</v>
      </c>
      <c r="E826" s="9">
        <v>46605.602969257918</v>
      </c>
      <c r="F826" s="9">
        <v>75797947520</v>
      </c>
      <c r="G826" s="9">
        <v>874912902658.64417</v>
      </c>
      <c r="H826" s="44">
        <f t="shared" si="64"/>
        <v>-1.0108741610876304E-2</v>
      </c>
      <c r="I826" s="10">
        <f t="shared" si="60"/>
        <v>2.9335314790473768E-2</v>
      </c>
      <c r="J826" s="10">
        <f t="shared" si="61"/>
        <v>-2.2144666955454029E-2</v>
      </c>
      <c r="K826" s="10">
        <f t="shared" si="62"/>
        <v>5.4607373224658771</v>
      </c>
      <c r="L826" s="10">
        <f t="shared" si="63"/>
        <v>3.6557088852081199E-2</v>
      </c>
    </row>
    <row r="827" spans="1:12" x14ac:dyDescent="0.25">
      <c r="A827" s="8">
        <v>44656</v>
      </c>
      <c r="B827" s="9">
        <v>46598.160049240512</v>
      </c>
      <c r="C827" s="9">
        <v>47143.741840613417</v>
      </c>
      <c r="D827" s="9">
        <v>45573.537413245584</v>
      </c>
      <c r="E827" s="9">
        <v>45573.537413245584</v>
      </c>
      <c r="F827" s="9">
        <v>107956835470.2222</v>
      </c>
      <c r="G827" s="9">
        <v>880592114003.39392</v>
      </c>
      <c r="H827" s="44">
        <f t="shared" si="64"/>
        <v>6.1949206294829679E-3</v>
      </c>
      <c r="I827" s="10">
        <f t="shared" si="60"/>
        <v>3.03961923684734E-4</v>
      </c>
      <c r="J827" s="10">
        <f t="shared" si="61"/>
        <v>-5.3430523123574991E-2</v>
      </c>
      <c r="K827" s="10">
        <f t="shared" si="62"/>
        <v>5.5007610773864908</v>
      </c>
      <c r="L827" s="10">
        <f t="shared" si="63"/>
        <v>3.4454302134366843E-2</v>
      </c>
    </row>
    <row r="828" spans="1:12" x14ac:dyDescent="0.25">
      <c r="A828" s="8">
        <v>44657</v>
      </c>
      <c r="B828" s="9">
        <v>45479.969446432573</v>
      </c>
      <c r="C828" s="9">
        <v>45479.969446432573</v>
      </c>
      <c r="D828" s="9">
        <v>43138.519468664053</v>
      </c>
      <c r="E828" s="9">
        <v>43138.519468664053</v>
      </c>
      <c r="F828" s="9">
        <v>82230669554.620209</v>
      </c>
      <c r="G828" s="9">
        <v>847920145405.88843</v>
      </c>
      <c r="H828" s="44">
        <f t="shared" si="64"/>
        <v>-3.5291479403689083E-2</v>
      </c>
      <c r="I828" s="10">
        <f t="shared" si="60"/>
        <v>2.6485421808033833E-2</v>
      </c>
      <c r="J828" s="10">
        <f t="shared" si="61"/>
        <v>7.9199577756738915E-3</v>
      </c>
      <c r="K828" s="10">
        <f t="shared" si="62"/>
        <v>5.271339601715602</v>
      </c>
      <c r="L828" s="10">
        <f t="shared" si="63"/>
        <v>5.427747652464876E-2</v>
      </c>
    </row>
    <row r="829" spans="1:12" x14ac:dyDescent="0.25">
      <c r="A829" s="8">
        <v>44658</v>
      </c>
      <c r="B829" s="9">
        <v>43154.774536428442</v>
      </c>
      <c r="C829" s="9">
        <v>43855.363700000002</v>
      </c>
      <c r="D829" s="9">
        <v>42814.948199728431</v>
      </c>
      <c r="E829" s="9">
        <v>43480.174721360963</v>
      </c>
      <c r="F829" s="9">
        <v>75865888668.444443</v>
      </c>
      <c r="G829" s="9">
        <v>825828787135.29004</v>
      </c>
      <c r="H829" s="44">
        <f t="shared" si="64"/>
        <v>-3.5721346478609049E-2</v>
      </c>
      <c r="I829" s="10">
        <f t="shared" si="60"/>
        <v>1.9619614200910251E-2</v>
      </c>
      <c r="J829" s="10">
        <f t="shared" si="61"/>
        <v>-2.7523935426437607E-2</v>
      </c>
      <c r="K829" s="10">
        <f t="shared" si="62"/>
        <v>5.0473189069176971</v>
      </c>
      <c r="L829" s="10">
        <f t="shared" si="63"/>
        <v>2.430028632565695E-2</v>
      </c>
    </row>
    <row r="830" spans="1:12" x14ac:dyDescent="0.25">
      <c r="A830" s="8">
        <v>44659</v>
      </c>
      <c r="B830" s="9">
        <v>43425.244093583817</v>
      </c>
      <c r="C830" s="9">
        <v>43931.439434842461</v>
      </c>
      <c r="D830" s="9">
        <v>42125.069199999998</v>
      </c>
      <c r="E830" s="9">
        <v>42283.429199999999</v>
      </c>
      <c r="F830" s="9">
        <v>66062123279.163757</v>
      </c>
      <c r="G830" s="9">
        <v>822794031898.64246</v>
      </c>
      <c r="H830" s="44">
        <f t="shared" si="64"/>
        <v>1.734696247484535E-3</v>
      </c>
      <c r="I830" s="10">
        <f t="shared" si="60"/>
        <v>2.8179979146919318E-2</v>
      </c>
      <c r="J830" s="10">
        <f t="shared" si="61"/>
        <v>1.1949881398002571E-2</v>
      </c>
      <c r="K830" s="10">
        <f t="shared" si="62"/>
        <v>5.0578091683328692</v>
      </c>
      <c r="L830" s="10">
        <f t="shared" si="63"/>
        <v>4.2881122076411149E-2</v>
      </c>
    </row>
    <row r="831" spans="1:12" x14ac:dyDescent="0.25">
      <c r="A831" s="8">
        <v>44660</v>
      </c>
      <c r="B831" s="9">
        <v>42251.561199999996</v>
      </c>
      <c r="C831" s="9">
        <v>42788.711164040833</v>
      </c>
      <c r="D831" s="9">
        <v>42173.730748434064</v>
      </c>
      <c r="E831" s="9">
        <v>42788.711164040833</v>
      </c>
      <c r="F831" s="9">
        <v>73792248078.222229</v>
      </c>
      <c r="G831" s="9">
        <v>806884426772.89233</v>
      </c>
      <c r="H831" s="44">
        <f t="shared" si="64"/>
        <v>-2.6011628243970516E-2</v>
      </c>
      <c r="I831" s="10">
        <f t="shared" si="60"/>
        <v>2.5837772289361165E-2</v>
      </c>
      <c r="J831" s="10">
        <f t="shared" si="61"/>
        <v>-1.2758670434075303E-2</v>
      </c>
      <c r="K831" s="10">
        <f t="shared" si="62"/>
        <v>4.9002356882732787</v>
      </c>
      <c r="L831" s="10">
        <f t="shared" si="63"/>
        <v>1.458207288501745E-2</v>
      </c>
    </row>
    <row r="832" spans="1:12" x14ac:dyDescent="0.25">
      <c r="A832" s="8">
        <v>44661</v>
      </c>
      <c r="B832" s="9">
        <v>42760.395879715688</v>
      </c>
      <c r="C832" s="9">
        <v>43380.944600000003</v>
      </c>
      <c r="D832" s="9">
        <v>41985.883158899756</v>
      </c>
      <c r="E832" s="9">
        <v>42242.784099999997</v>
      </c>
      <c r="F832" s="9">
        <v>43043982570.666656</v>
      </c>
      <c r="G832" s="9">
        <v>812480645848.48767</v>
      </c>
      <c r="H832" s="44">
        <f t="shared" si="64"/>
        <v>1.3840880452993781E-2</v>
      </c>
      <c r="I832" s="10">
        <f t="shared" si="60"/>
        <v>1.374142542311723E-2</v>
      </c>
      <c r="J832" s="10">
        <f t="shared" si="61"/>
        <v>-6.5948566546030207E-2</v>
      </c>
      <c r="K832" s="10">
        <f t="shared" si="62"/>
        <v>4.9819001450791562</v>
      </c>
      <c r="L832" s="10">
        <f t="shared" si="63"/>
        <v>3.322691667150357E-2</v>
      </c>
    </row>
    <row r="833" spans="1:12" x14ac:dyDescent="0.25">
      <c r="A833" s="8">
        <v>44662</v>
      </c>
      <c r="B833" s="9">
        <v>42149.979899999998</v>
      </c>
      <c r="C833" s="9">
        <v>42396.229800000001</v>
      </c>
      <c r="D833" s="9">
        <v>39356.547100000003</v>
      </c>
      <c r="E833" s="9">
        <v>39456.933041691562</v>
      </c>
      <c r="F833" s="9">
        <v>80332825508.89679</v>
      </c>
      <c r="G833" s="9">
        <v>784059447109.92822</v>
      </c>
      <c r="H833" s="44">
        <f t="shared" si="64"/>
        <v>-2.2699247540128517E-2</v>
      </c>
      <c r="I833" s="10">
        <f t="shared" si="60"/>
        <v>4.315774659829183E-2</v>
      </c>
      <c r="J833" s="10">
        <f t="shared" si="61"/>
        <v>1.8052140056145749E-2</v>
      </c>
      <c r="K833" s="10">
        <f t="shared" si="62"/>
        <v>4.8461155129256746</v>
      </c>
      <c r="L833" s="10">
        <f t="shared" si="63"/>
        <v>7.7234486355638676E-2</v>
      </c>
    </row>
    <row r="834" spans="1:12" x14ac:dyDescent="0.25">
      <c r="A834" s="8">
        <v>44663</v>
      </c>
      <c r="B834" s="9">
        <v>39529.550415461963</v>
      </c>
      <c r="C834" s="9">
        <v>40609.968200000003</v>
      </c>
      <c r="D834" s="9">
        <v>39302.213338942587</v>
      </c>
      <c r="E834" s="9">
        <v>40169.215123146147</v>
      </c>
      <c r="F834" s="9">
        <v>80791296855.493668</v>
      </c>
      <c r="G834" s="9">
        <v>759455472598.45044</v>
      </c>
      <c r="H834" s="44">
        <f t="shared" si="64"/>
        <v>-4.2132557739839357E-2</v>
      </c>
      <c r="I834" s="10">
        <f t="shared" si="60"/>
        <v>1.1396294658838265E-2</v>
      </c>
      <c r="J834" s="10">
        <f t="shared" si="61"/>
        <v>2.4666475902411111E-2</v>
      </c>
      <c r="K834" s="10">
        <f t="shared" si="62"/>
        <v>4.5998037135235625</v>
      </c>
      <c r="L834" s="10">
        <f t="shared" si="63"/>
        <v>3.3274331137010726E-2</v>
      </c>
    </row>
    <row r="835" spans="1:12" x14ac:dyDescent="0.25">
      <c r="A835" s="8">
        <v>44664</v>
      </c>
      <c r="B835" s="9">
        <v>40074.961967337593</v>
      </c>
      <c r="C835" s="9">
        <v>41377.566156583351</v>
      </c>
      <c r="D835" s="9">
        <v>39608.708058605793</v>
      </c>
      <c r="E835" s="9">
        <v>41160.0481</v>
      </c>
      <c r="F835" s="9">
        <v>73354177156.475525</v>
      </c>
      <c r="G835" s="9">
        <v>769181253554.63318</v>
      </c>
      <c r="H835" s="44">
        <f t="shared" si="64"/>
        <v>1.8901712820926259E-2</v>
      </c>
      <c r="I835" s="10">
        <f t="shared" ref="I835:I898" si="65">_xlfn.STDEV.S(H836:H837)</f>
        <v>1.7249648715701164E-2</v>
      </c>
      <c r="J835" s="10">
        <f t="shared" ref="J835:J898" si="66">E836/E835-1</f>
        <v>-3.037730254171922E-2</v>
      </c>
      <c r="K835" s="10">
        <f t="shared" ref="K835:K898" si="67">C835/$C$2-1</f>
        <v>4.7056495951701418</v>
      </c>
      <c r="L835" s="10">
        <f t="shared" ref="L835:L898" si="68">C835/D835-1</f>
        <v>4.4658313403212357E-2</v>
      </c>
    </row>
    <row r="836" spans="1:12" x14ac:dyDescent="0.25">
      <c r="A836" s="8">
        <v>44665</v>
      </c>
      <c r="B836" s="9">
        <v>41131.736199999999</v>
      </c>
      <c r="C836" s="9">
        <v>41492.799299999999</v>
      </c>
      <c r="D836" s="9">
        <v>39672.103268641127</v>
      </c>
      <c r="E836" s="9">
        <v>39909.716866234587</v>
      </c>
      <c r="F836" s="9">
        <v>111088440361.2601</v>
      </c>
      <c r="G836" s="9">
        <v>773019068518.52075</v>
      </c>
      <c r="H836" s="44">
        <f t="shared" ref="H836:H899" si="69">(C836-C835)/C835</f>
        <v>2.7849183535971216E-3</v>
      </c>
      <c r="I836" s="10">
        <f t="shared" si="65"/>
        <v>1.6145410844714679E-2</v>
      </c>
      <c r="J836" s="10">
        <f t="shared" si="66"/>
        <v>1.6246923924283729E-2</v>
      </c>
      <c r="K836" s="10">
        <f t="shared" si="67"/>
        <v>4.7215393634469249</v>
      </c>
      <c r="L836" s="10">
        <f t="shared" si="68"/>
        <v>4.5893609900890864E-2</v>
      </c>
    </row>
    <row r="837" spans="1:12" x14ac:dyDescent="0.25">
      <c r="A837" s="8">
        <v>44666</v>
      </c>
      <c r="B837" s="9">
        <v>39933.888799896733</v>
      </c>
      <c r="C837" s="9">
        <v>40596.1495</v>
      </c>
      <c r="D837" s="9">
        <v>39837.744139263457</v>
      </c>
      <c r="E837" s="9">
        <v>40558.127</v>
      </c>
      <c r="F837" s="9">
        <v>62222356110.222221</v>
      </c>
      <c r="G837" s="9">
        <v>764750253259.71338</v>
      </c>
      <c r="H837" s="44">
        <f t="shared" si="69"/>
        <v>-2.1609768806319107E-2</v>
      </c>
      <c r="I837" s="10">
        <f t="shared" si="65"/>
        <v>2.263262186802019E-3</v>
      </c>
      <c r="J837" s="10">
        <f t="shared" si="66"/>
        <v>-4.2313640371016703E-3</v>
      </c>
      <c r="K837" s="10">
        <f t="shared" si="67"/>
        <v>4.5978982205865826</v>
      </c>
      <c r="L837" s="10">
        <f t="shared" si="68"/>
        <v>1.9037357087422713E-2</v>
      </c>
    </row>
    <row r="838" spans="1:12" x14ac:dyDescent="0.25">
      <c r="A838" s="8">
        <v>44667</v>
      </c>
      <c r="B838" s="9">
        <v>40554.470200000003</v>
      </c>
      <c r="C838" s="9">
        <v>40645.810371043859</v>
      </c>
      <c r="D838" s="9">
        <v>40005.064100000003</v>
      </c>
      <c r="E838" s="9">
        <v>40386.510799999996</v>
      </c>
      <c r="F838" s="9">
        <v>35562888234.666656</v>
      </c>
      <c r="G838" s="9">
        <v>767846795179.57849</v>
      </c>
      <c r="H838" s="44">
        <f t="shared" si="69"/>
        <v>1.2232901803620442E-3</v>
      </c>
      <c r="I838" s="10">
        <f t="shared" si="65"/>
        <v>9.375465540412525E-3</v>
      </c>
      <c r="J838" s="10">
        <f t="shared" si="66"/>
        <v>-1.7543251099572554E-2</v>
      </c>
      <c r="K838" s="10">
        <f t="shared" si="67"/>
        <v>4.6047460745104924</v>
      </c>
      <c r="L838" s="10">
        <f t="shared" si="68"/>
        <v>1.6016629030819463E-2</v>
      </c>
    </row>
    <row r="839" spans="1:12" x14ac:dyDescent="0.25">
      <c r="A839" s="8">
        <v>44668</v>
      </c>
      <c r="B839" s="9">
        <v>40374.385600000001</v>
      </c>
      <c r="C839" s="9">
        <v>40565.435479997053</v>
      </c>
      <c r="D839" s="9">
        <v>39617.521000000001</v>
      </c>
      <c r="E839" s="9">
        <v>39678.000099999997</v>
      </c>
      <c r="F839" s="9">
        <v>31897051043.555561</v>
      </c>
      <c r="G839" s="9">
        <v>766257664501.56104</v>
      </c>
      <c r="H839" s="44">
        <f t="shared" si="69"/>
        <v>-1.9774458994195601E-3</v>
      </c>
      <c r="I839" s="10">
        <f t="shared" si="65"/>
        <v>2.546511497300077E-3</v>
      </c>
      <c r="J839" s="10">
        <f t="shared" si="66"/>
        <v>2.8949820986567287E-2</v>
      </c>
      <c r="K839" s="10">
        <f t="shared" si="67"/>
        <v>4.5936629923681638</v>
      </c>
      <c r="L839" s="10">
        <f t="shared" si="68"/>
        <v>2.392664801003197E-2</v>
      </c>
    </row>
    <row r="840" spans="1:12" x14ac:dyDescent="0.25">
      <c r="A840" s="8">
        <v>44669</v>
      </c>
      <c r="B840" s="9">
        <v>39695.539799999999</v>
      </c>
      <c r="C840" s="9">
        <v>41023.073005216058</v>
      </c>
      <c r="D840" s="9">
        <v>38723.549899999998</v>
      </c>
      <c r="E840" s="9">
        <v>40826.6711</v>
      </c>
      <c r="F840" s="9">
        <v>60921696974.222221</v>
      </c>
      <c r="G840" s="9">
        <v>754101790795.42871</v>
      </c>
      <c r="H840" s="44">
        <f t="shared" si="69"/>
        <v>1.1281464621393431E-2</v>
      </c>
      <c r="I840" s="10">
        <f t="shared" si="65"/>
        <v>2.0905881936670806E-3</v>
      </c>
      <c r="J840" s="10">
        <f t="shared" si="66"/>
        <v>1.6600604010548414E-2</v>
      </c>
      <c r="K840" s="10">
        <f t="shared" si="67"/>
        <v>4.656767703520563</v>
      </c>
      <c r="L840" s="10">
        <f t="shared" si="68"/>
        <v>5.938306563200868E-2</v>
      </c>
    </row>
    <row r="841" spans="1:12" x14ac:dyDescent="0.25">
      <c r="A841" s="8">
        <v>44670</v>
      </c>
      <c r="B841" s="9">
        <v>40799.943599999999</v>
      </c>
      <c r="C841" s="9">
        <v>41633.610200000003</v>
      </c>
      <c r="D841" s="9">
        <v>40608.302492028837</v>
      </c>
      <c r="E841" s="9">
        <v>41504.4185</v>
      </c>
      <c r="F841" s="9">
        <v>70678190372.571426</v>
      </c>
      <c r="G841" s="9">
        <v>780493478213.85352</v>
      </c>
      <c r="H841" s="44">
        <f t="shared" si="69"/>
        <v>1.4882775717614217E-2</v>
      </c>
      <c r="I841" s="10">
        <f t="shared" si="65"/>
        <v>5.1745235842110869E-3</v>
      </c>
      <c r="J841" s="10">
        <f t="shared" si="66"/>
        <v>-3.3951767417780276E-3</v>
      </c>
      <c r="K841" s="10">
        <f t="shared" si="67"/>
        <v>4.7409561085387031</v>
      </c>
      <c r="L841" s="10">
        <f t="shared" si="68"/>
        <v>2.5248721198637414E-2</v>
      </c>
    </row>
    <row r="842" spans="1:12" x14ac:dyDescent="0.25">
      <c r="A842" s="8">
        <v>44671</v>
      </c>
      <c r="B842" s="9">
        <v>41493.801899999999</v>
      </c>
      <c r="C842" s="9">
        <v>42130.142524925992</v>
      </c>
      <c r="D842" s="9">
        <v>40954.568634520649</v>
      </c>
      <c r="E842" s="9">
        <v>41363.50366362778</v>
      </c>
      <c r="F842" s="9">
        <v>69240966368.780487</v>
      </c>
      <c r="G842" s="9">
        <v>788247505332.26721</v>
      </c>
      <c r="H842" s="44">
        <f t="shared" si="69"/>
        <v>1.1926237540793161E-2</v>
      </c>
      <c r="I842" s="10">
        <f t="shared" si="65"/>
        <v>4.9535816199286958E-2</v>
      </c>
      <c r="J842" s="10">
        <f t="shared" si="66"/>
        <v>-2.0180252872577187E-2</v>
      </c>
      <c r="K842" s="10">
        <f t="shared" si="67"/>
        <v>4.8094241148004029</v>
      </c>
      <c r="L842" s="10">
        <f t="shared" si="68"/>
        <v>2.8704340677988549E-2</v>
      </c>
    </row>
    <row r="843" spans="1:12" x14ac:dyDescent="0.25">
      <c r="A843" s="8">
        <v>44672</v>
      </c>
      <c r="B843" s="9">
        <v>41353.67675611718</v>
      </c>
      <c r="C843" s="9">
        <v>42940.9</v>
      </c>
      <c r="D843" s="9">
        <v>39951.301132489767</v>
      </c>
      <c r="E843" s="9">
        <v>40528.777699999999</v>
      </c>
      <c r="F843" s="9">
        <v>73691646478.222229</v>
      </c>
      <c r="G843" s="9">
        <v>792867627807.1145</v>
      </c>
      <c r="H843" s="44">
        <f t="shared" si="69"/>
        <v>1.9244118972403922E-2</v>
      </c>
      <c r="I843" s="10">
        <f t="shared" si="65"/>
        <v>2.153336792599814E-2</v>
      </c>
      <c r="J843" s="10">
        <f t="shared" si="66"/>
        <v>-1.9029036742946204E-2</v>
      </c>
      <c r="K843" s="10">
        <f t="shared" si="67"/>
        <v>4.9212213636267741</v>
      </c>
      <c r="L843" s="10">
        <f t="shared" si="68"/>
        <v>7.4831076404642705E-2</v>
      </c>
    </row>
    <row r="844" spans="1:12" x14ac:dyDescent="0.25">
      <c r="A844" s="8">
        <v>44673</v>
      </c>
      <c r="B844" s="9">
        <v>40480.3508</v>
      </c>
      <c r="C844" s="9">
        <v>40759.068399999996</v>
      </c>
      <c r="D844" s="9">
        <v>39285.165200000003</v>
      </c>
      <c r="E844" s="9">
        <v>39757.554100000001</v>
      </c>
      <c r="F844" s="9">
        <v>81778114660.251755</v>
      </c>
      <c r="G844" s="9">
        <v>763437909024.01038</v>
      </c>
      <c r="H844" s="44">
        <f t="shared" si="69"/>
        <v>-5.0810104119848556E-2</v>
      </c>
      <c r="I844" s="10">
        <f t="shared" si="65"/>
        <v>1.2919432852141591E-2</v>
      </c>
      <c r="J844" s="10">
        <f t="shared" si="66"/>
        <v>-8.5021326802394714E-3</v>
      </c>
      <c r="K844" s="10">
        <f t="shared" si="67"/>
        <v>4.6203634896242258</v>
      </c>
      <c r="L844" s="10">
        <f t="shared" si="68"/>
        <v>3.7518060379697626E-2</v>
      </c>
    </row>
    <row r="845" spans="1:12" x14ac:dyDescent="0.25">
      <c r="A845" s="8">
        <v>44674</v>
      </c>
      <c r="B845" s="9">
        <v>39715.134899999997</v>
      </c>
      <c r="C845" s="9">
        <v>39929.322873070909</v>
      </c>
      <c r="D845" s="9">
        <v>39348.951546248492</v>
      </c>
      <c r="E845" s="9">
        <v>39419.530100000004</v>
      </c>
      <c r="F845" s="9">
        <v>61949621809.777779</v>
      </c>
      <c r="G845" s="9">
        <v>754477694660.11145</v>
      </c>
      <c r="H845" s="44">
        <f t="shared" si="69"/>
        <v>-2.0357323155332171E-2</v>
      </c>
      <c r="I845" s="10">
        <f t="shared" si="65"/>
        <v>1.4285832434729214E-2</v>
      </c>
      <c r="J845" s="10">
        <f t="shared" si="66"/>
        <v>1.5339317875813219E-3</v>
      </c>
      <c r="K845" s="10">
        <f t="shared" si="67"/>
        <v>4.5059479338155155</v>
      </c>
      <c r="L845" s="10">
        <f t="shared" si="68"/>
        <v>1.4749346653881723E-2</v>
      </c>
    </row>
    <row r="846" spans="1:12" x14ac:dyDescent="0.25">
      <c r="A846" s="8">
        <v>44675</v>
      </c>
      <c r="B846" s="9">
        <v>39441.658300000003</v>
      </c>
      <c r="C846" s="9">
        <v>39846.010900000001</v>
      </c>
      <c r="D846" s="9">
        <v>39140.6639</v>
      </c>
      <c r="E846" s="9">
        <v>39479.99697027191</v>
      </c>
      <c r="F846" s="9">
        <v>39181600746.666656</v>
      </c>
      <c r="G846" s="9">
        <v>753730386333.31299</v>
      </c>
      <c r="H846" s="44">
        <f t="shared" si="69"/>
        <v>-2.0864859976650108E-3</v>
      </c>
      <c r="I846" s="10">
        <f t="shared" si="65"/>
        <v>1.0426481005793149E-2</v>
      </c>
      <c r="J846" s="10">
        <f t="shared" si="66"/>
        <v>2.5209683826292073E-2</v>
      </c>
      <c r="K846" s="10">
        <f t="shared" si="67"/>
        <v>4.4944598505477371</v>
      </c>
      <c r="L846" s="10">
        <f t="shared" si="68"/>
        <v>1.8020823606929248E-2</v>
      </c>
    </row>
    <row r="847" spans="1:12" x14ac:dyDescent="0.25">
      <c r="A847" s="8">
        <v>44676</v>
      </c>
      <c r="B847" s="9">
        <v>39464.998264860093</v>
      </c>
      <c r="C847" s="9">
        <v>40567.890399999997</v>
      </c>
      <c r="D847" s="9">
        <v>38209.396099999998</v>
      </c>
      <c r="E847" s="9">
        <v>40475.275211355431</v>
      </c>
      <c r="F847" s="9">
        <v>58683004977.951218</v>
      </c>
      <c r="G847" s="9">
        <v>746129993085.59387</v>
      </c>
      <c r="H847" s="44">
        <f t="shared" si="69"/>
        <v>1.8116731981318496E-2</v>
      </c>
      <c r="I847" s="10">
        <f t="shared" si="65"/>
        <v>2.566267386161036E-2</v>
      </c>
      <c r="J847" s="10">
        <f t="shared" si="66"/>
        <v>-6.0494436244696526E-2</v>
      </c>
      <c r="K847" s="10">
        <f t="shared" si="67"/>
        <v>4.5940015070422255</v>
      </c>
      <c r="L847" s="10">
        <f t="shared" si="68"/>
        <v>6.1725505784688384E-2</v>
      </c>
    </row>
    <row r="848" spans="1:12" x14ac:dyDescent="0.25">
      <c r="A848" s="8">
        <v>44677</v>
      </c>
      <c r="B848" s="9">
        <v>40420.005235221382</v>
      </c>
      <c r="C848" s="9">
        <v>40704.663465816608</v>
      </c>
      <c r="D848" s="9">
        <v>37768.639787142201</v>
      </c>
      <c r="E848" s="9">
        <v>38026.746255595543</v>
      </c>
      <c r="F848" s="9">
        <v>67555517226.666656</v>
      </c>
      <c r="G848" s="9">
        <v>754629577383.10815</v>
      </c>
      <c r="H848" s="44">
        <f t="shared" si="69"/>
        <v>3.3714611351003615E-3</v>
      </c>
      <c r="I848" s="10">
        <f t="shared" si="65"/>
        <v>4.020573980610017E-2</v>
      </c>
      <c r="J848" s="10">
        <f t="shared" si="66"/>
        <v>3.2127203783751668E-2</v>
      </c>
      <c r="K848" s="10">
        <f t="shared" si="67"/>
        <v>4.6128614657129114</v>
      </c>
      <c r="L848" s="10">
        <f t="shared" si="68"/>
        <v>7.7737077512490593E-2</v>
      </c>
    </row>
    <row r="849" spans="1:12" x14ac:dyDescent="0.25">
      <c r="A849" s="8">
        <v>44678</v>
      </c>
      <c r="B849" s="9">
        <v>38115.302300000003</v>
      </c>
      <c r="C849" s="9">
        <v>39364.623599999999</v>
      </c>
      <c r="D849" s="9">
        <v>38028.062899999997</v>
      </c>
      <c r="E849" s="9">
        <v>39248.439281782077</v>
      </c>
      <c r="F849" s="9">
        <v>73618715406.222229</v>
      </c>
      <c r="G849" s="9">
        <v>738288778490.7262</v>
      </c>
      <c r="H849" s="44">
        <f t="shared" si="69"/>
        <v>-3.2921040286746542E-2</v>
      </c>
      <c r="I849" s="10">
        <f t="shared" si="65"/>
        <v>2.389244332418906E-2</v>
      </c>
      <c r="J849" s="10">
        <f t="shared" si="66"/>
        <v>1.277756077426262E-2</v>
      </c>
      <c r="K849" s="10">
        <f t="shared" si="67"/>
        <v>4.4280802272762489</v>
      </c>
      <c r="L849" s="10">
        <f t="shared" si="68"/>
        <v>3.5146694258781253E-2</v>
      </c>
    </row>
    <row r="850" spans="1:12" x14ac:dyDescent="0.25">
      <c r="A850" s="8">
        <v>44679</v>
      </c>
      <c r="B850" s="9">
        <v>39235.765099999997</v>
      </c>
      <c r="C850" s="9">
        <v>40306.952155336679</v>
      </c>
      <c r="D850" s="9">
        <v>38935.6728</v>
      </c>
      <c r="E850" s="9">
        <v>39749.938600000001</v>
      </c>
      <c r="F850" s="9">
        <v>65834105863.160843</v>
      </c>
      <c r="G850" s="9">
        <v>753560180406.21509</v>
      </c>
      <c r="H850" s="44">
        <f t="shared" si="69"/>
        <v>2.3938462232284127E-2</v>
      </c>
      <c r="I850" s="10">
        <f t="shared" si="65"/>
        <v>1.3273688117853238E-2</v>
      </c>
      <c r="J850" s="10">
        <f t="shared" si="66"/>
        <v>-2.9130464694944291E-2</v>
      </c>
      <c r="K850" s="10">
        <f t="shared" si="67"/>
        <v>4.5580201207907098</v>
      </c>
      <c r="L850" s="10">
        <f t="shared" si="68"/>
        <v>3.5219100036629536E-2</v>
      </c>
    </row>
    <row r="851" spans="1:12" x14ac:dyDescent="0.25">
      <c r="A851" s="8">
        <v>44680</v>
      </c>
      <c r="B851" s="9">
        <v>39746.676399999997</v>
      </c>
      <c r="C851" s="9">
        <v>39909.906300000002</v>
      </c>
      <c r="D851" s="9">
        <v>38197.372100000001</v>
      </c>
      <c r="E851" s="9">
        <v>38592.0044169865</v>
      </c>
      <c r="F851" s="9">
        <v>67804116465.777779</v>
      </c>
      <c r="G851" s="9">
        <v>743673916875.64941</v>
      </c>
      <c r="H851" s="44">
        <f t="shared" si="69"/>
        <v>-9.8505551550145624E-3</v>
      </c>
      <c r="I851" s="10">
        <f t="shared" si="65"/>
        <v>1.7466823546592954E-2</v>
      </c>
      <c r="J851" s="10">
        <f t="shared" si="66"/>
        <v>-2.4138458442853228E-2</v>
      </c>
      <c r="K851" s="10">
        <f t="shared" si="67"/>
        <v>4.5032705370381807</v>
      </c>
      <c r="L851" s="10">
        <f t="shared" si="68"/>
        <v>4.4833822481730401E-2</v>
      </c>
    </row>
    <row r="852" spans="1:12" x14ac:dyDescent="0.25">
      <c r="A852" s="8">
        <v>44681</v>
      </c>
      <c r="B852" s="9">
        <v>38600.019850330602</v>
      </c>
      <c r="C852" s="9">
        <v>38767.589599999999</v>
      </c>
      <c r="D852" s="9">
        <v>37653.412427116797</v>
      </c>
      <c r="E852" s="9">
        <v>37660.452922140663</v>
      </c>
      <c r="F852" s="9">
        <v>56363985095.111122</v>
      </c>
      <c r="G852" s="9">
        <v>732444173875.62744</v>
      </c>
      <c r="H852" s="44">
        <f t="shared" si="69"/>
        <v>-2.8622384913993219E-2</v>
      </c>
      <c r="I852" s="10">
        <f t="shared" si="65"/>
        <v>1.1155051323743267E-2</v>
      </c>
      <c r="J852" s="10">
        <f t="shared" si="66"/>
        <v>2.1418783239994132E-2</v>
      </c>
      <c r="K852" s="10">
        <f t="shared" si="67"/>
        <v>4.3457538094412351</v>
      </c>
      <c r="L852" s="10">
        <f t="shared" si="68"/>
        <v>2.9590337264645994E-2</v>
      </c>
    </row>
    <row r="853" spans="1:12" x14ac:dyDescent="0.25">
      <c r="A853" s="8">
        <v>44682</v>
      </c>
      <c r="B853" s="9">
        <v>37636.021418351098</v>
      </c>
      <c r="C853" s="9">
        <v>38615.598700000002</v>
      </c>
      <c r="D853" s="9">
        <v>37572.229799988687</v>
      </c>
      <c r="E853" s="9">
        <v>38467.093999999997</v>
      </c>
      <c r="F853" s="9">
        <v>49695227037.820793</v>
      </c>
      <c r="G853" s="9">
        <v>723843145851.61975</v>
      </c>
      <c r="H853" s="44">
        <f t="shared" si="69"/>
        <v>-3.9205661628237279E-3</v>
      </c>
      <c r="I853" s="10">
        <f t="shared" si="65"/>
        <v>1.6193371135044893E-2</v>
      </c>
      <c r="J853" s="10">
        <f t="shared" si="66"/>
        <v>9.5706710244591875E-4</v>
      </c>
      <c r="K853" s="10">
        <f t="shared" si="67"/>
        <v>4.3247954279411536</v>
      </c>
      <c r="L853" s="10">
        <f t="shared" si="68"/>
        <v>2.7769682703570275E-2</v>
      </c>
    </row>
    <row r="854" spans="1:12" x14ac:dyDescent="0.25">
      <c r="A854" s="8">
        <v>44683</v>
      </c>
      <c r="B854" s="9">
        <v>38465.513099999996</v>
      </c>
      <c r="C854" s="9">
        <v>39073.388889640097</v>
      </c>
      <c r="D854" s="9">
        <v>38223.90525184344</v>
      </c>
      <c r="E854" s="9">
        <v>38503.909590194089</v>
      </c>
      <c r="F854" s="9">
        <v>65011354367.011581</v>
      </c>
      <c r="G854" s="9">
        <v>736164254475.7926</v>
      </c>
      <c r="H854" s="44">
        <f t="shared" si="69"/>
        <v>1.1855058708181947E-2</v>
      </c>
      <c r="I854" s="10">
        <f t="shared" si="65"/>
        <v>3.1303201918144535E-2</v>
      </c>
      <c r="J854" s="10">
        <f t="shared" si="66"/>
        <v>-2.0039778975371902E-2</v>
      </c>
      <c r="K854" s="10">
        <f t="shared" si="67"/>
        <v>4.3879211903484556</v>
      </c>
      <c r="L854" s="10">
        <f t="shared" si="68"/>
        <v>2.2223884038004904E-2</v>
      </c>
    </row>
    <row r="855" spans="1:12" x14ac:dyDescent="0.25">
      <c r="A855" s="8">
        <v>44684</v>
      </c>
      <c r="B855" s="9">
        <v>38509.952767597497</v>
      </c>
      <c r="C855" s="9">
        <v>38641.79102021749</v>
      </c>
      <c r="D855" s="9">
        <v>37542.866991760311</v>
      </c>
      <c r="E855" s="9">
        <v>37732.299752318897</v>
      </c>
      <c r="F855" s="9">
        <v>64576497095.111122</v>
      </c>
      <c r="G855" s="9">
        <v>728004459988.99927</v>
      </c>
      <c r="H855" s="44">
        <f t="shared" si="69"/>
        <v>-1.1045826371539546E-2</v>
      </c>
      <c r="I855" s="10">
        <f t="shared" si="65"/>
        <v>2.5824979053976418E-2</v>
      </c>
      <c r="J855" s="10">
        <f t="shared" si="66"/>
        <v>5.2123359025749272E-2</v>
      </c>
      <c r="K855" s="10">
        <f t="shared" si="67"/>
        <v>4.3284071483763276</v>
      </c>
      <c r="L855" s="10">
        <f t="shared" si="68"/>
        <v>2.9271180293672483E-2</v>
      </c>
    </row>
    <row r="856" spans="1:12" x14ac:dyDescent="0.25">
      <c r="A856" s="8">
        <v>44685</v>
      </c>
      <c r="B856" s="9">
        <v>37723.639888541948</v>
      </c>
      <c r="C856" s="9">
        <v>39925.609900000003</v>
      </c>
      <c r="D856" s="9">
        <v>37677.897295172901</v>
      </c>
      <c r="E856" s="9">
        <v>39699.033959176202</v>
      </c>
      <c r="F856" s="9">
        <v>57656679965.257141</v>
      </c>
      <c r="G856" s="9">
        <v>738713445755.20251</v>
      </c>
      <c r="H856" s="44">
        <f t="shared" si="69"/>
        <v>3.3223586326803944E-2</v>
      </c>
      <c r="I856" s="10">
        <f t="shared" si="65"/>
        <v>5.4746949217733952E-2</v>
      </c>
      <c r="J856" s="10">
        <f t="shared" si="66"/>
        <v>-7.8850139335762348E-2</v>
      </c>
      <c r="K856" s="10">
        <f t="shared" si="67"/>
        <v>4.5054359432547679</v>
      </c>
      <c r="L856" s="10">
        <f t="shared" si="68"/>
        <v>5.9655999038860097E-2</v>
      </c>
    </row>
    <row r="857" spans="1:12" x14ac:dyDescent="0.25">
      <c r="A857" s="8">
        <v>44686</v>
      </c>
      <c r="B857" s="9">
        <v>39690.0317</v>
      </c>
      <c r="C857" s="9">
        <v>39793.917300000001</v>
      </c>
      <c r="D857" s="9">
        <v>35756.460926483727</v>
      </c>
      <c r="E857" s="9">
        <v>36568.759599999998</v>
      </c>
      <c r="F857" s="9">
        <v>71671425773.268295</v>
      </c>
      <c r="G857" s="9">
        <v>731324627995.95007</v>
      </c>
      <c r="H857" s="44">
        <f t="shared" si="69"/>
        <v>-3.2984492993306065E-3</v>
      </c>
      <c r="I857" s="10">
        <f t="shared" si="65"/>
        <v>4.8191053806089443E-2</v>
      </c>
      <c r="J857" s="10">
        <f t="shared" si="66"/>
        <v>-1.464901204907143E-2</v>
      </c>
      <c r="K857" s="10">
        <f t="shared" si="67"/>
        <v>4.4872765419252296</v>
      </c>
      <c r="L857" s="10">
        <f t="shared" si="68"/>
        <v>0.11291543594925102</v>
      </c>
    </row>
    <row r="858" spans="1:12" x14ac:dyDescent="0.25">
      <c r="A858" s="8">
        <v>44687</v>
      </c>
      <c r="B858" s="9">
        <v>36571.607199999999</v>
      </c>
      <c r="C858" s="9">
        <v>36581.659679913042</v>
      </c>
      <c r="D858" s="9">
        <v>35403.457407287839</v>
      </c>
      <c r="E858" s="9">
        <v>36033.063399999999</v>
      </c>
      <c r="F858" s="9">
        <v>84644729016.888885</v>
      </c>
      <c r="G858" s="9">
        <v>688126748876.61621</v>
      </c>
      <c r="H858" s="44">
        <f t="shared" si="69"/>
        <v>-8.0722327381601081E-2</v>
      </c>
      <c r="I858" s="10">
        <f t="shared" si="65"/>
        <v>3.3601549129493821E-3</v>
      </c>
      <c r="J858" s="10">
        <f t="shared" si="66"/>
        <v>-1.3334958359382809E-2</v>
      </c>
      <c r="K858" s="10">
        <f t="shared" si="67"/>
        <v>4.0443308084745615</v>
      </c>
      <c r="L858" s="10">
        <f t="shared" si="68"/>
        <v>3.3279299789027661E-2</v>
      </c>
    </row>
    <row r="859" spans="1:12" x14ac:dyDescent="0.25">
      <c r="A859" s="8">
        <v>44688</v>
      </c>
      <c r="B859" s="9">
        <v>36019.555099999998</v>
      </c>
      <c r="C859" s="9">
        <v>36121.832406191053</v>
      </c>
      <c r="D859" s="9">
        <v>34857.250099999997</v>
      </c>
      <c r="E859" s="9">
        <v>35552.563999999998</v>
      </c>
      <c r="F859" s="9">
        <v>52179098249.365852</v>
      </c>
      <c r="G859" s="9">
        <v>682599940832.80969</v>
      </c>
      <c r="H859" s="44">
        <f t="shared" si="69"/>
        <v>-1.2569885503977814E-2</v>
      </c>
      <c r="I859" s="10">
        <f t="shared" si="65"/>
        <v>1.3257937712443813E-2</v>
      </c>
      <c r="J859" s="10">
        <f t="shared" si="66"/>
        <v>-4.5538802488933272E-2</v>
      </c>
      <c r="K859" s="10">
        <f t="shared" si="67"/>
        <v>3.9809241477678485</v>
      </c>
      <c r="L859" s="10">
        <f t="shared" si="68"/>
        <v>3.627888897039111E-2</v>
      </c>
    </row>
    <row r="860" spans="1:12" x14ac:dyDescent="0.25">
      <c r="A860" s="8">
        <v>44689</v>
      </c>
      <c r="B860" s="9">
        <v>35478.564899999998</v>
      </c>
      <c r="C860" s="9">
        <v>35496.135004517542</v>
      </c>
      <c r="D860" s="9">
        <v>33828.135799999996</v>
      </c>
      <c r="E860" s="9">
        <v>33933.542810028841</v>
      </c>
      <c r="F860" s="9">
        <v>59930329173.333344</v>
      </c>
      <c r="G860" s="9">
        <v>657631808942.36829</v>
      </c>
      <c r="H860" s="44">
        <f t="shared" si="69"/>
        <v>-1.7321862153545416E-2</v>
      </c>
      <c r="I860" s="10">
        <f t="shared" si="65"/>
        <v>8.4108867592908882E-3</v>
      </c>
      <c r="J860" s="10">
        <f t="shared" si="66"/>
        <v>-0.10519612447769633</v>
      </c>
      <c r="K860" s="10">
        <f t="shared" si="67"/>
        <v>3.8946452662829474</v>
      </c>
      <c r="L860" s="10">
        <f t="shared" si="68"/>
        <v>4.9308043883327102E-2</v>
      </c>
    </row>
    <row r="861" spans="1:12" x14ac:dyDescent="0.25">
      <c r="A861" s="8">
        <v>44690</v>
      </c>
      <c r="B861" s="9">
        <v>34062.893995467843</v>
      </c>
      <c r="C861" s="9">
        <v>34215.739099999999</v>
      </c>
      <c r="D861" s="9">
        <v>30184.77568726044</v>
      </c>
      <c r="E861" s="9">
        <v>30363.865616615811</v>
      </c>
      <c r="F861" s="9">
        <v>77739876770.253525</v>
      </c>
      <c r="G861" s="9">
        <v>621850069688.9314</v>
      </c>
      <c r="H861" s="44">
        <f t="shared" si="69"/>
        <v>-3.6071417475581194E-2</v>
      </c>
      <c r="I861" s="10">
        <f t="shared" si="65"/>
        <v>2.2283276455566228E-2</v>
      </c>
      <c r="J861" s="10">
        <f t="shared" si="66"/>
        <v>2.1763950997812476E-2</v>
      </c>
      <c r="K861" s="10">
        <f t="shared" si="67"/>
        <v>3.7180884734879784</v>
      </c>
      <c r="L861" s="10">
        <f t="shared" si="68"/>
        <v>0.13354293086368152</v>
      </c>
    </row>
    <row r="862" spans="1:12" x14ac:dyDescent="0.25">
      <c r="A862" s="8">
        <v>44691</v>
      </c>
      <c r="B862" s="9">
        <v>30106.4345631016</v>
      </c>
      <c r="C862" s="9">
        <v>32574.53985506824</v>
      </c>
      <c r="D862" s="9">
        <v>29853.414538436489</v>
      </c>
      <c r="E862" s="9">
        <v>31024.703300000001</v>
      </c>
      <c r="F862" s="9">
        <v>127314423495.1111</v>
      </c>
      <c r="G862" s="9">
        <v>596373223036.44629</v>
      </c>
      <c r="H862" s="44">
        <f t="shared" si="69"/>
        <v>-4.7966207602154608E-2</v>
      </c>
      <c r="I862" s="10">
        <f t="shared" si="65"/>
        <v>3.0418607260855508E-2</v>
      </c>
      <c r="J862" s="10">
        <f t="shared" si="66"/>
        <v>-6.5759452403852614E-2</v>
      </c>
      <c r="K862" s="10">
        <f t="shared" si="67"/>
        <v>3.4917796622833208</v>
      </c>
      <c r="L862" s="10">
        <f t="shared" si="68"/>
        <v>9.1149550518862199E-2</v>
      </c>
    </row>
    <row r="863" spans="1:12" x14ac:dyDescent="0.25">
      <c r="A863" s="8">
        <v>44692</v>
      </c>
      <c r="B863" s="9">
        <v>31000.9768</v>
      </c>
      <c r="C863" s="9">
        <v>32038.59434429905</v>
      </c>
      <c r="D863" s="9">
        <v>28303.80555866917</v>
      </c>
      <c r="E863" s="9">
        <v>28984.535800000001</v>
      </c>
      <c r="F863" s="9">
        <v>103426550994.5087</v>
      </c>
      <c r="G863" s="9">
        <v>582283878616.38184</v>
      </c>
      <c r="H863" s="44">
        <f t="shared" si="69"/>
        <v>-1.6452895824583778E-2</v>
      </c>
      <c r="I863" s="10">
        <f t="shared" si="65"/>
        <v>6.2166199558466945E-2</v>
      </c>
      <c r="J863" s="10">
        <f t="shared" si="66"/>
        <v>5.0200148452954618E-3</v>
      </c>
      <c r="K863" s="10">
        <f t="shared" si="67"/>
        <v>3.4178768794327894</v>
      </c>
      <c r="L863" s="10">
        <f t="shared" si="68"/>
        <v>0.13195359111297855</v>
      </c>
    </row>
    <row r="864" spans="1:12" x14ac:dyDescent="0.25">
      <c r="A864" s="8">
        <v>44693</v>
      </c>
      <c r="B864" s="9">
        <v>29044.259300000002</v>
      </c>
      <c r="C864" s="9">
        <v>30133.217400000001</v>
      </c>
      <c r="D864" s="9">
        <v>26812.8459</v>
      </c>
      <c r="E864" s="9">
        <v>29130.0386</v>
      </c>
      <c r="F864" s="9">
        <v>137849705984</v>
      </c>
      <c r="G864" s="9">
        <v>543919496621.11688</v>
      </c>
      <c r="H864" s="44">
        <f t="shared" si="69"/>
        <v>-5.947130276138634E-2</v>
      </c>
      <c r="I864" s="10">
        <f t="shared" si="65"/>
        <v>3.6873739430799163E-2</v>
      </c>
      <c r="J864" s="10">
        <f t="shared" si="66"/>
        <v>4.1182712335987581E-3</v>
      </c>
      <c r="K864" s="10">
        <f t="shared" si="67"/>
        <v>3.1551399859735136</v>
      </c>
      <c r="L864" s="10">
        <f t="shared" si="68"/>
        <v>0.12383510174128887</v>
      </c>
    </row>
    <row r="865" spans="1:12" x14ac:dyDescent="0.25">
      <c r="A865" s="8">
        <v>44694</v>
      </c>
      <c r="B865" s="9">
        <v>29012.3858</v>
      </c>
      <c r="C865" s="9">
        <v>30990.356159510429</v>
      </c>
      <c r="D865" s="9">
        <v>28784.977999999999</v>
      </c>
      <c r="E865" s="9">
        <v>29250.004000000001</v>
      </c>
      <c r="F865" s="9">
        <v>143425804515.55551</v>
      </c>
      <c r="G865" s="9">
        <v>574594869134.22461</v>
      </c>
      <c r="H865" s="44">
        <f t="shared" si="69"/>
        <v>2.8444979775389928E-2</v>
      </c>
      <c r="I865" s="10">
        <f t="shared" si="65"/>
        <v>4.3278369411095148E-2</v>
      </c>
      <c r="J865" s="10">
        <f t="shared" si="66"/>
        <v>2.9872529248201163E-2</v>
      </c>
      <c r="K865" s="10">
        <f t="shared" si="67"/>
        <v>3.2733328588384438</v>
      </c>
      <c r="L865" s="10">
        <f t="shared" si="68"/>
        <v>7.6615593019054185E-2</v>
      </c>
    </row>
    <row r="866" spans="1:12" x14ac:dyDescent="0.25">
      <c r="A866" s="8">
        <v>44695</v>
      </c>
      <c r="B866" s="9">
        <v>29289.777900000001</v>
      </c>
      <c r="C866" s="9">
        <v>30255.8115</v>
      </c>
      <c r="D866" s="9">
        <v>28735.710173486281</v>
      </c>
      <c r="E866" s="9">
        <v>30123.775600000001</v>
      </c>
      <c r="F866" s="9">
        <v>66074598286.222221</v>
      </c>
      <c r="G866" s="9">
        <v>559872002421.09119</v>
      </c>
      <c r="H866" s="44">
        <f t="shared" si="69"/>
        <v>-2.3702362623057815E-2</v>
      </c>
      <c r="I866" s="10">
        <f t="shared" si="65"/>
        <v>2.8709105814461053E-2</v>
      </c>
      <c r="J866" s="10">
        <f t="shared" si="66"/>
        <v>4.0167276278275654E-2</v>
      </c>
      <c r="K866" s="10">
        <f t="shared" si="67"/>
        <v>3.172044773809227</v>
      </c>
      <c r="L866" s="10">
        <f t="shared" si="68"/>
        <v>5.2899382591778732E-2</v>
      </c>
    </row>
    <row r="867" spans="1:12" x14ac:dyDescent="0.25">
      <c r="A867" s="8">
        <v>44696</v>
      </c>
      <c r="B867" s="9">
        <v>30076.9329</v>
      </c>
      <c r="C867" s="9">
        <v>31390.479899999998</v>
      </c>
      <c r="D867" s="9">
        <v>29512.244200000001</v>
      </c>
      <c r="E867" s="9">
        <v>31333.765617069981</v>
      </c>
      <c r="F867" s="9">
        <v>45280980437.333344</v>
      </c>
      <c r="G867" s="9">
        <v>573617058982.26526</v>
      </c>
      <c r="H867" s="44">
        <f t="shared" si="69"/>
        <v>3.7502494355505837E-2</v>
      </c>
      <c r="I867" s="10">
        <f t="shared" si="65"/>
        <v>1.0497303371776488E-2</v>
      </c>
      <c r="J867" s="10">
        <f t="shared" si="66"/>
        <v>-4.6378640556491879E-2</v>
      </c>
      <c r="K867" s="10">
        <f t="shared" si="67"/>
        <v>3.3285068593899254</v>
      </c>
      <c r="L867" s="10">
        <f t="shared" si="68"/>
        <v>6.3642591436675611E-2</v>
      </c>
    </row>
    <row r="868" spans="1:12" x14ac:dyDescent="0.25">
      <c r="A868" s="8">
        <v>44697</v>
      </c>
      <c r="B868" s="9">
        <v>31293.222385285811</v>
      </c>
      <c r="C868" s="9">
        <v>31293.222385285811</v>
      </c>
      <c r="D868" s="9">
        <v>29239.160798946879</v>
      </c>
      <c r="E868" s="9">
        <v>29880.548164234529</v>
      </c>
      <c r="F868" s="9">
        <v>55757204906.666656</v>
      </c>
      <c r="G868" s="9">
        <v>570951550317.49524</v>
      </c>
      <c r="H868" s="44">
        <f t="shared" si="69"/>
        <v>-3.0983124509092641E-3</v>
      </c>
      <c r="I868" s="10">
        <f t="shared" si="65"/>
        <v>1.0185689283101441E-2</v>
      </c>
      <c r="J868" s="10">
        <f t="shared" si="66"/>
        <v>1.914543739126473E-2</v>
      </c>
      <c r="K868" s="10">
        <f t="shared" si="67"/>
        <v>3.3150957926936311</v>
      </c>
      <c r="L868" s="10">
        <f t="shared" si="68"/>
        <v>7.0250360482743801E-2</v>
      </c>
    </row>
    <row r="869" spans="1:12" x14ac:dyDescent="0.25">
      <c r="A869" s="8">
        <v>44698</v>
      </c>
      <c r="B869" s="9">
        <v>29833.05249547627</v>
      </c>
      <c r="C869" s="9">
        <v>30731.704900000001</v>
      </c>
      <c r="D869" s="9">
        <v>29532.760900000001</v>
      </c>
      <c r="E869" s="9">
        <v>30452.624328329552</v>
      </c>
      <c r="F869" s="9">
        <v>54496429838.222221</v>
      </c>
      <c r="G869" s="9">
        <v>576731773060.64368</v>
      </c>
      <c r="H869" s="44">
        <f t="shared" si="69"/>
        <v>-1.7943741247620392E-2</v>
      </c>
      <c r="I869" s="10">
        <f t="shared" si="65"/>
        <v>4.2741723387870663E-4</v>
      </c>
      <c r="J869" s="10">
        <f t="shared" si="66"/>
        <v>-5.557716176057359E-2</v>
      </c>
      <c r="K869" s="10">
        <f t="shared" si="67"/>
        <v>3.2376668303308413</v>
      </c>
      <c r="L869" s="10">
        <f t="shared" si="68"/>
        <v>4.0597084846205389E-2</v>
      </c>
    </row>
    <row r="870" spans="1:12" x14ac:dyDescent="0.25">
      <c r="A870" s="8">
        <v>44699</v>
      </c>
      <c r="B870" s="9">
        <v>30446.067278936709</v>
      </c>
      <c r="C870" s="9">
        <v>30622.945355751868</v>
      </c>
      <c r="D870" s="9">
        <v>28714.118399999999</v>
      </c>
      <c r="E870" s="9">
        <v>28760.153900000001</v>
      </c>
      <c r="F870" s="9">
        <v>66819677365.965157</v>
      </c>
      <c r="G870" s="9">
        <v>563937579946.51526</v>
      </c>
      <c r="H870" s="44">
        <f t="shared" si="69"/>
        <v>-3.5390013213400483E-3</v>
      </c>
      <c r="I870" s="10">
        <f t="shared" si="65"/>
        <v>7.6183759478318496E-3</v>
      </c>
      <c r="J870" s="10">
        <f t="shared" si="66"/>
        <v>5.6195025389169873E-2</v>
      </c>
      <c r="K870" s="10">
        <f t="shared" si="67"/>
        <v>3.2226697218189013</v>
      </c>
      <c r="L870" s="10">
        <f t="shared" si="68"/>
        <v>6.6476948000321334E-2</v>
      </c>
    </row>
    <row r="871" spans="1:12" x14ac:dyDescent="0.25">
      <c r="A871" s="8">
        <v>44700</v>
      </c>
      <c r="B871" s="9">
        <v>28696.6142</v>
      </c>
      <c r="C871" s="9">
        <v>30496.06038912437</v>
      </c>
      <c r="D871" s="9">
        <v>28696.6142</v>
      </c>
      <c r="E871" s="9">
        <v>30376.331478606931</v>
      </c>
      <c r="F871" s="9">
        <v>77876670965.258743</v>
      </c>
      <c r="G871" s="9">
        <v>562865558972.18079</v>
      </c>
      <c r="H871" s="44">
        <f t="shared" si="69"/>
        <v>-4.1434605702833083E-3</v>
      </c>
      <c r="I871" s="10">
        <f t="shared" si="65"/>
        <v>3.0134085969088533E-2</v>
      </c>
      <c r="J871" s="10">
        <f t="shared" si="66"/>
        <v>-3.7604888844213979E-2</v>
      </c>
      <c r="K871" s="10">
        <f t="shared" si="67"/>
        <v>3.2051732563252155</v>
      </c>
      <c r="L871" s="10">
        <f t="shared" si="68"/>
        <v>6.2705871033537086E-2</v>
      </c>
    </row>
    <row r="872" spans="1:12" x14ac:dyDescent="0.25">
      <c r="A872" s="8">
        <v>44701</v>
      </c>
      <c r="B872" s="9">
        <v>30319.70836754256</v>
      </c>
      <c r="C872" s="9">
        <v>30698.266042898529</v>
      </c>
      <c r="D872" s="9">
        <v>28761.511408153641</v>
      </c>
      <c r="E872" s="9">
        <v>29234.032909858921</v>
      </c>
      <c r="F872" s="9">
        <v>64020598172.444443</v>
      </c>
      <c r="G872" s="9">
        <v>567830871551.01001</v>
      </c>
      <c r="H872" s="44">
        <f t="shared" si="69"/>
        <v>6.6305500183974761E-3</v>
      </c>
      <c r="I872" s="10">
        <f t="shared" si="65"/>
        <v>4.5356482758605043E-2</v>
      </c>
      <c r="J872" s="10">
        <f t="shared" si="66"/>
        <v>7.3870290400692706E-3</v>
      </c>
      <c r="K872" s="10">
        <f t="shared" si="67"/>
        <v>3.2330558679373071</v>
      </c>
      <c r="L872" s="10">
        <f t="shared" si="68"/>
        <v>6.7338416512973565E-2</v>
      </c>
    </row>
    <row r="873" spans="1:12" x14ac:dyDescent="0.25">
      <c r="A873" s="8">
        <v>44702</v>
      </c>
      <c r="B873" s="9">
        <v>29205.2875162534</v>
      </c>
      <c r="C873" s="9">
        <v>29593.574110584119</v>
      </c>
      <c r="D873" s="9">
        <v>28992.455300000001</v>
      </c>
      <c r="E873" s="9">
        <v>29449.985559922388</v>
      </c>
      <c r="F873" s="9">
        <v>48647341319.111122</v>
      </c>
      <c r="G873" s="9">
        <v>558928566961.94885</v>
      </c>
      <c r="H873" s="44">
        <f t="shared" si="69"/>
        <v>-3.598548304880432E-2</v>
      </c>
      <c r="I873" s="10">
        <f t="shared" si="65"/>
        <v>1.5424564760658645E-2</v>
      </c>
      <c r="J873" s="10">
        <f t="shared" si="66"/>
        <v>3.1105504591010025E-2</v>
      </c>
      <c r="K873" s="10">
        <f t="shared" si="67"/>
        <v>3.0807273077570079</v>
      </c>
      <c r="L873" s="10">
        <f t="shared" si="68"/>
        <v>2.0733628951533412E-2</v>
      </c>
    </row>
    <row r="874" spans="1:12" x14ac:dyDescent="0.25">
      <c r="A874" s="8">
        <v>44703</v>
      </c>
      <c r="B874" s="9">
        <v>29445.062122180061</v>
      </c>
      <c r="C874" s="9">
        <v>30426.877960949601</v>
      </c>
      <c r="D874" s="9">
        <v>29246.776546640809</v>
      </c>
      <c r="E874" s="9">
        <v>30366.042220961732</v>
      </c>
      <c r="F874" s="9">
        <v>34792840362.666656</v>
      </c>
      <c r="G874" s="9">
        <v>567574103618.36646</v>
      </c>
      <c r="H874" s="44">
        <f t="shared" si="69"/>
        <v>2.8158270009956386E-2</v>
      </c>
      <c r="I874" s="10">
        <f t="shared" si="65"/>
        <v>2.3548531240381667E-2</v>
      </c>
      <c r="J874" s="10">
        <f t="shared" si="66"/>
        <v>-4.1228984689452908E-2</v>
      </c>
      <c r="K874" s="10">
        <f t="shared" si="67"/>
        <v>3.195633529125832</v>
      </c>
      <c r="L874" s="10">
        <f t="shared" si="68"/>
        <v>4.0349794187637844E-2</v>
      </c>
    </row>
    <row r="875" spans="1:12" x14ac:dyDescent="0.25">
      <c r="A875" s="8">
        <v>44704</v>
      </c>
      <c r="B875" s="9">
        <v>30295.927741628231</v>
      </c>
      <c r="C875" s="9">
        <v>30619.925588456172</v>
      </c>
      <c r="D875" s="9">
        <v>28887.003722156522</v>
      </c>
      <c r="E875" s="9">
        <v>29114.08113115442</v>
      </c>
      <c r="F875" s="9">
        <v>49091907997.881531</v>
      </c>
      <c r="G875" s="9">
        <v>573306612491.27795</v>
      </c>
      <c r="H875" s="44">
        <f t="shared" si="69"/>
        <v>6.3446413317308154E-3</v>
      </c>
      <c r="I875" s="10">
        <f t="shared" si="65"/>
        <v>2.8720471040333317E-2</v>
      </c>
      <c r="J875" s="10">
        <f t="shared" si="66"/>
        <v>1.9235749406712355E-2</v>
      </c>
      <c r="K875" s="10">
        <f t="shared" si="67"/>
        <v>3.2222533190275193</v>
      </c>
      <c r="L875" s="10">
        <f t="shared" si="68"/>
        <v>5.9989671582673987E-2</v>
      </c>
    </row>
    <row r="876" spans="1:12" x14ac:dyDescent="0.25">
      <c r="A876" s="8">
        <v>44705</v>
      </c>
      <c r="B876" s="9">
        <v>29096.330187632841</v>
      </c>
      <c r="C876" s="9">
        <v>29794.473300000001</v>
      </c>
      <c r="D876" s="9">
        <v>28749.978927726032</v>
      </c>
      <c r="E876" s="9">
        <v>29674.112300000001</v>
      </c>
      <c r="F876" s="9">
        <v>61173457223.111122</v>
      </c>
      <c r="G876" s="9">
        <v>558378843638.22864</v>
      </c>
      <c r="H876" s="44">
        <f t="shared" si="69"/>
        <v>-2.6958010922383459E-2</v>
      </c>
      <c r="I876" s="10">
        <f t="shared" si="65"/>
        <v>1.7445723616177081E-2</v>
      </c>
      <c r="J876" s="10">
        <f t="shared" si="66"/>
        <v>-3.9286285357790218E-3</v>
      </c>
      <c r="K876" s="10">
        <f t="shared" si="67"/>
        <v>3.1084297679361059</v>
      </c>
      <c r="L876" s="10">
        <f t="shared" si="68"/>
        <v>3.6330265663835792E-2</v>
      </c>
    </row>
    <row r="877" spans="1:12" x14ac:dyDescent="0.25">
      <c r="A877" s="8">
        <v>44706</v>
      </c>
      <c r="B877" s="9">
        <v>29654.596600000001</v>
      </c>
      <c r="C877" s="9">
        <v>30201.432100000002</v>
      </c>
      <c r="D877" s="9">
        <v>29382.542394489541</v>
      </c>
      <c r="E877" s="9">
        <v>29557.533735644309</v>
      </c>
      <c r="F877" s="9">
        <v>59054062151.111122</v>
      </c>
      <c r="G877" s="9">
        <v>566957692688.27979</v>
      </c>
      <c r="H877" s="44">
        <f t="shared" si="69"/>
        <v>1.3658868740599631E-2</v>
      </c>
      <c r="I877" s="10">
        <f t="shared" si="65"/>
        <v>4.3134737579531924E-3</v>
      </c>
      <c r="J877" s="10">
        <f t="shared" si="66"/>
        <v>-6.8989001124211136E-3</v>
      </c>
      <c r="K877" s="10">
        <f t="shared" si="67"/>
        <v>3.1645462708663175</v>
      </c>
      <c r="L877" s="10">
        <f t="shared" si="68"/>
        <v>2.7869940405975013E-2</v>
      </c>
    </row>
    <row r="878" spans="1:12" x14ac:dyDescent="0.25">
      <c r="A878" s="8">
        <v>44707</v>
      </c>
      <c r="B878" s="9">
        <v>29554.5432</v>
      </c>
      <c r="C878" s="9">
        <v>29868.820400000001</v>
      </c>
      <c r="D878" s="9">
        <v>28143.43486121561</v>
      </c>
      <c r="E878" s="9">
        <v>29353.619262832581</v>
      </c>
      <c r="F878" s="9">
        <v>67488629632</v>
      </c>
      <c r="G878" s="9">
        <v>561112897767.92993</v>
      </c>
      <c r="H878" s="44">
        <f t="shared" si="69"/>
        <v>-1.1013110202810591E-2</v>
      </c>
      <c r="I878" s="10">
        <f t="shared" si="65"/>
        <v>6.9776616248252155E-3</v>
      </c>
      <c r="J878" s="10">
        <f t="shared" si="66"/>
        <v>-2.5453242529509867E-2</v>
      </c>
      <c r="K878" s="10">
        <f t="shared" si="67"/>
        <v>3.1186816638405626</v>
      </c>
      <c r="L878" s="10">
        <f t="shared" si="68"/>
        <v>6.1306857080268395E-2</v>
      </c>
    </row>
    <row r="879" spans="1:12" x14ac:dyDescent="0.25">
      <c r="A879" s="8">
        <v>44708</v>
      </c>
      <c r="B879" s="9">
        <v>29194.91</v>
      </c>
      <c r="C879" s="9">
        <v>29357.666814889511</v>
      </c>
      <c r="D879" s="9">
        <v>28291.035137326711</v>
      </c>
      <c r="E879" s="9">
        <v>28606.47447261681</v>
      </c>
      <c r="F879" s="9">
        <v>79709591395.555557</v>
      </c>
      <c r="G879" s="9">
        <v>550545723746.28735</v>
      </c>
      <c r="H879" s="44">
        <f t="shared" si="69"/>
        <v>-1.711328329224843E-2</v>
      </c>
      <c r="I879" s="10">
        <f t="shared" si="65"/>
        <v>1.4475264689547343E-2</v>
      </c>
      <c r="J879" s="10">
        <f t="shared" si="66"/>
        <v>1.540161114826244E-2</v>
      </c>
      <c r="K879" s="10">
        <f t="shared" si="67"/>
        <v>3.0481974977366697</v>
      </c>
      <c r="L879" s="10">
        <f t="shared" si="68"/>
        <v>3.7702108543759216E-2</v>
      </c>
    </row>
    <row r="880" spans="1:12" x14ac:dyDescent="0.25">
      <c r="A880" s="8">
        <v>44709</v>
      </c>
      <c r="B880" s="9">
        <v>28605.61108816132</v>
      </c>
      <c r="C880" s="9">
        <v>29144.959374974991</v>
      </c>
      <c r="D880" s="9">
        <v>28543.155709350871</v>
      </c>
      <c r="E880" s="9">
        <v>29047.060268766749</v>
      </c>
      <c r="F880" s="9">
        <v>52117457770.666656</v>
      </c>
      <c r="G880" s="9">
        <v>550403459998.92041</v>
      </c>
      <c r="H880" s="44">
        <f t="shared" si="69"/>
        <v>-7.2453795887703239E-3</v>
      </c>
      <c r="I880" s="10">
        <f t="shared" si="65"/>
        <v>4.6972136376264025E-2</v>
      </c>
      <c r="J880" s="10">
        <f t="shared" si="66"/>
        <v>1.3724756568977758E-2</v>
      </c>
      <c r="K880" s="10">
        <f t="shared" si="67"/>
        <v>3.0188667702152578</v>
      </c>
      <c r="L880" s="10">
        <f t="shared" si="68"/>
        <v>2.1083991964734539E-2</v>
      </c>
    </row>
    <row r="881" spans="1:12" x14ac:dyDescent="0.25">
      <c r="A881" s="8">
        <v>44710</v>
      </c>
      <c r="B881" s="9">
        <v>29031.307367141799</v>
      </c>
      <c r="C881" s="9">
        <v>29530.422914976691</v>
      </c>
      <c r="D881" s="9">
        <v>28855.5589</v>
      </c>
      <c r="E881" s="9">
        <v>29445.724099999999</v>
      </c>
      <c r="F881" s="9">
        <v>29084438122.666672</v>
      </c>
      <c r="G881" s="9">
        <v>555225725632.15356</v>
      </c>
      <c r="H881" s="44">
        <f t="shared" si="69"/>
        <v>1.3225736054127897E-2</v>
      </c>
      <c r="I881" s="10">
        <f t="shared" si="65"/>
        <v>4.7103079849841217E-2</v>
      </c>
      <c r="J881" s="10">
        <f t="shared" si="66"/>
        <v>7.7237204025830009E-2</v>
      </c>
      <c r="K881" s="10">
        <f t="shared" si="67"/>
        <v>3.0720192413548304</v>
      </c>
      <c r="L881" s="10">
        <f t="shared" si="68"/>
        <v>2.338766049604013E-2</v>
      </c>
    </row>
    <row r="882" spans="1:12" x14ac:dyDescent="0.25">
      <c r="A882" s="8">
        <v>44711</v>
      </c>
      <c r="B882" s="9">
        <v>29468.0772</v>
      </c>
      <c r="C882" s="9">
        <v>31882.650099999999</v>
      </c>
      <c r="D882" s="9">
        <v>29319.42997636936</v>
      </c>
      <c r="E882" s="9">
        <v>31720.029500000001</v>
      </c>
      <c r="F882" s="9">
        <v>50971087599.888123</v>
      </c>
      <c r="G882" s="9">
        <v>583248423788.62756</v>
      </c>
      <c r="H882" s="44">
        <f t="shared" si="69"/>
        <v>7.9654368371079087E-2</v>
      </c>
      <c r="I882" s="10">
        <f t="shared" si="65"/>
        <v>1.6948348956443184E-2</v>
      </c>
      <c r="J882" s="10">
        <f t="shared" si="66"/>
        <v>4.1867830920512272E-3</v>
      </c>
      <c r="K882" s="10">
        <f t="shared" si="67"/>
        <v>3.3963733620198298</v>
      </c>
      <c r="L882" s="10">
        <f t="shared" si="68"/>
        <v>8.7423941246351777E-2</v>
      </c>
    </row>
    <row r="883" spans="1:12" x14ac:dyDescent="0.25">
      <c r="A883" s="8">
        <v>44712</v>
      </c>
      <c r="B883" s="9">
        <v>31734.2022</v>
      </c>
      <c r="C883" s="9">
        <v>32298.41752086256</v>
      </c>
      <c r="D883" s="9">
        <v>31242.241101424079</v>
      </c>
      <c r="E883" s="9">
        <v>31852.834383189969</v>
      </c>
      <c r="F883" s="9">
        <v>70227787192.888885</v>
      </c>
      <c r="G883" s="9">
        <v>604248798473.67444</v>
      </c>
      <c r="H883" s="44">
        <f t="shared" si="69"/>
        <v>1.3040554017890792E-2</v>
      </c>
      <c r="I883" s="10">
        <f t="shared" si="65"/>
        <v>2.1741652460359532E-2</v>
      </c>
      <c r="J883" s="10">
        <f t="shared" si="66"/>
        <v>-6.4779580516953539E-2</v>
      </c>
      <c r="K883" s="10">
        <f t="shared" si="67"/>
        <v>3.4537045063300651</v>
      </c>
      <c r="L883" s="10">
        <f t="shared" si="68"/>
        <v>3.3806038946109451E-2</v>
      </c>
    </row>
    <row r="884" spans="1:12" x14ac:dyDescent="0.25">
      <c r="A884" s="8">
        <v>44713</v>
      </c>
      <c r="B884" s="9">
        <v>31779.99955446586</v>
      </c>
      <c r="C884" s="9">
        <v>31945.459415006109</v>
      </c>
      <c r="D884" s="9">
        <v>29490.850881285511</v>
      </c>
      <c r="E884" s="9">
        <v>29789.42113357093</v>
      </c>
      <c r="F884" s="9">
        <v>64099978301.080704</v>
      </c>
      <c r="G884" s="9">
        <v>592142241617.23816</v>
      </c>
      <c r="H884" s="44">
        <f t="shared" si="69"/>
        <v>-1.0928030936143052E-2</v>
      </c>
      <c r="I884" s="10">
        <f t="shared" si="65"/>
        <v>3.0267166180451683E-2</v>
      </c>
      <c r="J884" s="10">
        <f t="shared" si="66"/>
        <v>2.1888438641882058E-2</v>
      </c>
      <c r="K884" s="10">
        <f t="shared" si="67"/>
        <v>3.4050342857044509</v>
      </c>
      <c r="L884" s="10">
        <f t="shared" si="68"/>
        <v>8.3232882754097126E-2</v>
      </c>
    </row>
    <row r="885" spans="1:12" x14ac:dyDescent="0.25">
      <c r="A885" s="8">
        <v>44714</v>
      </c>
      <c r="B885" s="9">
        <v>29795.174993853961</v>
      </c>
      <c r="C885" s="9">
        <v>30614.12055125714</v>
      </c>
      <c r="D885" s="9">
        <v>29628.06004627037</v>
      </c>
      <c r="E885" s="9">
        <v>30441.465050230279</v>
      </c>
      <c r="F885" s="9">
        <v>72164759239.111115</v>
      </c>
      <c r="G885" s="9">
        <v>572595501230.26929</v>
      </c>
      <c r="H885" s="44">
        <f t="shared" si="69"/>
        <v>-4.1675370713985867E-2</v>
      </c>
      <c r="I885" s="10">
        <f t="shared" si="65"/>
        <v>1.7429360886974214E-2</v>
      </c>
      <c r="J885" s="10">
        <f t="shared" si="66"/>
        <v>-2.378029449698893E-2</v>
      </c>
      <c r="K885" s="10">
        <f t="shared" si="67"/>
        <v>3.2214528488398999</v>
      </c>
      <c r="L885" s="10">
        <f t="shared" si="68"/>
        <v>3.3281305068466605E-2</v>
      </c>
    </row>
    <row r="886" spans="1:12" x14ac:dyDescent="0.25">
      <c r="A886" s="8">
        <v>44715</v>
      </c>
      <c r="B886" s="9">
        <v>30461.94853738794</v>
      </c>
      <c r="C886" s="9">
        <v>30648.679796976161</v>
      </c>
      <c r="D886" s="9">
        <v>29353.70494799074</v>
      </c>
      <c r="E886" s="9">
        <v>29717.558046416008</v>
      </c>
      <c r="F886" s="9">
        <v>53726854599.111122</v>
      </c>
      <c r="G886" s="9">
        <v>571530787432.24414</v>
      </c>
      <c r="H886" s="44">
        <f t="shared" si="69"/>
        <v>1.1288661930091693E-3</v>
      </c>
      <c r="I886" s="10">
        <f t="shared" si="65"/>
        <v>2.2166302219102364E-2</v>
      </c>
      <c r="J886" s="10">
        <f t="shared" si="66"/>
        <v>4.1227199534372705E-3</v>
      </c>
      <c r="K886" s="10">
        <f t="shared" si="67"/>
        <v>3.2262183042463377</v>
      </c>
      <c r="L886" s="10">
        <f t="shared" si="68"/>
        <v>4.411623170839496E-2</v>
      </c>
    </row>
    <row r="887" spans="1:12" x14ac:dyDescent="0.25">
      <c r="A887" s="8">
        <v>44716</v>
      </c>
      <c r="B887" s="9">
        <v>29705.776151948568</v>
      </c>
      <c r="C887" s="9">
        <v>29927.82369537749</v>
      </c>
      <c r="D887" s="9">
        <v>29475.217400000001</v>
      </c>
      <c r="E887" s="9">
        <v>29840.075215941401</v>
      </c>
      <c r="F887" s="9">
        <v>39962044160</v>
      </c>
      <c r="G887" s="9">
        <v>566064779259.46777</v>
      </c>
      <c r="H887" s="44">
        <f t="shared" si="69"/>
        <v>-2.3519972356844918E-2</v>
      </c>
      <c r="I887" s="10">
        <f t="shared" si="65"/>
        <v>3.1207933073574508E-2</v>
      </c>
      <c r="J887" s="10">
        <f t="shared" si="66"/>
        <v>2.3168560030266683E-3</v>
      </c>
      <c r="K887" s="10">
        <f t="shared" si="67"/>
        <v>3.1268177665564716</v>
      </c>
      <c r="L887" s="10">
        <f t="shared" si="68"/>
        <v>1.5355486245794081E-2</v>
      </c>
    </row>
    <row r="888" spans="1:12" x14ac:dyDescent="0.25">
      <c r="A888" s="8">
        <v>44717</v>
      </c>
      <c r="B888" s="9">
        <v>29847.326342150649</v>
      </c>
      <c r="C888" s="9">
        <v>30162.096091625808</v>
      </c>
      <c r="D888" s="9">
        <v>29591.6353027736</v>
      </c>
      <c r="E888" s="9">
        <v>29909.21037333622</v>
      </c>
      <c r="F888" s="9">
        <v>28084240917.333328</v>
      </c>
      <c r="G888" s="9">
        <v>568276877179.00256</v>
      </c>
      <c r="H888" s="44">
        <f t="shared" si="69"/>
        <v>7.8279128690704764E-3</v>
      </c>
      <c r="I888" s="10">
        <f t="shared" si="65"/>
        <v>4.083280719313246E-2</v>
      </c>
      <c r="J888" s="10">
        <f t="shared" si="66"/>
        <v>4.8754621298149337E-2</v>
      </c>
      <c r="K888" s="10">
        <f t="shared" si="67"/>
        <v>3.1591221364596072</v>
      </c>
      <c r="L888" s="10">
        <f t="shared" si="68"/>
        <v>1.92777716748469E-2</v>
      </c>
    </row>
    <row r="889" spans="1:12" x14ac:dyDescent="0.25">
      <c r="A889" s="8">
        <v>44718</v>
      </c>
      <c r="B889" s="9">
        <v>29930.4593026947</v>
      </c>
      <c r="C889" s="9">
        <v>31729.396877458799</v>
      </c>
      <c r="D889" s="9">
        <v>29925.322686131611</v>
      </c>
      <c r="E889" s="9">
        <v>31367.422598414909</v>
      </c>
      <c r="F889" s="9">
        <v>49275600327.111122</v>
      </c>
      <c r="G889" s="9">
        <v>595661299287.20715</v>
      </c>
      <c r="H889" s="44">
        <f t="shared" si="69"/>
        <v>5.1962595075351406E-2</v>
      </c>
      <c r="I889" s="10">
        <f t="shared" si="65"/>
        <v>2.1243518808189928E-3</v>
      </c>
      <c r="J889" s="10">
        <f t="shared" si="66"/>
        <v>-5.5584228467568941E-3</v>
      </c>
      <c r="K889" s="10">
        <f t="shared" si="67"/>
        <v>3.3752409159053887</v>
      </c>
      <c r="L889" s="10">
        <f t="shared" si="68"/>
        <v>6.0285872611935298E-2</v>
      </c>
    </row>
    <row r="890" spans="1:12" x14ac:dyDescent="0.25">
      <c r="A890" s="8">
        <v>44719</v>
      </c>
      <c r="B890" s="9">
        <v>31380.135300000002</v>
      </c>
      <c r="C890" s="9">
        <v>31545.883099999999</v>
      </c>
      <c r="D890" s="9">
        <v>29266.125</v>
      </c>
      <c r="E890" s="9">
        <v>31193.069200000002</v>
      </c>
      <c r="F890" s="9">
        <v>68097897088</v>
      </c>
      <c r="G890" s="9">
        <v>572155772444.8042</v>
      </c>
      <c r="H890" s="44">
        <f t="shared" si="69"/>
        <v>-5.7837146469421879E-3</v>
      </c>
      <c r="I890" s="10">
        <f t="shared" si="65"/>
        <v>8.003250765180981E-3</v>
      </c>
      <c r="J890" s="10">
        <f t="shared" si="66"/>
        <v>-3.1690392857973038E-2</v>
      </c>
      <c r="K890" s="10">
        <f t="shared" si="67"/>
        <v>3.3499357709361659</v>
      </c>
      <c r="L890" s="10">
        <f t="shared" si="68"/>
        <v>7.7897504367250514E-2</v>
      </c>
    </row>
    <row r="891" spans="1:12" x14ac:dyDescent="0.25">
      <c r="A891" s="8">
        <v>44720</v>
      </c>
      <c r="B891" s="9">
        <v>31120.220300000001</v>
      </c>
      <c r="C891" s="9">
        <v>31268.65781975702</v>
      </c>
      <c r="D891" s="9">
        <v>29912.029299999998</v>
      </c>
      <c r="E891" s="9">
        <v>30204.548582606061</v>
      </c>
      <c r="F891" s="9">
        <v>75542208295.661972</v>
      </c>
      <c r="G891" s="9">
        <v>580845333537.88416</v>
      </c>
      <c r="H891" s="44">
        <f t="shared" si="69"/>
        <v>-8.7880018880492003E-3</v>
      </c>
      <c r="I891" s="10">
        <f t="shared" si="65"/>
        <v>6.658826862924635E-3</v>
      </c>
      <c r="J891" s="10">
        <f t="shared" si="66"/>
        <v>-3.0737699064851132E-3</v>
      </c>
      <c r="K891" s="10">
        <f t="shared" si="67"/>
        <v>3.3117085271682862</v>
      </c>
      <c r="L891" s="10">
        <f t="shared" si="68"/>
        <v>4.5353944600375895E-2</v>
      </c>
    </row>
    <row r="892" spans="1:12" x14ac:dyDescent="0.25">
      <c r="A892" s="8">
        <v>44721</v>
      </c>
      <c r="B892" s="9">
        <v>30212.851075047551</v>
      </c>
      <c r="C892" s="9">
        <v>30639.960565416379</v>
      </c>
      <c r="D892" s="9">
        <v>29982.06307272497</v>
      </c>
      <c r="E892" s="9">
        <v>30111.706750133879</v>
      </c>
      <c r="F892" s="9">
        <v>48748364379.621063</v>
      </c>
      <c r="G892" s="9">
        <v>576733008890.28723</v>
      </c>
      <c r="H892" s="44">
        <f t="shared" si="69"/>
        <v>-2.0106307663240994E-2</v>
      </c>
      <c r="I892" s="10">
        <f t="shared" si="65"/>
        <v>1.312120043693819E-2</v>
      </c>
      <c r="J892" s="10">
        <f t="shared" si="66"/>
        <v>-3.4178560795818158E-2</v>
      </c>
      <c r="K892" s="10">
        <f t="shared" si="67"/>
        <v>3.2250159889668204</v>
      </c>
      <c r="L892" s="10">
        <f t="shared" si="68"/>
        <v>2.1943036111144343E-2</v>
      </c>
    </row>
    <row r="893" spans="1:12" x14ac:dyDescent="0.25">
      <c r="A893" s="8">
        <v>44722</v>
      </c>
      <c r="B893" s="9">
        <v>30078.13233054282</v>
      </c>
      <c r="C893" s="9">
        <v>30312.440699999999</v>
      </c>
      <c r="D893" s="9">
        <v>28900.478713892851</v>
      </c>
      <c r="E893" s="9">
        <v>29082.531950308581</v>
      </c>
      <c r="F893" s="9">
        <v>52091153521.777779</v>
      </c>
      <c r="G893" s="9">
        <v>565428800703.81848</v>
      </c>
      <c r="H893" s="44">
        <f t="shared" si="69"/>
        <v>-1.0689304404198694E-2</v>
      </c>
      <c r="I893" s="10">
        <f t="shared" si="65"/>
        <v>1.0963008697698921E-3</v>
      </c>
      <c r="J893" s="10">
        <f t="shared" si="66"/>
        <v>-2.3469657025558144E-2</v>
      </c>
      <c r="K893" s="10">
        <f t="shared" si="67"/>
        <v>3.1798535069481479</v>
      </c>
      <c r="L893" s="10">
        <f t="shared" si="68"/>
        <v>4.8856006853215117E-2</v>
      </c>
    </row>
    <row r="894" spans="1:12" x14ac:dyDescent="0.25">
      <c r="A894" s="8">
        <v>44723</v>
      </c>
      <c r="B894" s="9">
        <v>29095.181104722618</v>
      </c>
      <c r="C894" s="9">
        <v>29425.938699999999</v>
      </c>
      <c r="D894" s="9">
        <v>28170.852015546199</v>
      </c>
      <c r="E894" s="9">
        <v>28399.974900000001</v>
      </c>
      <c r="F894" s="9">
        <v>53289670456.888893</v>
      </c>
      <c r="G894" s="9">
        <v>550475615516.2511</v>
      </c>
      <c r="H894" s="44">
        <f t="shared" si="69"/>
        <v>-2.9245484016732458E-2</v>
      </c>
      <c r="I894" s="10">
        <f t="shared" si="65"/>
        <v>1.9284881593381837E-2</v>
      </c>
      <c r="J894" s="10">
        <f t="shared" si="66"/>
        <v>-5.9691797221403609E-2</v>
      </c>
      <c r="K894" s="10">
        <f t="shared" si="67"/>
        <v>3.0576116680184127</v>
      </c>
      <c r="L894" s="10">
        <f t="shared" si="68"/>
        <v>4.4552670389989446E-2</v>
      </c>
    </row>
    <row r="895" spans="1:12" x14ac:dyDescent="0.25">
      <c r="A895" s="8">
        <v>44724</v>
      </c>
      <c r="B895" s="9">
        <v>28415.5422</v>
      </c>
      <c r="C895" s="9">
        <v>28519.7408</v>
      </c>
      <c r="D895" s="9">
        <v>26704.729357176249</v>
      </c>
      <c r="E895" s="9">
        <v>26704.729357176249</v>
      </c>
      <c r="F895" s="9">
        <v>60305080590.222221</v>
      </c>
      <c r="G895" s="9">
        <v>527069614633.27441</v>
      </c>
      <c r="H895" s="44">
        <f t="shared" si="69"/>
        <v>-3.079588757520246E-2</v>
      </c>
      <c r="I895" s="10">
        <f t="shared" si="65"/>
        <v>6.1103056601679417E-2</v>
      </c>
      <c r="J895" s="10">
        <f t="shared" si="66"/>
        <v>-0.15711186962652279</v>
      </c>
      <c r="K895" s="10">
        <f t="shared" si="67"/>
        <v>2.9326539152662878</v>
      </c>
      <c r="L895" s="10">
        <f t="shared" si="68"/>
        <v>6.7965917892218286E-2</v>
      </c>
    </row>
    <row r="896" spans="1:12" x14ac:dyDescent="0.25">
      <c r="A896" s="8">
        <v>44725</v>
      </c>
      <c r="B896" s="9">
        <v>26599.661163385099</v>
      </c>
      <c r="C896" s="9">
        <v>26863.632857677239</v>
      </c>
      <c r="D896" s="9">
        <v>22070.979899999998</v>
      </c>
      <c r="E896" s="9">
        <v>22509.099399999999</v>
      </c>
      <c r="F896" s="9">
        <v>105249305349.37061</v>
      </c>
      <c r="G896" s="9">
        <v>462314682932.5896</v>
      </c>
      <c r="H896" s="44">
        <f t="shared" si="69"/>
        <v>-5.8068828673322311E-2</v>
      </c>
      <c r="I896" s="10">
        <f t="shared" si="65"/>
        <v>9.2042222302800319E-2</v>
      </c>
      <c r="J896" s="10">
        <f t="shared" si="66"/>
        <v>-1.3309479632046095E-2</v>
      </c>
      <c r="K896" s="10">
        <f t="shared" si="67"/>
        <v>2.7042893088292197</v>
      </c>
      <c r="L896" s="10">
        <f t="shared" si="68"/>
        <v>0.21714726665476425</v>
      </c>
    </row>
    <row r="897" spans="1:12" x14ac:dyDescent="0.25">
      <c r="A897" s="8">
        <v>44726</v>
      </c>
      <c r="B897" s="9">
        <v>22456.780802188048</v>
      </c>
      <c r="C897" s="9">
        <v>22982.332200000001</v>
      </c>
      <c r="D897" s="9">
        <v>20869.158518576129</v>
      </c>
      <c r="E897" s="9">
        <v>22209.514999999999</v>
      </c>
      <c r="F897" s="9">
        <v>123594977869.2491</v>
      </c>
      <c r="G897" s="9">
        <v>423267130396.76007</v>
      </c>
      <c r="H897" s="44">
        <f t="shared" si="69"/>
        <v>-0.14448160002186819</v>
      </c>
      <c r="I897" s="10">
        <f t="shared" si="65"/>
        <v>1.9174555388813495E-2</v>
      </c>
      <c r="J897" s="10">
        <f t="shared" si="66"/>
        <v>1.2655644543091205E-2</v>
      </c>
      <c r="K897" s="10">
        <f t="shared" si="67"/>
        <v>2.1690876625456736</v>
      </c>
      <c r="L897" s="10">
        <f t="shared" si="68"/>
        <v>0.10125821218631725</v>
      </c>
    </row>
    <row r="898" spans="1:12" x14ac:dyDescent="0.25">
      <c r="A898" s="8">
        <v>44727</v>
      </c>
      <c r="B898" s="9">
        <v>22174.800599999999</v>
      </c>
      <c r="C898" s="9">
        <v>22653.357559749271</v>
      </c>
      <c r="D898" s="9">
        <v>20142.25361382632</v>
      </c>
      <c r="E898" s="9">
        <v>22490.590727314451</v>
      </c>
      <c r="F898" s="9">
        <v>90580280561.777756</v>
      </c>
      <c r="G898" s="9">
        <v>407624997348.38818</v>
      </c>
      <c r="H898" s="44">
        <f t="shared" si="69"/>
        <v>-1.4314240930288609E-2</v>
      </c>
      <c r="I898" s="10">
        <f t="shared" si="65"/>
        <v>5.9942193318985044E-2</v>
      </c>
      <c r="J898" s="10">
        <f t="shared" si="66"/>
        <v>-9.3679256932795996E-2</v>
      </c>
      <c r="K898" s="10">
        <f t="shared" si="67"/>
        <v>2.12372457821479</v>
      </c>
      <c r="L898" s="10">
        <f t="shared" si="68"/>
        <v>0.12466847027480799</v>
      </c>
    </row>
    <row r="899" spans="1:12" x14ac:dyDescent="0.25">
      <c r="A899" s="8">
        <v>44728</v>
      </c>
      <c r="B899" s="9">
        <v>22579.095953143751</v>
      </c>
      <c r="C899" s="9">
        <v>22943.381142243201</v>
      </c>
      <c r="D899" s="9">
        <v>20252.011399999999</v>
      </c>
      <c r="E899" s="9">
        <v>20383.688900000001</v>
      </c>
      <c r="F899" s="9">
        <v>92380926151.804886</v>
      </c>
      <c r="G899" s="9">
        <v>409049560826.44012</v>
      </c>
      <c r="H899" s="44">
        <f t="shared" si="69"/>
        <v>1.2802675353045547E-2</v>
      </c>
      <c r="I899" s="10">
        <f t="shared" ref="I899:I962" si="70">_xlfn.STDEV.S(H900:H901)</f>
        <v>3.2609263738024863E-2</v>
      </c>
      <c r="J899" s="10">
        <f t="shared" ref="J899:J962" si="71">E900/E899-1</f>
        <v>4.1467273374642399E-3</v>
      </c>
      <c r="K899" s="10">
        <f t="shared" ref="K899:K962" si="72">C899/$C$2-1</f>
        <v>2.1637166098820031</v>
      </c>
      <c r="L899" s="10">
        <f t="shared" ref="L899:L962" si="73">C899/D899-1</f>
        <v>0.13289394762256568</v>
      </c>
    </row>
    <row r="900" spans="1:12" x14ac:dyDescent="0.25">
      <c r="A900" s="8">
        <v>44729</v>
      </c>
      <c r="B900" s="9">
        <v>20406.024300000001</v>
      </c>
      <c r="C900" s="9">
        <v>21292.183000000001</v>
      </c>
      <c r="D900" s="9">
        <v>20267.287280200591</v>
      </c>
      <c r="E900" s="9">
        <v>20468.214499999998</v>
      </c>
      <c r="F900" s="9">
        <v>67973860679.111122</v>
      </c>
      <c r="G900" s="9">
        <v>394848790059.14691</v>
      </c>
      <c r="H900" s="44">
        <f t="shared" ref="H900:H963" si="74">(C900-C899)/C899</f>
        <v>-7.1968387397053038E-2</v>
      </c>
      <c r="I900" s="10">
        <f t="shared" si="70"/>
        <v>1.7072465415006375E-2</v>
      </c>
      <c r="J900" s="10">
        <f t="shared" si="71"/>
        <v>-7.1364866730314835E-2</v>
      </c>
      <c r="K900" s="10">
        <f t="shared" si="72"/>
        <v>1.9360290272875238</v>
      </c>
      <c r="L900" s="10">
        <f t="shared" si="73"/>
        <v>5.0568963948157242E-2</v>
      </c>
    </row>
    <row r="901" spans="1:12" x14ac:dyDescent="0.25">
      <c r="A901" s="8">
        <v>44730</v>
      </c>
      <c r="B901" s="9">
        <v>20461.923699999999</v>
      </c>
      <c r="C901" s="9">
        <v>20741.739095630321</v>
      </c>
      <c r="D901" s="9">
        <v>17697.702496556791</v>
      </c>
      <c r="E901" s="9">
        <v>19007.503100000002</v>
      </c>
      <c r="F901" s="9">
        <v>61457061780.96167</v>
      </c>
      <c r="G901" s="9">
        <v>369023241511.36829</v>
      </c>
      <c r="H901" s="44">
        <f t="shared" si="74"/>
        <v>-2.5851924359737103E-2</v>
      </c>
      <c r="I901" s="10">
        <f t="shared" si="70"/>
        <v>8.3199647027188406E-3</v>
      </c>
      <c r="J901" s="10">
        <f t="shared" si="71"/>
        <v>8.1409935427026126E-2</v>
      </c>
      <c r="K901" s="10">
        <f t="shared" si="72"/>
        <v>1.8601270269560941</v>
      </c>
      <c r="L901" s="10">
        <f t="shared" si="73"/>
        <v>0.17200179512938285</v>
      </c>
    </row>
    <row r="902" spans="1:12" x14ac:dyDescent="0.25">
      <c r="A902" s="8">
        <v>44731</v>
      </c>
      <c r="B902" s="9">
        <v>19010.476500000001</v>
      </c>
      <c r="C902" s="9">
        <v>20706.3161</v>
      </c>
      <c r="D902" s="9">
        <v>18022.469505013651</v>
      </c>
      <c r="E902" s="9">
        <v>20554.902699999999</v>
      </c>
      <c r="F902" s="9">
        <v>82744323328</v>
      </c>
      <c r="G902" s="9">
        <v>368085789556.55402</v>
      </c>
      <c r="H902" s="44">
        <f t="shared" si="74"/>
        <v>-1.7078122266894799E-3</v>
      </c>
      <c r="I902" s="10">
        <f t="shared" si="70"/>
        <v>1.7652603512580089E-2</v>
      </c>
      <c r="J902" s="10">
        <f t="shared" si="71"/>
        <v>5.7357800093114086E-3</v>
      </c>
      <c r="K902" s="10">
        <f t="shared" si="72"/>
        <v>1.8552424670495733</v>
      </c>
      <c r="L902" s="10">
        <f t="shared" si="73"/>
        <v>0.14891669503115179</v>
      </c>
    </row>
    <row r="903" spans="1:12" x14ac:dyDescent="0.25">
      <c r="A903" s="8">
        <v>44732</v>
      </c>
      <c r="B903" s="9">
        <v>20580.038</v>
      </c>
      <c r="C903" s="9">
        <v>20914.588400000001</v>
      </c>
      <c r="D903" s="9">
        <v>19705.75385011288</v>
      </c>
      <c r="E903" s="9">
        <v>20672.801100000001</v>
      </c>
      <c r="F903" s="9">
        <v>63496474254.222221</v>
      </c>
      <c r="G903" s="9">
        <v>387527639821.40527</v>
      </c>
      <c r="H903" s="44">
        <f t="shared" si="74"/>
        <v>1.0058394694360942E-2</v>
      </c>
      <c r="I903" s="10">
        <f t="shared" si="70"/>
        <v>5.0479679388877673E-2</v>
      </c>
      <c r="J903" s="10">
        <f t="shared" si="71"/>
        <v>3.247856223954404E-3</v>
      </c>
      <c r="K903" s="10">
        <f t="shared" si="72"/>
        <v>1.8839616227312588</v>
      </c>
      <c r="L903" s="10">
        <f t="shared" si="73"/>
        <v>6.1344242858295761E-2</v>
      </c>
    </row>
    <row r="904" spans="1:12" x14ac:dyDescent="0.25">
      <c r="A904" s="8">
        <v>44733</v>
      </c>
      <c r="B904" s="9">
        <v>20577.599699999999</v>
      </c>
      <c r="C904" s="9">
        <v>21647.0789</v>
      </c>
      <c r="D904" s="9">
        <v>20401.578300000001</v>
      </c>
      <c r="E904" s="9">
        <v>20739.943385719209</v>
      </c>
      <c r="F904" s="9">
        <v>56244118427.461807</v>
      </c>
      <c r="G904" s="9">
        <v>400486104262.81561</v>
      </c>
      <c r="H904" s="44">
        <f t="shared" si="74"/>
        <v>3.5022945993046645E-2</v>
      </c>
      <c r="I904" s="10">
        <f t="shared" si="70"/>
        <v>3.5892324742532095E-2</v>
      </c>
      <c r="J904" s="10">
        <f t="shared" si="71"/>
        <v>-3.6831816758765901E-2</v>
      </c>
      <c r="K904" s="10">
        <f t="shared" si="72"/>
        <v>1.9849664548901949</v>
      </c>
      <c r="L904" s="10">
        <f t="shared" si="73"/>
        <v>6.104922774528676E-2</v>
      </c>
    </row>
    <row r="905" spans="1:12" x14ac:dyDescent="0.25">
      <c r="A905" s="8">
        <v>44734</v>
      </c>
      <c r="B905" s="9">
        <v>20722.225852523039</v>
      </c>
      <c r="C905" s="9">
        <v>20859.859037541421</v>
      </c>
      <c r="D905" s="9">
        <v>19845.684341723751</v>
      </c>
      <c r="E905" s="9">
        <v>19976.05359134922</v>
      </c>
      <c r="F905" s="9">
        <v>52507160192</v>
      </c>
      <c r="G905" s="9">
        <v>387629559078.78558</v>
      </c>
      <c r="H905" s="44">
        <f t="shared" si="74"/>
        <v>-3.6366101222949754E-2</v>
      </c>
      <c r="I905" s="10">
        <f t="shared" si="70"/>
        <v>1.102802831683679E-4</v>
      </c>
      <c r="J905" s="10">
        <f t="shared" si="71"/>
        <v>5.5021638965103703E-2</v>
      </c>
      <c r="K905" s="10">
        <f t="shared" si="72"/>
        <v>1.8764148626445487</v>
      </c>
      <c r="L905" s="10">
        <f t="shared" si="73"/>
        <v>5.1103034712965734E-2</v>
      </c>
    </row>
    <row r="906" spans="1:12" x14ac:dyDescent="0.25">
      <c r="A906" s="8">
        <v>44735</v>
      </c>
      <c r="B906" s="9">
        <v>19975.729925447071</v>
      </c>
      <c r="C906" s="9">
        <v>21160.101480528869</v>
      </c>
      <c r="D906" s="9">
        <v>19975.729925447071</v>
      </c>
      <c r="E906" s="9">
        <v>21075.168799999999</v>
      </c>
      <c r="F906" s="9">
        <v>50275136312.888893</v>
      </c>
      <c r="G906" s="9">
        <v>391754411545.69177</v>
      </c>
      <c r="H906" s="44">
        <f t="shared" si="74"/>
        <v>1.4393311213038535E-2</v>
      </c>
      <c r="I906" s="10">
        <f t="shared" si="70"/>
        <v>7.8579763480558888E-3</v>
      </c>
      <c r="J906" s="10">
        <f t="shared" si="71"/>
        <v>9.6968869439326699E-3</v>
      </c>
      <c r="K906" s="10">
        <f t="shared" si="72"/>
        <v>1.9178159969404009</v>
      </c>
      <c r="L906" s="10">
        <f t="shared" si="73"/>
        <v>5.9290527029654427E-2</v>
      </c>
    </row>
    <row r="907" spans="1:12" x14ac:dyDescent="0.25">
      <c r="A907" s="8">
        <v>44736</v>
      </c>
      <c r="B907" s="9">
        <v>21097.664499999999</v>
      </c>
      <c r="C907" s="9">
        <v>21461.365279716669</v>
      </c>
      <c r="D907" s="9">
        <v>20764.615699999998</v>
      </c>
      <c r="E907" s="9">
        <v>21279.532329177899</v>
      </c>
      <c r="F907" s="9">
        <v>49938802076.444443</v>
      </c>
      <c r="G907" s="9">
        <v>402565105296.29889</v>
      </c>
      <c r="H907" s="44">
        <f t="shared" si="74"/>
        <v>1.4237351340919484E-2</v>
      </c>
      <c r="I907" s="10">
        <f t="shared" si="70"/>
        <v>7.9173915090749395E-3</v>
      </c>
      <c r="J907" s="10">
        <f t="shared" si="71"/>
        <v>1.0359189504089095E-2</v>
      </c>
      <c r="K907" s="10">
        <f t="shared" si="72"/>
        <v>1.9593579684369971</v>
      </c>
      <c r="L907" s="10">
        <f t="shared" si="73"/>
        <v>3.3554658067506127E-2</v>
      </c>
    </row>
    <row r="908" spans="1:12" x14ac:dyDescent="0.25">
      <c r="A908" s="8">
        <v>44737</v>
      </c>
      <c r="B908" s="9">
        <v>21221.52690442072</v>
      </c>
      <c r="C908" s="9">
        <v>21528.421200000001</v>
      </c>
      <c r="D908" s="9">
        <v>20941.213299999999</v>
      </c>
      <c r="E908" s="9">
        <v>21499.971037134241</v>
      </c>
      <c r="F908" s="9">
        <v>45185609102.222221</v>
      </c>
      <c r="G908" s="9">
        <v>405779943182.65771</v>
      </c>
      <c r="H908" s="44">
        <f t="shared" si="74"/>
        <v>3.1244946166918424E-3</v>
      </c>
      <c r="I908" s="10">
        <f t="shared" si="70"/>
        <v>2.1149407274993596E-2</v>
      </c>
      <c r="J908" s="10">
        <f t="shared" si="71"/>
        <v>-2.1895598664815163E-2</v>
      </c>
      <c r="K908" s="10">
        <f t="shared" si="72"/>
        <v>1.9686044664782423</v>
      </c>
      <c r="L908" s="10">
        <f t="shared" si="73"/>
        <v>2.8040777369857661E-2</v>
      </c>
    </row>
    <row r="909" spans="1:12" x14ac:dyDescent="0.25">
      <c r="A909" s="8">
        <v>44738</v>
      </c>
      <c r="B909" s="9">
        <v>21504.605966903709</v>
      </c>
      <c r="C909" s="9">
        <v>21836.737837671939</v>
      </c>
      <c r="D909" s="9">
        <v>21001.37869884742</v>
      </c>
      <c r="E909" s="9">
        <v>21029.2163</v>
      </c>
      <c r="F909" s="9">
        <v>36017590144</v>
      </c>
      <c r="G909" s="9">
        <v>407726053064.8783</v>
      </c>
      <c r="H909" s="44">
        <f t="shared" si="74"/>
        <v>1.4321377067443209E-2</v>
      </c>
      <c r="I909" s="10">
        <f t="shared" si="70"/>
        <v>7.3607817775415323E-4</v>
      </c>
      <c r="J909" s="10">
        <f t="shared" si="71"/>
        <v>-1.4086730374255563E-2</v>
      </c>
      <c r="K909" s="10">
        <f t="shared" si="72"/>
        <v>2.0111189704067733</v>
      </c>
      <c r="L909" s="10">
        <f t="shared" si="73"/>
        <v>3.9776395197824055E-2</v>
      </c>
    </row>
    <row r="910" spans="1:12" x14ac:dyDescent="0.25">
      <c r="A910" s="8">
        <v>44739</v>
      </c>
      <c r="B910" s="9">
        <v>21036.933000000001</v>
      </c>
      <c r="C910" s="9">
        <v>21496.338</v>
      </c>
      <c r="D910" s="9">
        <v>20647.678409149481</v>
      </c>
      <c r="E910" s="9">
        <v>20732.983400000001</v>
      </c>
      <c r="F910" s="9">
        <v>39899888824.888893</v>
      </c>
      <c r="G910" s="9">
        <v>401731178345.50153</v>
      </c>
      <c r="H910" s="44">
        <f t="shared" si="74"/>
        <v>-1.5588401537004939E-2</v>
      </c>
      <c r="I910" s="10">
        <f t="shared" si="70"/>
        <v>1.6225320587369554E-2</v>
      </c>
      <c r="J910" s="10">
        <f t="shared" si="71"/>
        <v>-2.1199679347642886E-2</v>
      </c>
      <c r="K910" s="10">
        <f t="shared" si="72"/>
        <v>1.9641804388203798</v>
      </c>
      <c r="L910" s="10">
        <f t="shared" si="73"/>
        <v>4.1101937662611832E-2</v>
      </c>
    </row>
    <row r="911" spans="1:12" x14ac:dyDescent="0.25">
      <c r="A911" s="8">
        <v>44740</v>
      </c>
      <c r="B911" s="9">
        <v>20715.201372762691</v>
      </c>
      <c r="C911" s="9">
        <v>21183.621532094159</v>
      </c>
      <c r="D911" s="9">
        <v>20223.803606624198</v>
      </c>
      <c r="E911" s="9">
        <v>20293.450799999999</v>
      </c>
      <c r="F911" s="9">
        <v>42703964992</v>
      </c>
      <c r="G911" s="9">
        <v>395180734750.90887</v>
      </c>
      <c r="H911" s="44">
        <f t="shared" si="74"/>
        <v>-1.4547429795058141E-2</v>
      </c>
      <c r="I911" s="10">
        <f t="shared" si="70"/>
        <v>1.8071159156315093E-2</v>
      </c>
      <c r="J911" s="10">
        <f t="shared" si="71"/>
        <v>-9.4774812768658734E-3</v>
      </c>
      <c r="K911" s="10">
        <f t="shared" si="72"/>
        <v>1.9210592319867557</v>
      </c>
      <c r="L911" s="10">
        <f t="shared" si="73"/>
        <v>4.7459812414098801E-2</v>
      </c>
    </row>
    <row r="912" spans="1:12" x14ac:dyDescent="0.25">
      <c r="A912" s="8">
        <v>44741</v>
      </c>
      <c r="B912" s="9">
        <v>20278.898000000001</v>
      </c>
      <c r="C912" s="9">
        <v>20389.373455811859</v>
      </c>
      <c r="D912" s="9">
        <v>19907.769822893089</v>
      </c>
      <c r="E912" s="9">
        <v>20101.12</v>
      </c>
      <c r="F912" s="9">
        <v>45608149548.599297</v>
      </c>
      <c r="G912" s="9">
        <v>384572998161.43842</v>
      </c>
      <c r="H912" s="44">
        <f t="shared" si="74"/>
        <v>-3.7493498223567553E-2</v>
      </c>
      <c r="I912" s="10">
        <f t="shared" si="70"/>
        <v>2.5188905399797415E-2</v>
      </c>
      <c r="J912" s="10">
        <f t="shared" si="71"/>
        <v>-1.4147153992924655E-2</v>
      </c>
      <c r="K912" s="10">
        <f t="shared" si="72"/>
        <v>1.8115385028613247</v>
      </c>
      <c r="L912" s="10">
        <f t="shared" si="73"/>
        <v>2.4191742078760958E-2</v>
      </c>
    </row>
    <row r="913" spans="1:12" x14ac:dyDescent="0.25">
      <c r="A913" s="8">
        <v>44742</v>
      </c>
      <c r="B913" s="9">
        <v>20117.924200000001</v>
      </c>
      <c r="C913" s="9">
        <v>20145.985100000002</v>
      </c>
      <c r="D913" s="9">
        <v>18703.159685898449</v>
      </c>
      <c r="E913" s="9">
        <v>19816.746359929741</v>
      </c>
      <c r="F913" s="9">
        <v>46778511125.333344</v>
      </c>
      <c r="G913" s="9">
        <v>369357539206.57977</v>
      </c>
      <c r="H913" s="44">
        <f t="shared" si="74"/>
        <v>-1.1937019856904013E-2</v>
      </c>
      <c r="I913" s="10">
        <f t="shared" si="70"/>
        <v>5.7803344110885363E-2</v>
      </c>
      <c r="J913" s="10">
        <f t="shared" si="71"/>
        <v>-2.4254330661208745E-2</v>
      </c>
      <c r="K913" s="10">
        <f t="shared" si="72"/>
        <v>1.7779771119242187</v>
      </c>
      <c r="L913" s="10">
        <f t="shared" si="73"/>
        <v>7.7143404554760542E-2</v>
      </c>
    </row>
    <row r="914" spans="1:12" x14ac:dyDescent="0.25">
      <c r="A914" s="8">
        <v>44743</v>
      </c>
      <c r="B914" s="9">
        <v>19922.819047920329</v>
      </c>
      <c r="C914" s="9">
        <v>20623.15226158292</v>
      </c>
      <c r="D914" s="9">
        <v>19075.463199999998</v>
      </c>
      <c r="E914" s="9">
        <v>19336.1044410867</v>
      </c>
      <c r="F914" s="9">
        <v>63618849237.333344</v>
      </c>
      <c r="G914" s="9">
        <v>373099100824.93402</v>
      </c>
      <c r="H914" s="44">
        <f t="shared" si="74"/>
        <v>2.3685471780822382E-2</v>
      </c>
      <c r="I914" s="10">
        <f t="shared" si="70"/>
        <v>4.6200488072276572E-2</v>
      </c>
      <c r="J914" s="10">
        <f t="shared" si="71"/>
        <v>-4.6335575468579027E-3</v>
      </c>
      <c r="K914" s="10">
        <f t="shared" si="72"/>
        <v>1.8437748104164702</v>
      </c>
      <c r="L914" s="10">
        <f t="shared" si="73"/>
        <v>8.1135071025846495E-2</v>
      </c>
    </row>
    <row r="915" spans="1:12" x14ac:dyDescent="0.25">
      <c r="A915" s="8">
        <v>44744</v>
      </c>
      <c r="B915" s="9">
        <v>19266.388522188059</v>
      </c>
      <c r="C915" s="9">
        <v>19425.755513647931</v>
      </c>
      <c r="D915" s="9">
        <v>19036.131500871819</v>
      </c>
      <c r="E915" s="9">
        <v>19246.509488426869</v>
      </c>
      <c r="F915" s="9">
        <v>39790523569.777779</v>
      </c>
      <c r="G915" s="9">
        <v>367230819438.14081</v>
      </c>
      <c r="H915" s="44">
        <f t="shared" si="74"/>
        <v>-5.8060801411310675E-2</v>
      </c>
      <c r="I915" s="10">
        <f t="shared" si="70"/>
        <v>2.1201079684714835E-2</v>
      </c>
      <c r="J915" s="10">
        <f t="shared" si="71"/>
        <v>3.302729339642152E-3</v>
      </c>
      <c r="K915" s="10">
        <f t="shared" si="72"/>
        <v>1.6786629658903918</v>
      </c>
      <c r="L915" s="10">
        <f t="shared" si="73"/>
        <v>2.0467604605393097E-2</v>
      </c>
    </row>
    <row r="916" spans="1:12" x14ac:dyDescent="0.25">
      <c r="A916" s="8">
        <v>44745</v>
      </c>
      <c r="B916" s="9">
        <v>19249.347298895209</v>
      </c>
      <c r="C916" s="9">
        <v>19567.108100000001</v>
      </c>
      <c r="D916" s="9">
        <v>18973.251867430579</v>
      </c>
      <c r="E916" s="9">
        <v>19310.075499999999</v>
      </c>
      <c r="F916" s="9">
        <v>29227636337.777779</v>
      </c>
      <c r="G916" s="9">
        <v>365991968153.19421</v>
      </c>
      <c r="H916" s="44">
        <f t="shared" si="74"/>
        <v>7.2765554087592622E-3</v>
      </c>
      <c r="I916" s="10">
        <f t="shared" si="70"/>
        <v>1.2703806772064938E-2</v>
      </c>
      <c r="J916" s="10">
        <f t="shared" si="71"/>
        <v>4.8967695646762399E-2</v>
      </c>
      <c r="K916" s="10">
        <f t="shared" si="72"/>
        <v>1.6981544053830846</v>
      </c>
      <c r="L916" s="10">
        <f t="shared" si="73"/>
        <v>3.1299654730712501E-2</v>
      </c>
    </row>
    <row r="917" spans="1:12" x14ac:dyDescent="0.25">
      <c r="A917" s="8">
        <v>44746</v>
      </c>
      <c r="B917" s="9">
        <v>19317.457999999999</v>
      </c>
      <c r="C917" s="9">
        <v>20296.167000000001</v>
      </c>
      <c r="D917" s="9">
        <v>19071.777099999999</v>
      </c>
      <c r="E917" s="9">
        <v>20255.645400000001</v>
      </c>
      <c r="F917" s="9">
        <v>33124206627.555561</v>
      </c>
      <c r="G917" s="9">
        <v>372653433607.49011</v>
      </c>
      <c r="H917" s="44">
        <f t="shared" si="74"/>
        <v>3.7259409835835679E-2</v>
      </c>
      <c r="I917" s="10">
        <f t="shared" si="70"/>
        <v>1.6103791794727922E-2</v>
      </c>
      <c r="J917" s="10">
        <f t="shared" si="71"/>
        <v>-3.4401802731336417E-3</v>
      </c>
      <c r="K917" s="10">
        <f t="shared" si="72"/>
        <v>1.7986860461736187</v>
      </c>
      <c r="L917" s="10">
        <f t="shared" si="73"/>
        <v>6.4199046244096669E-2</v>
      </c>
    </row>
    <row r="918" spans="1:12" x14ac:dyDescent="0.25">
      <c r="A918" s="8">
        <v>44747</v>
      </c>
      <c r="B918" s="9">
        <v>20219.665199999999</v>
      </c>
      <c r="C918" s="9">
        <v>20687.75138226261</v>
      </c>
      <c r="D918" s="9">
        <v>19354.56272326472</v>
      </c>
      <c r="E918" s="9">
        <v>20185.962328275331</v>
      </c>
      <c r="F918" s="9">
        <v>47991911817.846153</v>
      </c>
      <c r="G918" s="9">
        <v>381901509024.66687</v>
      </c>
      <c r="H918" s="44">
        <f t="shared" si="74"/>
        <v>1.9293514005014268E-2</v>
      </c>
      <c r="I918" s="10">
        <f t="shared" si="70"/>
        <v>4.3116963341688727E-2</v>
      </c>
      <c r="J918" s="10">
        <f t="shared" si="71"/>
        <v>1.8407505916956612E-2</v>
      </c>
      <c r="K918" s="10">
        <f t="shared" si="72"/>
        <v>1.8526825346011075</v>
      </c>
      <c r="L918" s="10">
        <f t="shared" si="73"/>
        <v>6.8882396262838874E-2</v>
      </c>
    </row>
    <row r="919" spans="1:12" x14ac:dyDescent="0.25">
      <c r="A919" s="8">
        <v>44748</v>
      </c>
      <c r="B919" s="9">
        <v>20209.975467165808</v>
      </c>
      <c r="C919" s="9">
        <v>20615.7438</v>
      </c>
      <c r="D919" s="9">
        <v>19835.700400000002</v>
      </c>
      <c r="E919" s="9">
        <v>20557.535549272521</v>
      </c>
      <c r="F919" s="9">
        <v>52267397111.462639</v>
      </c>
      <c r="G919" s="9">
        <v>385421461532.83972</v>
      </c>
      <c r="H919" s="44">
        <f t="shared" si="74"/>
        <v>-3.4806867567225216E-3</v>
      </c>
      <c r="I919" s="10">
        <f t="shared" si="70"/>
        <v>2.3409384139956396E-2</v>
      </c>
      <c r="J919" s="10">
        <f t="shared" si="71"/>
        <v>5.30039399190112E-2</v>
      </c>
      <c r="K919" s="10">
        <f t="shared" si="72"/>
        <v>1.8427532402817874</v>
      </c>
      <c r="L919" s="10">
        <f t="shared" si="73"/>
        <v>3.9325225944630615E-2</v>
      </c>
    </row>
    <row r="920" spans="1:12" x14ac:dyDescent="0.25">
      <c r="A920" s="8">
        <v>44749</v>
      </c>
      <c r="B920" s="9">
        <v>20562.573465552559</v>
      </c>
      <c r="C920" s="9">
        <v>21801.064699999999</v>
      </c>
      <c r="D920" s="9">
        <v>20279.629400000002</v>
      </c>
      <c r="E920" s="9">
        <v>21647.1659284091</v>
      </c>
      <c r="F920" s="9">
        <v>44030315825.777779</v>
      </c>
      <c r="G920" s="9">
        <v>396814663327.15527</v>
      </c>
      <c r="H920" s="44">
        <f t="shared" si="74"/>
        <v>5.7495907569437239E-2</v>
      </c>
      <c r="I920" s="10">
        <f t="shared" si="70"/>
        <v>2.9333966573423281E-2</v>
      </c>
      <c r="J920" s="10">
        <f t="shared" si="71"/>
        <v>7.1102276171757239E-3</v>
      </c>
      <c r="K920" s="10">
        <f t="shared" si="72"/>
        <v>2.0061999178277476</v>
      </c>
      <c r="L920" s="10">
        <f t="shared" si="73"/>
        <v>7.5022835476470595E-2</v>
      </c>
    </row>
    <row r="921" spans="1:12" x14ac:dyDescent="0.25">
      <c r="A921" s="8">
        <v>44750</v>
      </c>
      <c r="B921" s="9">
        <v>21654.13549913816</v>
      </c>
      <c r="C921" s="9">
        <v>22332.793518970178</v>
      </c>
      <c r="D921" s="9">
        <v>21250.884352666471</v>
      </c>
      <c r="E921" s="9">
        <v>21801.082205426861</v>
      </c>
      <c r="F921" s="9">
        <v>70338781754.871078</v>
      </c>
      <c r="G921" s="9">
        <v>415489591997.28778</v>
      </c>
      <c r="H921" s="44">
        <f t="shared" si="74"/>
        <v>2.4390039031909273E-2</v>
      </c>
      <c r="I921" s="10">
        <f t="shared" si="70"/>
        <v>4.3929585308585876E-4</v>
      </c>
      <c r="J921" s="10">
        <f t="shared" si="71"/>
        <v>-9.5564273030386282E-3</v>
      </c>
      <c r="K921" s="10">
        <f t="shared" si="72"/>
        <v>2.0795212511612888</v>
      </c>
      <c r="L921" s="10">
        <f t="shared" si="73"/>
        <v>5.0911253778855192E-2</v>
      </c>
    </row>
    <row r="922" spans="1:12" x14ac:dyDescent="0.25">
      <c r="A922" s="8">
        <v>44751</v>
      </c>
      <c r="B922" s="9">
        <v>21594.395622244989</v>
      </c>
      <c r="C922" s="9">
        <v>21951.026600000001</v>
      </c>
      <c r="D922" s="9">
        <v>21424.162703269561</v>
      </c>
      <c r="E922" s="9">
        <v>21592.741748203131</v>
      </c>
      <c r="F922" s="9">
        <v>83660958023.111115</v>
      </c>
      <c r="G922" s="9">
        <v>412806037389.16028</v>
      </c>
      <c r="H922" s="44">
        <f t="shared" si="74"/>
        <v>-1.7094454334424958E-2</v>
      </c>
      <c r="I922" s="10">
        <f t="shared" si="70"/>
        <v>1.259346321641128E-2</v>
      </c>
      <c r="J922" s="10">
        <f t="shared" si="71"/>
        <v>-3.4043194672105148E-2</v>
      </c>
      <c r="K922" s="10">
        <f t="shared" si="72"/>
        <v>2.0268785157614211</v>
      </c>
      <c r="L922" s="10">
        <f t="shared" si="73"/>
        <v>2.4592041426666045E-2</v>
      </c>
    </row>
    <row r="923" spans="1:12" x14ac:dyDescent="0.25">
      <c r="A923" s="8">
        <v>44752</v>
      </c>
      <c r="B923" s="9">
        <v>21584.981658562701</v>
      </c>
      <c r="C923" s="9">
        <v>21589.423032441729</v>
      </c>
      <c r="D923" s="9">
        <v>20701.052198267349</v>
      </c>
      <c r="E923" s="9">
        <v>20857.65583736456</v>
      </c>
      <c r="F923" s="9">
        <v>54982980252.444443</v>
      </c>
      <c r="G923" s="9">
        <v>403608460617.63538</v>
      </c>
      <c r="H923" s="44">
        <f t="shared" si="74"/>
        <v>-1.6473196181096678E-2</v>
      </c>
      <c r="I923" s="10">
        <f t="shared" si="70"/>
        <v>3.0899658985244355E-3</v>
      </c>
      <c r="J923" s="10">
        <f t="shared" si="71"/>
        <v>-4.1488903503093866E-2</v>
      </c>
      <c r="K923" s="10">
        <f t="shared" si="72"/>
        <v>1.9770161521549361</v>
      </c>
      <c r="L923" s="10">
        <f t="shared" si="73"/>
        <v>4.291428405019615E-2</v>
      </c>
    </row>
    <row r="924" spans="1:12" x14ac:dyDescent="0.25">
      <c r="A924" s="8">
        <v>44753</v>
      </c>
      <c r="B924" s="9">
        <v>20849.271921637501</v>
      </c>
      <c r="C924" s="9">
        <v>20849.271921637501</v>
      </c>
      <c r="D924" s="9">
        <v>19930.490384877099</v>
      </c>
      <c r="E924" s="9">
        <v>19992.294567027398</v>
      </c>
      <c r="F924" s="9">
        <v>49043628074.666656</v>
      </c>
      <c r="G924" s="9">
        <v>391019023393.65222</v>
      </c>
      <c r="H924" s="44">
        <f t="shared" si="74"/>
        <v>-3.4283042658992208E-2</v>
      </c>
      <c r="I924" s="10">
        <f t="shared" si="70"/>
        <v>3.3668933505203634E-2</v>
      </c>
      <c r="J924" s="10">
        <f t="shared" si="71"/>
        <v>-3.3964775855020446E-2</v>
      </c>
      <c r="K924" s="10">
        <f t="shared" si="72"/>
        <v>1.8749549804140999</v>
      </c>
      <c r="L924" s="10">
        <f t="shared" si="73"/>
        <v>4.6099294047353467E-2</v>
      </c>
    </row>
    <row r="925" spans="1:12" x14ac:dyDescent="0.25">
      <c r="A925" s="8">
        <v>44754</v>
      </c>
      <c r="B925" s="9">
        <v>19961.358397116201</v>
      </c>
      <c r="C925" s="9">
        <v>20043.3868</v>
      </c>
      <c r="D925" s="9">
        <v>19313.26076323077</v>
      </c>
      <c r="E925" s="9">
        <v>19313.26076323077</v>
      </c>
      <c r="F925" s="9">
        <v>48327162040.888893</v>
      </c>
      <c r="G925" s="9">
        <v>377450556442.84747</v>
      </c>
      <c r="H925" s="44">
        <f t="shared" si="74"/>
        <v>-3.8652914339955831E-2</v>
      </c>
      <c r="I925" s="10">
        <f t="shared" si="70"/>
        <v>1.2032413294391101E-2</v>
      </c>
      <c r="J925" s="10">
        <f t="shared" si="71"/>
        <v>4.5248290668397972E-2</v>
      </c>
      <c r="K925" s="10">
        <f t="shared" si="72"/>
        <v>1.763829591824924</v>
      </c>
      <c r="L925" s="10">
        <f t="shared" si="73"/>
        <v>3.780438972580269E-2</v>
      </c>
    </row>
    <row r="926" spans="1:12" x14ac:dyDescent="0.25">
      <c r="A926" s="8">
        <v>44755</v>
      </c>
      <c r="B926" s="9">
        <v>19330.026300000001</v>
      </c>
      <c r="C926" s="9">
        <v>20223.018599999999</v>
      </c>
      <c r="D926" s="9">
        <v>19001.01635110447</v>
      </c>
      <c r="E926" s="9">
        <v>20187.1528</v>
      </c>
      <c r="F926" s="9">
        <v>55545072384</v>
      </c>
      <c r="G926" s="9">
        <v>374601942548.60217</v>
      </c>
      <c r="H926" s="44">
        <f t="shared" si="74"/>
        <v>8.9621480537410581E-3</v>
      </c>
      <c r="I926" s="10">
        <f t="shared" si="70"/>
        <v>4.2882122224323915E-3</v>
      </c>
      <c r="J926" s="10">
        <f t="shared" si="71"/>
        <v>1.9833554734870917E-2</v>
      </c>
      <c r="K926" s="10">
        <f t="shared" si="72"/>
        <v>1.78859944182217</v>
      </c>
      <c r="L926" s="10">
        <f t="shared" si="73"/>
        <v>6.4312467623580449E-2</v>
      </c>
    </row>
    <row r="927" spans="1:12" x14ac:dyDescent="0.25">
      <c r="A927" s="8">
        <v>44756</v>
      </c>
      <c r="B927" s="9">
        <v>20241.3541</v>
      </c>
      <c r="C927" s="9">
        <v>20748.38330233335</v>
      </c>
      <c r="D927" s="9">
        <v>19659.560107605601</v>
      </c>
      <c r="E927" s="9">
        <v>20587.535800000001</v>
      </c>
      <c r="F927" s="9">
        <v>67129015438.222221</v>
      </c>
      <c r="G927" s="9">
        <v>385428719518.82727</v>
      </c>
      <c r="H927" s="44">
        <f t="shared" si="74"/>
        <v>2.5978550122747284E-2</v>
      </c>
      <c r="I927" s="10">
        <f t="shared" si="70"/>
        <v>2.5332696260512012E-3</v>
      </c>
      <c r="J927" s="10">
        <f t="shared" si="71"/>
        <v>1.1840930078769185E-2</v>
      </c>
      <c r="K927" s="10">
        <f t="shared" si="72"/>
        <v>1.8610432121938123</v>
      </c>
      <c r="L927" s="10">
        <f t="shared" si="73"/>
        <v>5.5383904256663508E-2</v>
      </c>
    </row>
    <row r="928" spans="1:12" x14ac:dyDescent="0.25">
      <c r="A928" s="8">
        <v>44757</v>
      </c>
      <c r="B928" s="9">
        <v>20587.366999999998</v>
      </c>
      <c r="C928" s="9">
        <v>21161.5687287193</v>
      </c>
      <c r="D928" s="9">
        <v>20406.853449483278</v>
      </c>
      <c r="E928" s="9">
        <v>20831.31137190196</v>
      </c>
      <c r="F928" s="9">
        <v>70225059640.195129</v>
      </c>
      <c r="G928" s="9">
        <v>396977697387.64093</v>
      </c>
      <c r="H928" s="44">
        <f t="shared" si="74"/>
        <v>1.9914102239449324E-2</v>
      </c>
      <c r="I928" s="10">
        <f t="shared" si="70"/>
        <v>8.3030945147880529E-3</v>
      </c>
      <c r="J928" s="10">
        <f t="shared" si="71"/>
        <v>1.7320191442074195E-2</v>
      </c>
      <c r="K928" s="10">
        <f t="shared" si="72"/>
        <v>1.9180183192329223</v>
      </c>
      <c r="L928" s="10">
        <f t="shared" si="73"/>
        <v>3.6983422314679881E-2</v>
      </c>
    </row>
    <row r="929" spans="1:12" x14ac:dyDescent="0.25">
      <c r="A929" s="8">
        <v>44758</v>
      </c>
      <c r="B929" s="9">
        <v>20825.95712567454</v>
      </c>
      <c r="C929" s="9">
        <v>21507.16926883686</v>
      </c>
      <c r="D929" s="9">
        <v>20514.660800000001</v>
      </c>
      <c r="E929" s="9">
        <v>21192.11367285276</v>
      </c>
      <c r="F929" s="9">
        <v>67204086400</v>
      </c>
      <c r="G929" s="9">
        <v>398560864419.21777</v>
      </c>
      <c r="H929" s="44">
        <f t="shared" si="74"/>
        <v>1.6331517977139897E-2</v>
      </c>
      <c r="I929" s="10">
        <f t="shared" si="70"/>
        <v>3.2193894617348492E-2</v>
      </c>
      <c r="J929" s="10">
        <f t="shared" si="71"/>
        <v>-1.9946637795640321E-2</v>
      </c>
      <c r="K929" s="10">
        <f t="shared" si="72"/>
        <v>1.9656739878710985</v>
      </c>
      <c r="L929" s="10">
        <f t="shared" si="73"/>
        <v>4.8380447452334163E-2</v>
      </c>
    </row>
    <row r="930" spans="1:12" x14ac:dyDescent="0.25">
      <c r="A930" s="8">
        <v>44759</v>
      </c>
      <c r="B930" s="9">
        <v>21207.850954037371</v>
      </c>
      <c r="C930" s="9">
        <v>21605.869305574121</v>
      </c>
      <c r="D930" s="9">
        <v>20769.402257296329</v>
      </c>
      <c r="E930" s="9">
        <v>20769.402257296329</v>
      </c>
      <c r="F930" s="9">
        <v>63000171477.333344</v>
      </c>
      <c r="G930" s="9">
        <v>405280805586.62378</v>
      </c>
      <c r="H930" s="44">
        <f t="shared" si="74"/>
        <v>4.5891691046609819E-3</v>
      </c>
      <c r="I930" s="10">
        <f t="shared" si="70"/>
        <v>4.0534233229326724E-3</v>
      </c>
      <c r="J930" s="10">
        <f t="shared" si="71"/>
        <v>8.043728491247526E-2</v>
      </c>
      <c r="K930" s="10">
        <f t="shared" si="72"/>
        <v>1.979283967310733</v>
      </c>
      <c r="L930" s="10">
        <f t="shared" si="73"/>
        <v>4.0274006825783193E-2</v>
      </c>
    </row>
    <row r="931" spans="1:12" x14ac:dyDescent="0.25">
      <c r="A931" s="8">
        <v>44760</v>
      </c>
      <c r="B931" s="9">
        <v>20787.376821544411</v>
      </c>
      <c r="C931" s="9">
        <v>22688.71683303174</v>
      </c>
      <c r="D931" s="9">
        <v>20787.376821544411</v>
      </c>
      <c r="E931" s="9">
        <v>22440.03658412828</v>
      </c>
      <c r="F931" s="9">
        <v>75819726179.555557</v>
      </c>
      <c r="G931" s="9">
        <v>416830549514.32178</v>
      </c>
      <c r="H931" s="44">
        <f t="shared" si="74"/>
        <v>5.0118211498125398E-2</v>
      </c>
      <c r="I931" s="10">
        <f t="shared" si="70"/>
        <v>1.521383891461024E-2</v>
      </c>
      <c r="J931" s="10">
        <f t="shared" si="71"/>
        <v>4.3106369824543522E-2</v>
      </c>
      <c r="K931" s="10">
        <f t="shared" si="72"/>
        <v>2.1286003512973863</v>
      </c>
      <c r="L931" s="10">
        <f t="shared" si="73"/>
        <v>9.1466086741485597E-2</v>
      </c>
    </row>
    <row r="932" spans="1:12" x14ac:dyDescent="0.25">
      <c r="A932" s="8">
        <v>44761</v>
      </c>
      <c r="B932" s="9">
        <v>22517.09549629813</v>
      </c>
      <c r="C932" s="9">
        <v>23695.773799999999</v>
      </c>
      <c r="D932" s="9">
        <v>21620.9054</v>
      </c>
      <c r="E932" s="9">
        <v>23407.345099999999</v>
      </c>
      <c r="F932" s="9">
        <v>104199588124.4444</v>
      </c>
      <c r="G932" s="9">
        <v>430166512641.93201</v>
      </c>
      <c r="H932" s="44">
        <f t="shared" si="74"/>
        <v>4.4385805260794595E-2</v>
      </c>
      <c r="I932" s="10">
        <f t="shared" si="70"/>
        <v>4.0514856163134369E-2</v>
      </c>
      <c r="J932" s="10">
        <f t="shared" si="71"/>
        <v>-6.9538386051307688E-3</v>
      </c>
      <c r="K932" s="10">
        <f t="shared" si="72"/>
        <v>2.267465797228926</v>
      </c>
      <c r="L932" s="10">
        <f t="shared" si="73"/>
        <v>9.5965842392520706E-2</v>
      </c>
    </row>
    <row r="933" spans="1:12" x14ac:dyDescent="0.25">
      <c r="A933" s="8">
        <v>44762</v>
      </c>
      <c r="B933" s="9">
        <v>23409.933000000001</v>
      </c>
      <c r="C933" s="9">
        <v>24237.7006</v>
      </c>
      <c r="D933" s="9">
        <v>22966.774600000001</v>
      </c>
      <c r="E933" s="9">
        <v>23244.574199999999</v>
      </c>
      <c r="F933" s="9">
        <v>93750028123.874557</v>
      </c>
      <c r="G933" s="9">
        <v>450053895443.80109</v>
      </c>
      <c r="H933" s="44">
        <f t="shared" si="74"/>
        <v>2.2870187931993219E-2</v>
      </c>
      <c r="I933" s="10">
        <f t="shared" si="70"/>
        <v>3.2679618373863302E-2</v>
      </c>
      <c r="J933" s="10">
        <f t="shared" si="71"/>
        <v>-2.7742689302520107E-3</v>
      </c>
      <c r="K933" s="10">
        <f t="shared" si="72"/>
        <v>2.3421933540729114</v>
      </c>
      <c r="L933" s="10">
        <f t="shared" si="73"/>
        <v>5.533759189677423E-2</v>
      </c>
    </row>
    <row r="934" spans="1:12" x14ac:dyDescent="0.25">
      <c r="A934" s="8">
        <v>44763</v>
      </c>
      <c r="B934" s="9">
        <v>23219.138200000001</v>
      </c>
      <c r="C934" s="9">
        <v>23403.2821</v>
      </c>
      <c r="D934" s="9">
        <v>22369.09691970978</v>
      </c>
      <c r="E934" s="9">
        <v>23180.087500000001</v>
      </c>
      <c r="F934" s="9">
        <v>91477466453.333313</v>
      </c>
      <c r="G934" s="9">
        <v>438036787268.61713</v>
      </c>
      <c r="H934" s="44">
        <f t="shared" si="74"/>
        <v>-3.4426471131506584E-2</v>
      </c>
      <c r="I934" s="10">
        <f t="shared" si="70"/>
        <v>2.9476533892568518E-2</v>
      </c>
      <c r="J934" s="10">
        <f t="shared" si="71"/>
        <v>-2.0664395680128567E-2</v>
      </c>
      <c r="K934" s="10">
        <f t="shared" si="72"/>
        <v>2.2271334310530073</v>
      </c>
      <c r="L934" s="10">
        <f t="shared" si="73"/>
        <v>4.6232764067421162E-2</v>
      </c>
    </row>
    <row r="935" spans="1:12" x14ac:dyDescent="0.25">
      <c r="A935" s="8">
        <v>44764</v>
      </c>
      <c r="B935" s="9">
        <v>23153.358400000001</v>
      </c>
      <c r="C935" s="9">
        <v>23679.194822511949</v>
      </c>
      <c r="D935" s="9">
        <v>22559.008600000001</v>
      </c>
      <c r="E935" s="9">
        <v>22701.084999999999</v>
      </c>
      <c r="F935" s="9">
        <v>86243476340.850174</v>
      </c>
      <c r="G935" s="9">
        <v>441950488414.32361</v>
      </c>
      <c r="H935" s="44">
        <f t="shared" si="74"/>
        <v>1.1789488385987888E-2</v>
      </c>
      <c r="I935" s="10">
        <f t="shared" si="70"/>
        <v>2.1728872593531033E-2</v>
      </c>
      <c r="J935" s="10">
        <f t="shared" si="71"/>
        <v>-1.01215116780633E-2</v>
      </c>
      <c r="K935" s="10">
        <f t="shared" si="72"/>
        <v>2.2651796831584399</v>
      </c>
      <c r="L935" s="10">
        <f t="shared" si="73"/>
        <v>4.9655826741958231E-2</v>
      </c>
    </row>
    <row r="936" spans="1:12" x14ac:dyDescent="0.25">
      <c r="A936" s="8">
        <v>44765</v>
      </c>
      <c r="B936" s="9">
        <v>22683.3616</v>
      </c>
      <c r="C936" s="9">
        <v>22971.266800000001</v>
      </c>
      <c r="D936" s="9">
        <v>22000.69087729328</v>
      </c>
      <c r="E936" s="9">
        <v>22471.31570306779</v>
      </c>
      <c r="F936" s="9">
        <v>66410503533.202797</v>
      </c>
      <c r="G936" s="9">
        <v>429970549238.53021</v>
      </c>
      <c r="H936" s="44">
        <f t="shared" si="74"/>
        <v>-2.989662561663271E-2</v>
      </c>
      <c r="I936" s="10">
        <f t="shared" si="70"/>
        <v>1.1951482316293458E-2</v>
      </c>
      <c r="J936" s="10">
        <f t="shared" si="71"/>
        <v>5.7615233887182704E-3</v>
      </c>
      <c r="K936" s="10">
        <f t="shared" si="72"/>
        <v>2.1675618286000167</v>
      </c>
      <c r="L936" s="10">
        <f t="shared" si="73"/>
        <v>4.4115702007723856E-2</v>
      </c>
    </row>
    <row r="937" spans="1:12" x14ac:dyDescent="0.25">
      <c r="A937" s="8">
        <v>44766</v>
      </c>
      <c r="B937" s="9">
        <v>22459.03628574617</v>
      </c>
      <c r="C937" s="9">
        <v>22990.3936116732</v>
      </c>
      <c r="D937" s="9">
        <v>22295.844400000002</v>
      </c>
      <c r="E937" s="9">
        <v>22600.784714066289</v>
      </c>
      <c r="F937" s="9">
        <v>64037183873.337982</v>
      </c>
      <c r="G937" s="9">
        <v>432554845044.93768</v>
      </c>
      <c r="H937" s="44">
        <f t="shared" si="74"/>
        <v>8.3264070021593108E-4</v>
      </c>
      <c r="I937" s="10">
        <f t="shared" si="70"/>
        <v>2.93917337779919E-2</v>
      </c>
      <c r="J937" s="10">
        <f t="shared" si="71"/>
        <v>-5.5764321018548113E-2</v>
      </c>
      <c r="K937" s="10">
        <f t="shared" si="72"/>
        <v>2.1701992694989594</v>
      </c>
      <c r="L937" s="10">
        <f t="shared" si="73"/>
        <v>3.1151509636172303E-2</v>
      </c>
    </row>
    <row r="938" spans="1:12" x14ac:dyDescent="0.25">
      <c r="A938" s="8">
        <v>44767</v>
      </c>
      <c r="B938" s="9">
        <v>22583.915772423828</v>
      </c>
      <c r="C938" s="9">
        <v>22620.953902998121</v>
      </c>
      <c r="D938" s="9">
        <v>21340.4673</v>
      </c>
      <c r="E938" s="9">
        <v>21340.4673</v>
      </c>
      <c r="F938" s="9">
        <v>63096376192</v>
      </c>
      <c r="G938" s="9">
        <v>419308316689.92877</v>
      </c>
      <c r="H938" s="44">
        <f t="shared" si="74"/>
        <v>-1.6069307681948489E-2</v>
      </c>
      <c r="I938" s="10">
        <f t="shared" si="70"/>
        <v>9.4687965572592264E-2</v>
      </c>
      <c r="J938" s="10">
        <f t="shared" si="71"/>
        <v>-6.2675317403954045E-3</v>
      </c>
      <c r="K938" s="10">
        <f t="shared" si="72"/>
        <v>2.1192563620242924</v>
      </c>
      <c r="L938" s="10">
        <f t="shared" si="73"/>
        <v>6.0002744316574486E-2</v>
      </c>
    </row>
    <row r="939" spans="1:12" x14ac:dyDescent="0.25">
      <c r="A939" s="8">
        <v>44768</v>
      </c>
      <c r="B939" s="9">
        <v>21317.184000000001</v>
      </c>
      <c r="C939" s="9">
        <v>21317.184000000001</v>
      </c>
      <c r="D939" s="9">
        <v>20737.035817202941</v>
      </c>
      <c r="E939" s="9">
        <v>21206.71524384238</v>
      </c>
      <c r="F939" s="9">
        <v>80699937495.860626</v>
      </c>
      <c r="G939" s="9">
        <v>401724637843.7146</v>
      </c>
      <c r="H939" s="44">
        <f t="shared" si="74"/>
        <v>-5.7635496212444043E-2</v>
      </c>
      <c r="I939" s="10">
        <f t="shared" si="70"/>
        <v>1.7061855660542601E-2</v>
      </c>
      <c r="J939" s="10">
        <f t="shared" si="71"/>
        <v>8.1879968661213276E-2</v>
      </c>
      <c r="K939" s="10">
        <f t="shared" si="72"/>
        <v>1.9394764737851991</v>
      </c>
      <c r="L939" s="10">
        <f t="shared" si="73"/>
        <v>2.7976427678047644E-2</v>
      </c>
    </row>
    <row r="940" spans="1:12" x14ac:dyDescent="0.25">
      <c r="A940" s="8">
        <v>44769</v>
      </c>
      <c r="B940" s="9">
        <v>21279.622352812032</v>
      </c>
      <c r="C940" s="9">
        <v>22943.120423415468</v>
      </c>
      <c r="D940" s="9">
        <v>21047.545399999999</v>
      </c>
      <c r="E940" s="9">
        <v>22943.120423415468</v>
      </c>
      <c r="F940" s="9">
        <v>74499287061.407669</v>
      </c>
      <c r="G940" s="9">
        <v>413620711790.03998</v>
      </c>
      <c r="H940" s="44">
        <f t="shared" si="74"/>
        <v>7.6273508893832651E-2</v>
      </c>
      <c r="I940" s="10">
        <f t="shared" si="70"/>
        <v>3.2208973558372142E-2</v>
      </c>
      <c r="J940" s="10">
        <f t="shared" si="71"/>
        <v>3.9397126573836871E-2</v>
      </c>
      <c r="K940" s="10">
        <f t="shared" si="72"/>
        <v>2.1636806587516664</v>
      </c>
      <c r="L940" s="10">
        <f t="shared" si="73"/>
        <v>9.006157190260633E-2</v>
      </c>
    </row>
    <row r="941" spans="1:12" x14ac:dyDescent="0.25">
      <c r="A941" s="8">
        <v>44770</v>
      </c>
      <c r="B941" s="9">
        <v>22954.998072154202</v>
      </c>
      <c r="C941" s="9">
        <v>24139.475699999999</v>
      </c>
      <c r="D941" s="9">
        <v>22713.871949048498</v>
      </c>
      <c r="E941" s="9">
        <v>23847.013442735552</v>
      </c>
      <c r="F941" s="9">
        <v>95390300728.888885</v>
      </c>
      <c r="G941" s="9">
        <v>445314132645.69952</v>
      </c>
      <c r="H941" s="44">
        <f t="shared" si="74"/>
        <v>5.2144401219441146E-2</v>
      </c>
      <c r="I941" s="10">
        <f t="shared" si="70"/>
        <v>3.7969145065814727E-3</v>
      </c>
      <c r="J941" s="10">
        <f t="shared" si="71"/>
        <v>-4.2244301567347931E-3</v>
      </c>
      <c r="K941" s="10">
        <f t="shared" si="72"/>
        <v>2.3286488923517989</v>
      </c>
      <c r="L941" s="10">
        <f t="shared" si="73"/>
        <v>6.2763572593409034E-2</v>
      </c>
    </row>
    <row r="942" spans="1:12" x14ac:dyDescent="0.25">
      <c r="A942" s="8">
        <v>44771</v>
      </c>
      <c r="B942" s="9">
        <v>23852.00875970416</v>
      </c>
      <c r="C942" s="9">
        <v>24298.652223099409</v>
      </c>
      <c r="D942" s="9">
        <v>23452.463599999999</v>
      </c>
      <c r="E942" s="9">
        <v>23746.273399999998</v>
      </c>
      <c r="F942" s="9">
        <v>82637280583.111115</v>
      </c>
      <c r="G942" s="9">
        <v>456242554881.86719</v>
      </c>
      <c r="H942" s="44">
        <f t="shared" si="74"/>
        <v>6.594033983074855E-3</v>
      </c>
      <c r="I942" s="10">
        <f t="shared" si="70"/>
        <v>2.06007188888187E-2</v>
      </c>
      <c r="J942" s="10">
        <f t="shared" si="71"/>
        <v>-4.3809049167343739E-3</v>
      </c>
      <c r="K942" s="10">
        <f t="shared" si="72"/>
        <v>2.3505981162656915</v>
      </c>
      <c r="L942" s="10">
        <f t="shared" si="73"/>
        <v>3.6081012107376687E-2</v>
      </c>
    </row>
    <row r="943" spans="1:12" x14ac:dyDescent="0.25">
      <c r="A943" s="8">
        <v>44772</v>
      </c>
      <c r="B943" s="9">
        <v>23789.5514</v>
      </c>
      <c r="C943" s="9">
        <v>24589.353570680119</v>
      </c>
      <c r="D943" s="9">
        <v>23550.677500000002</v>
      </c>
      <c r="E943" s="9">
        <v>23642.24323410782</v>
      </c>
      <c r="F943" s="9">
        <v>78457212017.777771</v>
      </c>
      <c r="G943" s="9">
        <v>459086809086.10071</v>
      </c>
      <c r="H943" s="44">
        <f t="shared" si="74"/>
        <v>1.1963681973453521E-2</v>
      </c>
      <c r="I943" s="10">
        <f t="shared" si="70"/>
        <v>8.0931444749955932E-3</v>
      </c>
      <c r="J943" s="10">
        <f t="shared" si="71"/>
        <v>-1.3865589270094958E-2</v>
      </c>
      <c r="K943" s="10">
        <f t="shared" si="72"/>
        <v>2.3906836065495467</v>
      </c>
      <c r="L943" s="10">
        <f t="shared" si="73"/>
        <v>4.4103872199859895E-2</v>
      </c>
    </row>
    <row r="944" spans="1:12" x14ac:dyDescent="0.25">
      <c r="A944" s="8">
        <v>44773</v>
      </c>
      <c r="B944" s="9">
        <v>23635.63635852476</v>
      </c>
      <c r="C944" s="9">
        <v>24167.151073084711</v>
      </c>
      <c r="D944" s="9">
        <v>23258.2971</v>
      </c>
      <c r="E944" s="9">
        <v>23314.429599999999</v>
      </c>
      <c r="F944" s="9">
        <v>70552922680.888885</v>
      </c>
      <c r="G944" s="9">
        <v>453330489667.01172</v>
      </c>
      <c r="H944" s="44">
        <f t="shared" si="74"/>
        <v>-1.7170134073749482E-2</v>
      </c>
      <c r="I944" s="10">
        <f t="shared" si="70"/>
        <v>1.8661530380982325E-2</v>
      </c>
      <c r="J944" s="10">
        <f t="shared" si="71"/>
        <v>-1.216742038167018E-4</v>
      </c>
      <c r="K944" s="10">
        <f t="shared" si="72"/>
        <v>2.3324651144234263</v>
      </c>
      <c r="L944" s="10">
        <f t="shared" si="73"/>
        <v>3.9076548432460667E-2</v>
      </c>
    </row>
    <row r="945" spans="1:12" x14ac:dyDescent="0.25">
      <c r="A945" s="8">
        <v>44774</v>
      </c>
      <c r="B945" s="9">
        <v>23311.5556</v>
      </c>
      <c r="C945" s="9">
        <v>23475.594300000001</v>
      </c>
      <c r="D945" s="9">
        <v>22864.676618594691</v>
      </c>
      <c r="E945" s="9">
        <v>23311.59283534098</v>
      </c>
      <c r="F945" s="9">
        <v>63362851484.444443</v>
      </c>
      <c r="G945" s="9">
        <v>443686399923.68048</v>
      </c>
      <c r="H945" s="44">
        <f t="shared" si="74"/>
        <v>-2.8615568752533137E-2</v>
      </c>
      <c r="I945" s="10">
        <f t="shared" si="70"/>
        <v>5.9304665934335737E-3</v>
      </c>
      <c r="J945" s="10">
        <f t="shared" si="71"/>
        <v>-1.4918212582729073E-2</v>
      </c>
      <c r="K945" s="10">
        <f t="shared" si="72"/>
        <v>2.2371047298262248</v>
      </c>
      <c r="L945" s="10">
        <f t="shared" si="73"/>
        <v>2.6718841976032248E-2</v>
      </c>
    </row>
    <row r="946" spans="1:12" x14ac:dyDescent="0.25">
      <c r="A946" s="8">
        <v>44775</v>
      </c>
      <c r="B946" s="9">
        <v>23281.930867103049</v>
      </c>
      <c r="C946" s="9">
        <v>23423.380366916921</v>
      </c>
      <c r="D946" s="9">
        <v>22683.043600000001</v>
      </c>
      <c r="E946" s="9">
        <v>22963.82553778134</v>
      </c>
      <c r="F946" s="9">
        <v>64458226289.777779</v>
      </c>
      <c r="G946" s="9">
        <v>438874273552.16937</v>
      </c>
      <c r="H946" s="44">
        <f t="shared" si="74"/>
        <v>-2.2241793931103847E-3</v>
      </c>
      <c r="I946" s="10">
        <f t="shared" si="70"/>
        <v>1.537531620001583E-2</v>
      </c>
      <c r="J946" s="10">
        <f t="shared" si="71"/>
        <v>-6.5982358876593983E-3</v>
      </c>
      <c r="K946" s="10">
        <f t="shared" si="72"/>
        <v>2.2299048281928049</v>
      </c>
      <c r="L946" s="10">
        <f t="shared" si="73"/>
        <v>3.2638334606777342E-2</v>
      </c>
    </row>
    <row r="947" spans="1:12" x14ac:dyDescent="0.25">
      <c r="A947" s="8">
        <v>44776</v>
      </c>
      <c r="B947" s="9">
        <v>22986.797643830691</v>
      </c>
      <c r="C947" s="9">
        <v>23567.733199999999</v>
      </c>
      <c r="D947" s="9">
        <v>22722.408599999999</v>
      </c>
      <c r="E947" s="9">
        <v>22812.304800000002</v>
      </c>
      <c r="F947" s="9">
        <v>61731132919.080139</v>
      </c>
      <c r="G947" s="9">
        <v>442850015786.80261</v>
      </c>
      <c r="H947" s="44">
        <f t="shared" si="74"/>
        <v>6.1627668945239437E-3</v>
      </c>
      <c r="I947" s="10">
        <f t="shared" si="70"/>
        <v>1.8322175839037849E-2</v>
      </c>
      <c r="J947" s="10">
        <f t="shared" si="71"/>
        <v>-7.7495368023191569E-3</v>
      </c>
      <c r="K947" s="10">
        <f t="shared" si="72"/>
        <v>2.2498099787404549</v>
      </c>
      <c r="L947" s="10">
        <f t="shared" si="73"/>
        <v>3.7202244483887981E-2</v>
      </c>
    </row>
    <row r="948" spans="1:12" x14ac:dyDescent="0.25">
      <c r="A948" s="8">
        <v>44777</v>
      </c>
      <c r="B948" s="9">
        <v>22817.335295209101</v>
      </c>
      <c r="C948" s="9">
        <v>23200.519310198491</v>
      </c>
      <c r="D948" s="9">
        <v>22449.9977</v>
      </c>
      <c r="E948" s="9">
        <v>22635.520004406681</v>
      </c>
      <c r="F948" s="9">
        <v>63618554424.888893</v>
      </c>
      <c r="G948" s="9">
        <v>436671458582.97388</v>
      </c>
      <c r="H948" s="44">
        <f t="shared" si="74"/>
        <v>-1.5581213801313202E-2</v>
      </c>
      <c r="I948" s="10">
        <f t="shared" si="70"/>
        <v>1.0716059767304926E-2</v>
      </c>
      <c r="J948" s="10">
        <f t="shared" si="71"/>
        <v>2.6077145257120904E-2</v>
      </c>
      <c r="K948" s="10">
        <f t="shared" si="72"/>
        <v>2.1991739946480586</v>
      </c>
      <c r="L948" s="10">
        <f t="shared" si="73"/>
        <v>3.3430810115338661E-2</v>
      </c>
    </row>
    <row r="949" spans="1:12" x14ac:dyDescent="0.25">
      <c r="A949" s="8">
        <v>44778</v>
      </c>
      <c r="B949" s="9">
        <v>22603.229345337699</v>
      </c>
      <c r="C949" s="9">
        <v>23440.186608494241</v>
      </c>
      <c r="D949" s="9">
        <v>22603.229345337699</v>
      </c>
      <c r="E949" s="9">
        <v>23225.789747532061</v>
      </c>
      <c r="F949" s="9">
        <v>129511878926.2222</v>
      </c>
      <c r="G949" s="9">
        <v>440925915648.10999</v>
      </c>
      <c r="H949" s="44">
        <f t="shared" si="74"/>
        <v>1.0330255762438765E-2</v>
      </c>
      <c r="I949" s="10">
        <f t="shared" si="70"/>
        <v>4.7442032855342289E-3</v>
      </c>
      <c r="J949" s="10">
        <f t="shared" si="71"/>
        <v>-1.2375443446981271E-2</v>
      </c>
      <c r="K949" s="10">
        <f t="shared" si="72"/>
        <v>2.2322222802413161</v>
      </c>
      <c r="L949" s="10">
        <f t="shared" si="73"/>
        <v>3.7028216206158149E-2</v>
      </c>
    </row>
    <row r="950" spans="1:12" x14ac:dyDescent="0.25">
      <c r="A950" s="8">
        <v>44779</v>
      </c>
      <c r="B950" s="9">
        <v>23296.014358714488</v>
      </c>
      <c r="C950" s="9">
        <v>23327.098460223009</v>
      </c>
      <c r="D950" s="9">
        <v>22938.3603</v>
      </c>
      <c r="E950" s="9">
        <v>22938.3603</v>
      </c>
      <c r="F950" s="9">
        <v>46671867100.444443</v>
      </c>
      <c r="G950" s="9">
        <v>443172289378.62018</v>
      </c>
      <c r="H950" s="44">
        <f t="shared" si="74"/>
        <v>-4.8245412956845332E-3</v>
      </c>
      <c r="I950" s="10">
        <f t="shared" si="70"/>
        <v>2.4470094489021078E-2</v>
      </c>
      <c r="J950" s="10">
        <f t="shared" si="71"/>
        <v>1.0128976722970862E-2</v>
      </c>
      <c r="K950" s="10">
        <f t="shared" si="72"/>
        <v>2.21662829037346</v>
      </c>
      <c r="L950" s="10">
        <f t="shared" si="73"/>
        <v>1.6947077085671669E-2</v>
      </c>
    </row>
    <row r="951" spans="1:12" x14ac:dyDescent="0.25">
      <c r="A951" s="8">
        <v>44780</v>
      </c>
      <c r="B951" s="9">
        <v>22941.6741</v>
      </c>
      <c r="C951" s="9">
        <v>23371.0648</v>
      </c>
      <c r="D951" s="9">
        <v>22864.385900000001</v>
      </c>
      <c r="E951" s="9">
        <v>23170.702417541819</v>
      </c>
      <c r="F951" s="9">
        <v>37227900821.333344</v>
      </c>
      <c r="G951" s="9">
        <v>441070611370.92261</v>
      </c>
      <c r="H951" s="44">
        <f t="shared" si="74"/>
        <v>1.8847753333729707E-3</v>
      </c>
      <c r="I951" s="10">
        <f t="shared" si="70"/>
        <v>3.546656060610201E-2</v>
      </c>
      <c r="J951" s="10">
        <f t="shared" si="71"/>
        <v>2.6855145400645819E-2</v>
      </c>
      <c r="K951" s="10">
        <f t="shared" si="72"/>
        <v>2.2226909120317857</v>
      </c>
      <c r="L951" s="10">
        <f t="shared" si="73"/>
        <v>2.2160179688009762E-2</v>
      </c>
    </row>
    <row r="952" spans="1:12" x14ac:dyDescent="0.25">
      <c r="A952" s="8">
        <v>44781</v>
      </c>
      <c r="B952" s="9">
        <v>23173.564493456561</v>
      </c>
      <c r="C952" s="9">
        <v>24223.891660943951</v>
      </c>
      <c r="D952" s="9">
        <v>23173.564493456561</v>
      </c>
      <c r="E952" s="9">
        <v>23792.955000000002</v>
      </c>
      <c r="F952" s="9">
        <v>61125921052.444443</v>
      </c>
      <c r="G952" s="9">
        <v>454755111561.97607</v>
      </c>
      <c r="H952" s="44">
        <f t="shared" si="74"/>
        <v>3.6490714832297717E-2</v>
      </c>
      <c r="I952" s="10">
        <f t="shared" si="70"/>
        <v>1.7263503761610757E-2</v>
      </c>
      <c r="J952" s="10">
        <f t="shared" si="71"/>
        <v>-2.6657298533193208E-2</v>
      </c>
      <c r="K952" s="10">
        <f t="shared" si="72"/>
        <v>2.3402892070953749</v>
      </c>
      <c r="L952" s="10">
        <f t="shared" si="73"/>
        <v>4.5324368108495605E-2</v>
      </c>
    </row>
    <row r="953" spans="1:12" x14ac:dyDescent="0.25">
      <c r="A953" s="8">
        <v>44782</v>
      </c>
      <c r="B953" s="9">
        <v>23817.559000000001</v>
      </c>
      <c r="C953" s="9">
        <v>23892.833999999999</v>
      </c>
      <c r="D953" s="9">
        <v>22906.460200000001</v>
      </c>
      <c r="E953" s="9">
        <v>23158.699095578169</v>
      </c>
      <c r="F953" s="9">
        <v>70921624871.111115</v>
      </c>
      <c r="G953" s="9">
        <v>448026726997.48297</v>
      </c>
      <c r="H953" s="44">
        <f t="shared" si="74"/>
        <v>-1.3666576187579087E-2</v>
      </c>
      <c r="I953" s="10">
        <f t="shared" si="70"/>
        <v>1.2556606264166234E-2</v>
      </c>
      <c r="J953" s="10">
        <f t="shared" si="71"/>
        <v>3.3745652153682082E-2</v>
      </c>
      <c r="K953" s="10">
        <f t="shared" si="72"/>
        <v>2.2946388901580579</v>
      </c>
      <c r="L953" s="10">
        <f t="shared" si="73"/>
        <v>4.3060944003910251E-2</v>
      </c>
    </row>
    <row r="954" spans="1:12" x14ac:dyDescent="0.25">
      <c r="A954" s="8">
        <v>44783</v>
      </c>
      <c r="B954" s="9">
        <v>23145.39408153974</v>
      </c>
      <c r="C954" s="9">
        <v>24149.627130637669</v>
      </c>
      <c r="D954" s="9">
        <v>22734.437956381491</v>
      </c>
      <c r="E954" s="9">
        <v>23940.204499589341</v>
      </c>
      <c r="F954" s="9">
        <v>75259928007.111115</v>
      </c>
      <c r="G954" s="9">
        <v>447407095340.55127</v>
      </c>
      <c r="H954" s="44">
        <f t="shared" si="74"/>
        <v>1.074770496616979E-2</v>
      </c>
      <c r="I954" s="10">
        <f t="shared" si="70"/>
        <v>3.2125967149799775E-2</v>
      </c>
      <c r="J954" s="10">
        <f t="shared" si="71"/>
        <v>-4.6894752254655891E-4</v>
      </c>
      <c r="K954" s="10">
        <f t="shared" si="72"/>
        <v>2.3300486969195457</v>
      </c>
      <c r="L954" s="10">
        <f t="shared" si="73"/>
        <v>6.2248698515062095E-2</v>
      </c>
    </row>
    <row r="955" spans="1:12" x14ac:dyDescent="0.25">
      <c r="A955" s="8">
        <v>44784</v>
      </c>
      <c r="B955" s="9">
        <v>23956.835804030641</v>
      </c>
      <c r="C955" s="9">
        <v>24838.0225842293</v>
      </c>
      <c r="D955" s="9">
        <v>23872.7772</v>
      </c>
      <c r="E955" s="9">
        <v>23928.977800000001</v>
      </c>
      <c r="F955" s="9">
        <v>86265117553.777771</v>
      </c>
      <c r="G955" s="9">
        <v>465824711793.65112</v>
      </c>
      <c r="H955" s="44">
        <f t="shared" si="74"/>
        <v>2.8505427842332648E-2</v>
      </c>
      <c r="I955" s="10">
        <f t="shared" si="70"/>
        <v>2.5356938905245638E-2</v>
      </c>
      <c r="J955" s="10">
        <f t="shared" si="71"/>
        <v>1.9514423219532562E-2</v>
      </c>
      <c r="K955" s="10">
        <f t="shared" si="72"/>
        <v>2.4249731597610396</v>
      </c>
      <c r="L955" s="10">
        <f t="shared" si="73"/>
        <v>4.0432890406621791E-2</v>
      </c>
    </row>
    <row r="956" spans="1:12" x14ac:dyDescent="0.25">
      <c r="A956" s="8">
        <v>44785</v>
      </c>
      <c r="B956" s="9">
        <v>23934.390599999999</v>
      </c>
      <c r="C956" s="9">
        <v>24417.575700000001</v>
      </c>
      <c r="D956" s="9">
        <v>23644.725901721002</v>
      </c>
      <c r="E956" s="9">
        <v>24395.937999999998</v>
      </c>
      <c r="F956" s="9">
        <v>74588843079.111115</v>
      </c>
      <c r="G956" s="9">
        <v>458429489535.79138</v>
      </c>
      <c r="H956" s="44">
        <f t="shared" si="74"/>
        <v>-1.6927550605266715E-2</v>
      </c>
      <c r="I956" s="10">
        <f t="shared" si="70"/>
        <v>1.067339569722414E-2</v>
      </c>
      <c r="J956" s="10">
        <f t="shared" si="71"/>
        <v>1.3131359817624144E-3</v>
      </c>
      <c r="K956" s="10">
        <f t="shared" si="72"/>
        <v>2.3669967532775043</v>
      </c>
      <c r="L956" s="10">
        <f t="shared" si="73"/>
        <v>3.2685927571811879E-2</v>
      </c>
    </row>
    <row r="957" spans="1:12" x14ac:dyDescent="0.25">
      <c r="A957" s="8">
        <v>44786</v>
      </c>
      <c r="B957" s="9">
        <v>24399.297900000001</v>
      </c>
      <c r="C957" s="9">
        <v>24879.863314874248</v>
      </c>
      <c r="D957" s="9">
        <v>24334.20220840428</v>
      </c>
      <c r="E957" s="9">
        <v>24427.973183996641</v>
      </c>
      <c r="F957" s="9">
        <v>55096228622.222221</v>
      </c>
      <c r="G957" s="9">
        <v>468930049868.29028</v>
      </c>
      <c r="H957" s="44">
        <f t="shared" si="74"/>
        <v>1.8932576294797648E-2</v>
      </c>
      <c r="I957" s="10">
        <f t="shared" si="70"/>
        <v>1.8347399454897361E-3</v>
      </c>
      <c r="J957" s="10">
        <f t="shared" si="71"/>
        <v>-4.2971643147614591E-3</v>
      </c>
      <c r="K957" s="10">
        <f t="shared" si="72"/>
        <v>2.4307426761932667</v>
      </c>
      <c r="L957" s="10">
        <f t="shared" si="73"/>
        <v>2.2423628348149149E-2</v>
      </c>
    </row>
    <row r="958" spans="1:12" x14ac:dyDescent="0.25">
      <c r="A958" s="8">
        <v>44787</v>
      </c>
      <c r="B958" s="9">
        <v>24443.207718102651</v>
      </c>
      <c r="C958" s="9">
        <v>24975.355100000001</v>
      </c>
      <c r="D958" s="9">
        <v>24177.63291481846</v>
      </c>
      <c r="E958" s="9">
        <v>24323.00216934842</v>
      </c>
      <c r="F958" s="9">
        <v>45036090766.222221</v>
      </c>
      <c r="G958" s="9">
        <v>468505617974.20648</v>
      </c>
      <c r="H958" s="44">
        <f t="shared" si="74"/>
        <v>3.8381153432086291E-3</v>
      </c>
      <c r="I958" s="10">
        <f t="shared" si="70"/>
        <v>2.9849608130085567E-2</v>
      </c>
      <c r="J958" s="10">
        <f t="shared" si="71"/>
        <v>-7.2522490488741154E-3</v>
      </c>
      <c r="K958" s="10">
        <f t="shared" si="72"/>
        <v>2.443910262297365</v>
      </c>
      <c r="L958" s="10">
        <f t="shared" si="73"/>
        <v>3.299422189062251E-2</v>
      </c>
    </row>
    <row r="959" spans="1:12" x14ac:dyDescent="0.25">
      <c r="A959" s="8">
        <v>44788</v>
      </c>
      <c r="B959" s="9">
        <v>24300.943039700771</v>
      </c>
      <c r="C959" s="9">
        <v>25136.0173</v>
      </c>
      <c r="D959" s="9">
        <v>23804.7166</v>
      </c>
      <c r="E959" s="9">
        <v>24146.6057</v>
      </c>
      <c r="F959" s="9">
        <v>59267124807.111122</v>
      </c>
      <c r="G959" s="9">
        <v>463905635630.02283</v>
      </c>
      <c r="H959" s="44">
        <f t="shared" si="74"/>
        <v>6.4328294575478869E-3</v>
      </c>
      <c r="I959" s="10">
        <f t="shared" si="70"/>
        <v>3.0551553129484748E-2</v>
      </c>
      <c r="J959" s="10">
        <f t="shared" si="71"/>
        <v>-1.0637505038854744E-2</v>
      </c>
      <c r="K959" s="10">
        <f t="shared" si="72"/>
        <v>2.4660643496818229</v>
      </c>
      <c r="L959" s="10">
        <f t="shared" si="73"/>
        <v>5.5925921000042456E-2</v>
      </c>
    </row>
    <row r="960" spans="1:12" x14ac:dyDescent="0.25">
      <c r="A960" s="8">
        <v>44789</v>
      </c>
      <c r="B960" s="9">
        <v>24088.5357</v>
      </c>
      <c r="C960" s="9">
        <v>24236.628199999999</v>
      </c>
      <c r="D960" s="9">
        <v>23707.543900000001</v>
      </c>
      <c r="E960" s="9">
        <v>23889.746060195012</v>
      </c>
      <c r="F960" s="9">
        <v>59133679900.444443</v>
      </c>
      <c r="G960" s="9">
        <v>458345123480.83459</v>
      </c>
      <c r="H960" s="44">
        <f t="shared" si="74"/>
        <v>-3.5780891191541327E-2</v>
      </c>
      <c r="I960" s="10">
        <f t="shared" si="70"/>
        <v>2.960569249685625E-2</v>
      </c>
      <c r="J960" s="10">
        <f t="shared" si="71"/>
        <v>-2.4193932919930883E-2</v>
      </c>
      <c r="K960" s="10">
        <f t="shared" si="72"/>
        <v>2.3420454783229769</v>
      </c>
      <c r="L960" s="10">
        <f t="shared" si="73"/>
        <v>2.2317128346644122E-2</v>
      </c>
    </row>
    <row r="961" spans="1:12" x14ac:dyDescent="0.25">
      <c r="A961" s="8">
        <v>44790</v>
      </c>
      <c r="B961" s="9">
        <v>23858.860419407079</v>
      </c>
      <c r="C961" s="9">
        <v>24416.598000000002</v>
      </c>
      <c r="D961" s="9">
        <v>23213.059028209311</v>
      </c>
      <c r="E961" s="9">
        <v>23311.759146540469</v>
      </c>
      <c r="F961" s="9">
        <v>55592942003.2892</v>
      </c>
      <c r="G961" s="9">
        <v>453256684699.59418</v>
      </c>
      <c r="H961" s="44">
        <f t="shared" si="74"/>
        <v>7.4255295957381803E-3</v>
      </c>
      <c r="I961" s="10">
        <f t="shared" si="70"/>
        <v>1.28515084145978E-2</v>
      </c>
      <c r="J961" s="10">
        <f t="shared" si="71"/>
        <v>-4.5287850597983681E-3</v>
      </c>
      <c r="K961" s="10">
        <f t="shared" si="72"/>
        <v>2.3668619359325671</v>
      </c>
      <c r="L961" s="10">
        <f t="shared" si="73"/>
        <v>5.1847495426092127E-2</v>
      </c>
    </row>
    <row r="962" spans="1:12" x14ac:dyDescent="0.25">
      <c r="A962" s="8">
        <v>44791</v>
      </c>
      <c r="B962" s="9">
        <v>23338.39300372676</v>
      </c>
      <c r="C962" s="9">
        <v>23575.611199999999</v>
      </c>
      <c r="D962" s="9">
        <v>23140.458575066259</v>
      </c>
      <c r="E962" s="9">
        <v>23206.1852</v>
      </c>
      <c r="F962" s="9">
        <v>50975738595.555557</v>
      </c>
      <c r="G962" s="9">
        <v>447830687692.11328</v>
      </c>
      <c r="H962" s="44">
        <f t="shared" si="74"/>
        <v>-3.4443242256763304E-2</v>
      </c>
      <c r="I962" s="10">
        <f t="shared" si="70"/>
        <v>4.5061419743471519E-2</v>
      </c>
      <c r="J962" s="10">
        <f t="shared" si="71"/>
        <v>-0.10193234729331002</v>
      </c>
      <c r="K962" s="10">
        <f t="shared" si="72"/>
        <v>2.2508962946281668</v>
      </c>
      <c r="L962" s="10">
        <f t="shared" si="73"/>
        <v>1.8804840168665349E-2</v>
      </c>
    </row>
    <row r="963" spans="1:12" x14ac:dyDescent="0.25">
      <c r="A963" s="8">
        <v>44792</v>
      </c>
      <c r="B963" s="9">
        <v>23192.072199999999</v>
      </c>
      <c r="C963" s="9">
        <v>23192.072199999999</v>
      </c>
      <c r="D963" s="9">
        <v>20840.724270840728</v>
      </c>
      <c r="E963" s="9">
        <v>20840.724270840728</v>
      </c>
      <c r="F963" s="9">
        <v>56799885624.888893</v>
      </c>
      <c r="G963" s="9">
        <v>417759707938.02362</v>
      </c>
      <c r="H963" s="44">
        <f t="shared" si="74"/>
        <v>-1.6268464759887146E-2</v>
      </c>
      <c r="I963" s="10">
        <f t="shared" ref="I963:I1026" si="75">_xlfn.STDEV.S(H964:H965)</f>
        <v>6.7643279211226842E-2</v>
      </c>
      <c r="J963" s="10">
        <f t="shared" ref="J963:J1026" si="76">E964/E963-1</f>
        <v>1.5483350171950905E-2</v>
      </c>
      <c r="K963" s="10">
        <f t="shared" ref="K963:K1026" si="77">C963/$C$2-1</f>
        <v>2.1980092028209608</v>
      </c>
      <c r="L963" s="10">
        <f t="shared" ref="L963:L1026" si="78">C963/D963-1</f>
        <v>0.11282467435400778</v>
      </c>
    </row>
    <row r="964" spans="1:12" x14ac:dyDescent="0.25">
      <c r="A964" s="8">
        <v>44793</v>
      </c>
      <c r="B964" s="9">
        <v>20836.676332369891</v>
      </c>
      <c r="C964" s="9">
        <v>21336.82387559057</v>
      </c>
      <c r="D964" s="9">
        <v>20829.837923886771</v>
      </c>
      <c r="E964" s="9">
        <v>21163.40850256323</v>
      </c>
      <c r="F964" s="9">
        <v>61145030798.717773</v>
      </c>
      <c r="G964" s="9">
        <v>404934592425.89032</v>
      </c>
      <c r="H964" s="44">
        <f t="shared" ref="H964:H1027" si="79">(C964-C963)/C963</f>
        <v>-7.9994935700891334E-2</v>
      </c>
      <c r="I964" s="10">
        <f t="shared" si="75"/>
        <v>1.6289323497453274E-2</v>
      </c>
      <c r="J964" s="10">
        <f t="shared" si="76"/>
        <v>1.6646555007819419E-2</v>
      </c>
      <c r="K964" s="10">
        <f t="shared" si="77"/>
        <v>1.9421846622704391</v>
      </c>
      <c r="L964" s="10">
        <f t="shared" si="78"/>
        <v>2.4339409339446005E-2</v>
      </c>
    </row>
    <row r="965" spans="1:12" x14ac:dyDescent="0.25">
      <c r="A965" s="8">
        <v>44794</v>
      </c>
      <c r="B965" s="9">
        <v>21138.109082009469</v>
      </c>
      <c r="C965" s="9">
        <v>21671.110181767839</v>
      </c>
      <c r="D965" s="9">
        <v>21085.999156997012</v>
      </c>
      <c r="E965" s="9">
        <v>21515.706346354102</v>
      </c>
      <c r="F965" s="9">
        <v>42209985479.111122</v>
      </c>
      <c r="G965" s="9">
        <v>408762717345.30267</v>
      </c>
      <c r="H965" s="44">
        <f t="shared" si="79"/>
        <v>1.5667107163015708E-2</v>
      </c>
      <c r="I965" s="10">
        <f t="shared" si="75"/>
        <v>9.2010886457196631E-3</v>
      </c>
      <c r="J965" s="10">
        <f t="shared" si="76"/>
        <v>-4.5116504562515702E-3</v>
      </c>
      <c r="K965" s="10">
        <f t="shared" si="77"/>
        <v>1.9882801846676115</v>
      </c>
      <c r="L965" s="10">
        <f t="shared" si="78"/>
        <v>2.7748792950922141E-2</v>
      </c>
    </row>
    <row r="966" spans="1:12" x14ac:dyDescent="0.25">
      <c r="A966" s="8">
        <v>44795</v>
      </c>
      <c r="B966" s="9">
        <v>21511.40547599992</v>
      </c>
      <c r="C966" s="9">
        <v>21511.40547599992</v>
      </c>
      <c r="D966" s="9">
        <v>20931.278113822649</v>
      </c>
      <c r="E966" s="9">
        <v>21418.634999999998</v>
      </c>
      <c r="F966" s="9">
        <v>48612705848.888893</v>
      </c>
      <c r="G966" s="9">
        <v>406816213314.11279</v>
      </c>
      <c r="H966" s="44">
        <f t="shared" si="79"/>
        <v>-7.3694750489654509E-3</v>
      </c>
      <c r="I966" s="10">
        <f t="shared" si="75"/>
        <v>2.3359751647369391E-3</v>
      </c>
      <c r="J966" s="10">
        <f t="shared" si="76"/>
        <v>4.5519157236477703E-3</v>
      </c>
      <c r="K966" s="10">
        <f t="shared" si="77"/>
        <v>1.9662581284073855</v>
      </c>
      <c r="L966" s="10">
        <f t="shared" si="78"/>
        <v>2.7715811668192591E-2</v>
      </c>
    </row>
    <row r="967" spans="1:12" x14ac:dyDescent="0.25">
      <c r="A967" s="8">
        <v>44796</v>
      </c>
      <c r="B967" s="9">
        <v>21412.832900000001</v>
      </c>
      <c r="C967" s="9">
        <v>21632.790665155881</v>
      </c>
      <c r="D967" s="9">
        <v>20946.78339527392</v>
      </c>
      <c r="E967" s="9">
        <v>21516.13082143557</v>
      </c>
      <c r="F967" s="9">
        <v>56455916259.555557</v>
      </c>
      <c r="G967" s="9">
        <v>409246011088.18152</v>
      </c>
      <c r="H967" s="44">
        <f t="shared" si="79"/>
        <v>5.642829302408392E-3</v>
      </c>
      <c r="I967" s="10">
        <f t="shared" si="75"/>
        <v>8.0488490090371515E-3</v>
      </c>
      <c r="J967" s="10">
        <f t="shared" si="76"/>
        <v>-6.415001593404579E-3</v>
      </c>
      <c r="K967" s="10">
        <f t="shared" si="77"/>
        <v>1.9829962166928699</v>
      </c>
      <c r="L967" s="10">
        <f t="shared" si="78"/>
        <v>3.2750005427407913E-2</v>
      </c>
    </row>
    <row r="968" spans="1:12" x14ac:dyDescent="0.25">
      <c r="A968" s="8">
        <v>44797</v>
      </c>
      <c r="B968" s="9">
        <v>21512.995189548928</v>
      </c>
      <c r="C968" s="9">
        <v>21826.3262</v>
      </c>
      <c r="D968" s="9">
        <v>21172.074323490251</v>
      </c>
      <c r="E968" s="9">
        <v>21378.104807932159</v>
      </c>
      <c r="F968" s="9">
        <v>50558561664</v>
      </c>
      <c r="G968" s="9">
        <v>410769202810.87921</v>
      </c>
      <c r="H968" s="44">
        <f t="shared" si="79"/>
        <v>8.9463970617460961E-3</v>
      </c>
      <c r="I968" s="10">
        <f t="shared" si="75"/>
        <v>3.0101508868612785E-3</v>
      </c>
      <c r="J968" s="10">
        <f t="shared" si="76"/>
        <v>9.9718859142285954E-3</v>
      </c>
      <c r="K968" s="10">
        <f t="shared" si="77"/>
        <v>2.0096832852810906</v>
      </c>
      <c r="L968" s="10">
        <f t="shared" si="78"/>
        <v>3.0901642725855272E-2</v>
      </c>
    </row>
    <row r="969" spans="1:12" x14ac:dyDescent="0.25">
      <c r="A969" s="8">
        <v>44798</v>
      </c>
      <c r="B969" s="9">
        <v>21367.724909277171</v>
      </c>
      <c r="C969" s="9">
        <v>21773.148661765041</v>
      </c>
      <c r="D969" s="9">
        <v>21330.7948</v>
      </c>
      <c r="E969" s="9">
        <v>21591.284830139281</v>
      </c>
      <c r="F969" s="9">
        <v>50399097415.111122</v>
      </c>
      <c r="G969" s="9">
        <v>413233152001.35571</v>
      </c>
      <c r="H969" s="44">
        <f t="shared" si="79"/>
        <v>-2.4363943683274915E-3</v>
      </c>
      <c r="I969" s="10">
        <f t="shared" si="75"/>
        <v>4.9304888624915499E-2</v>
      </c>
      <c r="J969" s="10">
        <f t="shared" si="76"/>
        <v>-6.3718763661936073E-2</v>
      </c>
      <c r="K969" s="10">
        <f t="shared" si="77"/>
        <v>2.0023505098743826</v>
      </c>
      <c r="L969" s="10">
        <f t="shared" si="78"/>
        <v>2.0737804939412907E-2</v>
      </c>
    </row>
    <row r="970" spans="1:12" x14ac:dyDescent="0.25">
      <c r="A970" s="8">
        <v>44799</v>
      </c>
      <c r="B970" s="9">
        <v>21563.193109764419</v>
      </c>
      <c r="C970" s="9">
        <v>21812.788896295639</v>
      </c>
      <c r="D970" s="9">
        <v>20122.778512571811</v>
      </c>
      <c r="E970" s="9">
        <v>20215.514854890091</v>
      </c>
      <c r="F970" s="9">
        <v>54504579114.666656</v>
      </c>
      <c r="G970" s="9">
        <v>404941903812.07953</v>
      </c>
      <c r="H970" s="44">
        <f t="shared" si="79"/>
        <v>1.820601840661128E-3</v>
      </c>
      <c r="I970" s="10">
        <f t="shared" si="75"/>
        <v>4.1124709515100652E-2</v>
      </c>
      <c r="J970" s="10">
        <f t="shared" si="76"/>
        <v>-8.1592952776163852E-3</v>
      </c>
      <c r="K970" s="10">
        <f t="shared" si="77"/>
        <v>2.0078165947389697</v>
      </c>
      <c r="L970" s="10">
        <f t="shared" si="78"/>
        <v>8.3984941874104768E-2</v>
      </c>
    </row>
    <row r="971" spans="1:12" x14ac:dyDescent="0.25">
      <c r="A971" s="8">
        <v>44800</v>
      </c>
      <c r="B971" s="9">
        <v>20254.82006359482</v>
      </c>
      <c r="C971" s="9">
        <v>20331.546960699969</v>
      </c>
      <c r="D971" s="9">
        <v>19870.573934771051</v>
      </c>
      <c r="E971" s="9">
        <v>20050.570500000002</v>
      </c>
      <c r="F971" s="9">
        <v>59715633080.888893</v>
      </c>
      <c r="G971" s="9">
        <v>384932413807.47302</v>
      </c>
      <c r="H971" s="44">
        <f t="shared" si="79"/>
        <v>-6.7907040343989311E-2</v>
      </c>
      <c r="I971" s="10">
        <f t="shared" si="75"/>
        <v>1.4877396490576497E-2</v>
      </c>
      <c r="J971" s="10">
        <f t="shared" si="76"/>
        <v>-2.2135799078634721E-2</v>
      </c>
      <c r="K971" s="10">
        <f t="shared" si="77"/>
        <v>1.8035646718927096</v>
      </c>
      <c r="L971" s="10">
        <f t="shared" si="78"/>
        <v>2.3198777621731059E-2</v>
      </c>
    </row>
    <row r="972" spans="1:12" x14ac:dyDescent="0.25">
      <c r="A972" s="8">
        <v>44801</v>
      </c>
      <c r="B972" s="9">
        <v>20032.7284</v>
      </c>
      <c r="C972" s="9">
        <v>20133.3567</v>
      </c>
      <c r="D972" s="9">
        <v>19606.735100000002</v>
      </c>
      <c r="E972" s="9">
        <v>19606.735100000002</v>
      </c>
      <c r="F972" s="9">
        <v>41580848931.555557</v>
      </c>
      <c r="G972" s="9">
        <v>382562471282.79578</v>
      </c>
      <c r="H972" s="44">
        <f t="shared" si="79"/>
        <v>-9.7479183990801018E-3</v>
      </c>
      <c r="I972" s="10">
        <f t="shared" si="75"/>
        <v>1.1321634380946485E-3</v>
      </c>
      <c r="J972" s="10">
        <f t="shared" si="76"/>
        <v>3.438288283761981E-2</v>
      </c>
      <c r="K972" s="10">
        <f t="shared" si="77"/>
        <v>1.7762357522445558</v>
      </c>
      <c r="L972" s="10">
        <f t="shared" si="78"/>
        <v>2.6859219411802915E-2</v>
      </c>
    </row>
    <row r="973" spans="1:12" x14ac:dyDescent="0.25">
      <c r="A973" s="8">
        <v>44802</v>
      </c>
      <c r="B973" s="9">
        <v>19539.580699999999</v>
      </c>
      <c r="C973" s="9">
        <v>20360.700499999999</v>
      </c>
      <c r="D973" s="9">
        <v>19539.580699999999</v>
      </c>
      <c r="E973" s="9">
        <v>20280.87117577155</v>
      </c>
      <c r="F973" s="9">
        <v>50011859821.714287</v>
      </c>
      <c r="G973" s="9">
        <v>382224120625.5954</v>
      </c>
      <c r="H973" s="44">
        <f t="shared" si="79"/>
        <v>1.1291897490695068E-2</v>
      </c>
      <c r="I973" s="10">
        <f t="shared" si="75"/>
        <v>1.0979833440860575E-2</v>
      </c>
      <c r="J973" s="10">
        <f t="shared" si="76"/>
        <v>-2.5285199601493114E-2</v>
      </c>
      <c r="K973" s="10">
        <f t="shared" si="77"/>
        <v>1.8075847217689041</v>
      </c>
      <c r="L973" s="10">
        <f t="shared" si="78"/>
        <v>4.2023409437849324E-2</v>
      </c>
    </row>
    <row r="974" spans="1:12" x14ac:dyDescent="0.25">
      <c r="A974" s="8">
        <v>44803</v>
      </c>
      <c r="B974" s="9">
        <v>20295.05746940714</v>
      </c>
      <c r="C974" s="9">
        <v>20558.011500000001</v>
      </c>
      <c r="D974" s="9">
        <v>19595.5805</v>
      </c>
      <c r="E974" s="9">
        <v>19768.065299999998</v>
      </c>
      <c r="F974" s="9">
        <v>59130067821.714287</v>
      </c>
      <c r="G974" s="9">
        <v>385411494436.50629</v>
      </c>
      <c r="H974" s="44">
        <f t="shared" si="79"/>
        <v>9.6907766017186644E-3</v>
      </c>
      <c r="I974" s="10">
        <f t="shared" si="75"/>
        <v>4.5917259218823869E-3</v>
      </c>
      <c r="J974" s="10">
        <f t="shared" si="76"/>
        <v>1.4107693179261416E-2</v>
      </c>
      <c r="K974" s="10">
        <f t="shared" si="77"/>
        <v>1.834792398097965</v>
      </c>
      <c r="L974" s="10">
        <f t="shared" si="78"/>
        <v>4.9114697061411361E-2</v>
      </c>
    </row>
    <row r="975" spans="1:12" x14ac:dyDescent="0.25">
      <c r="A975" s="8">
        <v>44804</v>
      </c>
      <c r="B975" s="9">
        <v>19794.257300000001</v>
      </c>
      <c r="C975" s="9">
        <v>20438.013302173291</v>
      </c>
      <c r="D975" s="9">
        <v>19794.257300000001</v>
      </c>
      <c r="E975" s="9">
        <v>20046.947100000001</v>
      </c>
      <c r="F975" s="9">
        <v>68910236344.888885</v>
      </c>
      <c r="G975" s="9">
        <v>386652241579.52222</v>
      </c>
      <c r="H975" s="44">
        <f t="shared" si="79"/>
        <v>-5.8370527629440063E-3</v>
      </c>
      <c r="I975" s="10">
        <f t="shared" si="75"/>
        <v>1.6552436221507885E-2</v>
      </c>
      <c r="J975" s="10">
        <f t="shared" si="76"/>
        <v>4.920514804970022E-3</v>
      </c>
      <c r="K975" s="10">
        <f t="shared" si="77"/>
        <v>1.8182455652982745</v>
      </c>
      <c r="L975" s="10">
        <f t="shared" si="78"/>
        <v>3.2522362037462837E-2</v>
      </c>
    </row>
    <row r="976" spans="1:12" x14ac:dyDescent="0.25">
      <c r="A976" s="8">
        <v>44805</v>
      </c>
      <c r="B976" s="9">
        <v>20053.473999999998</v>
      </c>
      <c r="C976" s="9">
        <v>20185.997599999999</v>
      </c>
      <c r="D976" s="9">
        <v>19619.654900000001</v>
      </c>
      <c r="E976" s="9">
        <v>20145.588400000001</v>
      </c>
      <c r="F976" s="9">
        <v>59976236430.222221</v>
      </c>
      <c r="G976" s="9">
        <v>382219556944.80951</v>
      </c>
      <c r="H976" s="44">
        <f t="shared" si="79"/>
        <v>-1.2330733836370183E-2</v>
      </c>
      <c r="I976" s="10">
        <f t="shared" si="75"/>
        <v>2.0412089941059464E-2</v>
      </c>
      <c r="J976" s="10">
        <f t="shared" si="76"/>
        <v>-1.0823302634337506E-2</v>
      </c>
      <c r="K976" s="10">
        <f t="shared" si="77"/>
        <v>1.7834945293470512</v>
      </c>
      <c r="L976" s="10">
        <f t="shared" si="78"/>
        <v>2.8866088771010823E-2</v>
      </c>
    </row>
    <row r="977" spans="1:12" x14ac:dyDescent="0.25">
      <c r="A977" s="8">
        <v>44806</v>
      </c>
      <c r="B977" s="9">
        <v>20123.430130053948</v>
      </c>
      <c r="C977" s="9">
        <v>20409.61699052923</v>
      </c>
      <c r="D977" s="9">
        <v>19787.500414179009</v>
      </c>
      <c r="E977" s="9">
        <v>19927.546600000001</v>
      </c>
      <c r="F977" s="9">
        <v>53777627899.54007</v>
      </c>
      <c r="G977" s="9">
        <v>384504946573.6701</v>
      </c>
      <c r="H977" s="44">
        <f t="shared" si="79"/>
        <v>1.1077945958401936E-2</v>
      </c>
      <c r="I977" s="10">
        <f t="shared" si="75"/>
        <v>1.0922666724824353E-2</v>
      </c>
      <c r="J977" s="10">
        <f t="shared" si="76"/>
        <v>-4.6544102642872565E-3</v>
      </c>
      <c r="K977" s="10">
        <f t="shared" si="77"/>
        <v>1.8143299313186652</v>
      </c>
      <c r="L977" s="10">
        <f t="shared" si="78"/>
        <v>3.1439876858040838E-2</v>
      </c>
    </row>
    <row r="978" spans="1:12" x14ac:dyDescent="0.25">
      <c r="A978" s="8">
        <v>44807</v>
      </c>
      <c r="B978" s="9">
        <v>19957.5713</v>
      </c>
      <c r="C978" s="9">
        <v>20046.5481</v>
      </c>
      <c r="D978" s="9">
        <v>19678.206999999999</v>
      </c>
      <c r="E978" s="9">
        <v>19834.795622562899</v>
      </c>
      <c r="F978" s="9">
        <v>46422244778.666656</v>
      </c>
      <c r="G978" s="9">
        <v>379758022134.11902</v>
      </c>
      <c r="H978" s="44">
        <f t="shared" si="79"/>
        <v>-1.7789108472623789E-2</v>
      </c>
      <c r="I978" s="10">
        <f t="shared" si="75"/>
        <v>3.1042001439620373E-3</v>
      </c>
      <c r="J978" s="10">
        <f t="shared" si="76"/>
        <v>7.0841404267056873E-3</v>
      </c>
      <c r="K978" s="10">
        <f t="shared" si="77"/>
        <v>1.7642655108926855</v>
      </c>
      <c r="L978" s="10">
        <f t="shared" si="78"/>
        <v>1.8718224683783591E-2</v>
      </c>
    </row>
    <row r="979" spans="1:12" x14ac:dyDescent="0.25">
      <c r="A979" s="8">
        <v>44808</v>
      </c>
      <c r="B979" s="9">
        <v>19830.806457390041</v>
      </c>
      <c r="C979" s="9">
        <v>19999.596577466898</v>
      </c>
      <c r="D979" s="9">
        <v>19620.934300000001</v>
      </c>
      <c r="E979" s="9">
        <v>19975.308100088139</v>
      </c>
      <c r="F979" s="9">
        <v>30188903488</v>
      </c>
      <c r="G979" s="9">
        <v>379030074894.12903</v>
      </c>
      <c r="H979" s="44">
        <f t="shared" si="79"/>
        <v>-2.3421250530958758E-3</v>
      </c>
      <c r="I979" s="10">
        <f t="shared" si="75"/>
        <v>2.5689707903342116E-3</v>
      </c>
      <c r="J979" s="10">
        <f t="shared" si="76"/>
        <v>-8.3709416866466491E-3</v>
      </c>
      <c r="K979" s="10">
        <f t="shared" si="77"/>
        <v>1.7577912553862149</v>
      </c>
      <c r="L979" s="10">
        <f t="shared" si="78"/>
        <v>1.9298891259571516E-2</v>
      </c>
    </row>
    <row r="980" spans="1:12" x14ac:dyDescent="0.25">
      <c r="A980" s="8">
        <v>44809</v>
      </c>
      <c r="B980" s="9">
        <v>20000.39947576644</v>
      </c>
      <c r="C980" s="9">
        <v>20040.553289123531</v>
      </c>
      <c r="D980" s="9">
        <v>19660.148567918452</v>
      </c>
      <c r="E980" s="9">
        <v>19808.0959608095</v>
      </c>
      <c r="F980" s="9">
        <v>35287255189.333344</v>
      </c>
      <c r="G980" s="9">
        <v>378844293108.78662</v>
      </c>
      <c r="H980" s="44">
        <f t="shared" si="79"/>
        <v>2.0478768908157511E-3</v>
      </c>
      <c r="I980" s="10">
        <f t="shared" si="75"/>
        <v>2.8850384845951985E-2</v>
      </c>
      <c r="J980" s="10">
        <f t="shared" si="76"/>
        <v>-5.028423356987588E-2</v>
      </c>
      <c r="K980" s="10">
        <f t="shared" si="77"/>
        <v>1.7634388723678138</v>
      </c>
      <c r="L980" s="10">
        <f t="shared" si="78"/>
        <v>1.9349025766052685E-2</v>
      </c>
    </row>
    <row r="981" spans="1:12" x14ac:dyDescent="0.25">
      <c r="A981" s="8">
        <v>44810</v>
      </c>
      <c r="B981" s="9">
        <v>19786.607401362158</v>
      </c>
      <c r="C981" s="9">
        <v>20154.402674817389</v>
      </c>
      <c r="D981" s="9">
        <v>18744.9048</v>
      </c>
      <c r="E981" s="9">
        <v>18812.061036941639</v>
      </c>
      <c r="F981" s="9">
        <v>48719532558.222221</v>
      </c>
      <c r="G981" s="9">
        <v>375267536735.27081</v>
      </c>
      <c r="H981" s="44">
        <f t="shared" si="79"/>
        <v>5.680950223846723E-3</v>
      </c>
      <c r="I981" s="10">
        <f t="shared" si="75"/>
        <v>2.4182466749786951E-2</v>
      </c>
      <c r="J981" s="10">
        <f t="shared" si="76"/>
        <v>2.4624761628494696E-2</v>
      </c>
      <c r="K981" s="10">
        <f t="shared" si="77"/>
        <v>1.7791378310483785</v>
      </c>
      <c r="L981" s="10">
        <f t="shared" si="78"/>
        <v>7.5193653414414197E-2</v>
      </c>
    </row>
    <row r="982" spans="1:12" x14ac:dyDescent="0.25">
      <c r="A982" s="8">
        <v>44811</v>
      </c>
      <c r="B982" s="9">
        <v>18785.907329197242</v>
      </c>
      <c r="C982" s="9">
        <v>19446.587</v>
      </c>
      <c r="D982" s="9">
        <v>18578.84041503516</v>
      </c>
      <c r="E982" s="9">
        <v>19275.303555717019</v>
      </c>
      <c r="F982" s="9">
        <v>56371120128</v>
      </c>
      <c r="G982" s="9">
        <v>361859331726.13647</v>
      </c>
      <c r="H982" s="44">
        <f t="shared" si="79"/>
        <v>-3.5119655304981789E-2</v>
      </c>
      <c r="I982" s="10">
        <f t="shared" si="75"/>
        <v>7.2271927537377156E-2</v>
      </c>
      <c r="J982" s="10">
        <f t="shared" si="76"/>
        <v>2.2368957333589456E-3</v>
      </c>
      <c r="K982" s="10">
        <f t="shared" si="77"/>
        <v>1.681535468376925</v>
      </c>
      <c r="L982" s="10">
        <f t="shared" si="78"/>
        <v>4.670617571280733E-2</v>
      </c>
    </row>
    <row r="983" spans="1:12" x14ac:dyDescent="0.25">
      <c r="A983" s="8">
        <v>44812</v>
      </c>
      <c r="B983" s="9">
        <v>19283.333150304181</v>
      </c>
      <c r="C983" s="9">
        <v>19428.686750062741</v>
      </c>
      <c r="D983" s="9">
        <v>19081.546200000001</v>
      </c>
      <c r="E983" s="9">
        <v>19318.420399999999</v>
      </c>
      <c r="F983" s="9">
        <v>49633780892.444443</v>
      </c>
      <c r="G983" s="9">
        <v>368644994965.328</v>
      </c>
      <c r="H983" s="44">
        <f t="shared" si="79"/>
        <v>-9.2048285579665959E-4</v>
      </c>
      <c r="I983" s="10">
        <f t="shared" si="75"/>
        <v>5.9354331544355973E-2</v>
      </c>
      <c r="J983" s="10">
        <f t="shared" si="76"/>
        <v>0.10623127713964542</v>
      </c>
      <c r="K983" s="10">
        <f t="shared" si="77"/>
        <v>1.6790671609510732</v>
      </c>
      <c r="L983" s="10">
        <f t="shared" si="78"/>
        <v>1.8192474887739563E-2</v>
      </c>
    </row>
    <row r="984" spans="1:12" x14ac:dyDescent="0.25">
      <c r="A984" s="8">
        <v>44813</v>
      </c>
      <c r="B984" s="9">
        <v>19324.631700000002</v>
      </c>
      <c r="C984" s="9">
        <v>21396.569028613569</v>
      </c>
      <c r="D984" s="9">
        <v>19323.360100000002</v>
      </c>
      <c r="E984" s="9">
        <v>21370.640871412579</v>
      </c>
      <c r="F984" s="9">
        <v>60209335509.333344</v>
      </c>
      <c r="G984" s="9">
        <v>396784798543.48151</v>
      </c>
      <c r="H984" s="44">
        <f t="shared" si="79"/>
        <v>0.10128745724640768</v>
      </c>
      <c r="I984" s="10">
        <f t="shared" si="75"/>
        <v>1.0894303187522906E-2</v>
      </c>
      <c r="J984" s="10">
        <f t="shared" si="76"/>
        <v>1.3619766030356972E-2</v>
      </c>
      <c r="K984" s="10">
        <f t="shared" si="77"/>
        <v>1.95042306147616</v>
      </c>
      <c r="L984" s="10">
        <f t="shared" si="78"/>
        <v>0.10729029102001597</v>
      </c>
    </row>
    <row r="985" spans="1:12" x14ac:dyDescent="0.25">
      <c r="A985" s="8">
        <v>44814</v>
      </c>
      <c r="B985" s="9">
        <v>21362.693470407688</v>
      </c>
      <c r="C985" s="9">
        <v>21767.751499999998</v>
      </c>
      <c r="D985" s="9">
        <v>21166.987246271641</v>
      </c>
      <c r="E985" s="9">
        <v>21661.704000000002</v>
      </c>
      <c r="F985" s="9">
        <v>62426090339.555557</v>
      </c>
      <c r="G985" s="9">
        <v>409414147728.23651</v>
      </c>
      <c r="H985" s="44">
        <f t="shared" si="79"/>
        <v>1.7347756590790263E-2</v>
      </c>
      <c r="I985" s="10">
        <f t="shared" si="75"/>
        <v>1.9657062485070091E-2</v>
      </c>
      <c r="J985" s="10">
        <f t="shared" si="76"/>
        <v>5.8974312741306711E-3</v>
      </c>
      <c r="K985" s="10">
        <f t="shared" si="77"/>
        <v>2.0016062825865024</v>
      </c>
      <c r="L985" s="10">
        <f t="shared" si="78"/>
        <v>2.8382133306863233E-2</v>
      </c>
    </row>
    <row r="986" spans="1:12" x14ac:dyDescent="0.25">
      <c r="A986" s="8">
        <v>44815</v>
      </c>
      <c r="B986" s="9">
        <v>21648.39</v>
      </c>
      <c r="C986" s="9">
        <v>21810.000208255879</v>
      </c>
      <c r="D986" s="9">
        <v>21381.901300000001</v>
      </c>
      <c r="E986" s="9">
        <v>21789.452410620561</v>
      </c>
      <c r="F986" s="9">
        <v>51346227840</v>
      </c>
      <c r="G986" s="9">
        <v>413658530577.94971</v>
      </c>
      <c r="H986" s="44">
        <f t="shared" si="79"/>
        <v>1.9408852703909289E-3</v>
      </c>
      <c r="I986" s="10">
        <f t="shared" si="75"/>
        <v>1.3468754799020455E-2</v>
      </c>
      <c r="J986" s="10">
        <f t="shared" si="76"/>
        <v>2.7466785563383223E-2</v>
      </c>
      <c r="K986" s="10">
        <f t="shared" si="77"/>
        <v>2.0074320560078878</v>
      </c>
      <c r="L986" s="10">
        <f t="shared" si="78"/>
        <v>2.0021554783618667E-2</v>
      </c>
    </row>
    <row r="987" spans="1:12" x14ac:dyDescent="0.25">
      <c r="A987" s="8">
        <v>44816</v>
      </c>
      <c r="B987" s="9">
        <v>21818.60296004546</v>
      </c>
      <c r="C987" s="9">
        <v>22458.633314149371</v>
      </c>
      <c r="D987" s="9">
        <v>21589.694656033491</v>
      </c>
      <c r="E987" s="9">
        <v>22387.938627526619</v>
      </c>
      <c r="F987" s="9">
        <v>69203768618.666672</v>
      </c>
      <c r="G987" s="9">
        <v>423653315759.19153</v>
      </c>
      <c r="H987" s="44">
        <f t="shared" si="79"/>
        <v>2.9740169633192429E-2</v>
      </c>
      <c r="I987" s="10">
        <f t="shared" si="75"/>
        <v>7.6489834215193842E-2</v>
      </c>
      <c r="J987" s="10">
        <f t="shared" si="76"/>
        <v>-9.8961597509418797E-2</v>
      </c>
      <c r="K987" s="10">
        <f t="shared" si="77"/>
        <v>2.0968735955138627</v>
      </c>
      <c r="L987" s="10">
        <f t="shared" si="78"/>
        <v>4.0247843795838234E-2</v>
      </c>
    </row>
    <row r="988" spans="1:12" x14ac:dyDescent="0.25">
      <c r="A988" s="8">
        <v>44817</v>
      </c>
      <c r="B988" s="9">
        <v>22399.978232395049</v>
      </c>
      <c r="C988" s="9">
        <v>22698.771665322569</v>
      </c>
      <c r="D988" s="9">
        <v>20032.164700000001</v>
      </c>
      <c r="E988" s="9">
        <v>20172.392456003759</v>
      </c>
      <c r="F988" s="9">
        <v>81152505173.333328</v>
      </c>
      <c r="G988" s="9">
        <v>412380903690.47412</v>
      </c>
      <c r="H988" s="44">
        <f t="shared" si="79"/>
        <v>1.0692473928139988E-2</v>
      </c>
      <c r="I988" s="10">
        <f t="shared" si="75"/>
        <v>6.2116021291763371E-2</v>
      </c>
      <c r="J988" s="10">
        <f t="shared" si="76"/>
        <v>3.9324725161680174E-3</v>
      </c>
      <c r="K988" s="10">
        <f t="shared" si="77"/>
        <v>2.1299868356926401</v>
      </c>
      <c r="L988" s="10">
        <f t="shared" si="78"/>
        <v>0.13311626602803273</v>
      </c>
    </row>
    <row r="989" spans="1:12" x14ac:dyDescent="0.25">
      <c r="A989" s="8">
        <v>44818</v>
      </c>
      <c r="B989" s="9">
        <v>20175.702087441561</v>
      </c>
      <c r="C989" s="9">
        <v>20486.084349024819</v>
      </c>
      <c r="D989" s="9">
        <v>19748.013188581899</v>
      </c>
      <c r="E989" s="9">
        <v>20251.719834922351</v>
      </c>
      <c r="F989" s="9">
        <v>84479598023.111115</v>
      </c>
      <c r="G989" s="9">
        <v>387241698025.51251</v>
      </c>
      <c r="H989" s="44">
        <f t="shared" si="79"/>
        <v>-9.7480487002656754E-2</v>
      </c>
      <c r="I989" s="10">
        <f t="shared" si="75"/>
        <v>7.4116424802639263E-3</v>
      </c>
      <c r="J989" s="10">
        <f t="shared" si="76"/>
        <v>-2.9100320354328635E-2</v>
      </c>
      <c r="K989" s="10">
        <f t="shared" si="77"/>
        <v>1.8248741946374167</v>
      </c>
      <c r="L989" s="10">
        <f t="shared" si="78"/>
        <v>3.7374451464801783E-2</v>
      </c>
    </row>
    <row r="990" spans="1:12" x14ac:dyDescent="0.25">
      <c r="A990" s="8">
        <v>44819</v>
      </c>
      <c r="B990" s="9">
        <v>20221.790212423781</v>
      </c>
      <c r="C990" s="9">
        <v>20288.697499999998</v>
      </c>
      <c r="D990" s="9">
        <v>19652.741839849121</v>
      </c>
      <c r="E990" s="9">
        <v>19662.388299999999</v>
      </c>
      <c r="F990" s="9">
        <v>75639756188.444443</v>
      </c>
      <c r="G990" s="9">
        <v>382778123467.03003</v>
      </c>
      <c r="H990" s="44">
        <f t="shared" si="79"/>
        <v>-9.635167251189054E-3</v>
      </c>
      <c r="I990" s="10">
        <f t="shared" si="75"/>
        <v>2.4639006495786812E-2</v>
      </c>
      <c r="J990" s="10">
        <f t="shared" si="76"/>
        <v>4.7745922031154908E-3</v>
      </c>
      <c r="K990" s="10">
        <f t="shared" si="77"/>
        <v>1.7976560593085176</v>
      </c>
      <c r="L990" s="10">
        <f t="shared" si="78"/>
        <v>3.2359640468149653E-2</v>
      </c>
    </row>
    <row r="991" spans="1:12" x14ac:dyDescent="0.25">
      <c r="A991" s="8">
        <v>44820</v>
      </c>
      <c r="B991" s="9">
        <v>19702.013999999999</v>
      </c>
      <c r="C991" s="9">
        <v>19880.55357517938</v>
      </c>
      <c r="D991" s="9">
        <v>19360.156599999998</v>
      </c>
      <c r="E991" s="9">
        <v>19756.26818587181</v>
      </c>
      <c r="F991" s="9">
        <v>66830132536.888893</v>
      </c>
      <c r="G991" s="9">
        <v>377413510866.0545</v>
      </c>
      <c r="H991" s="44">
        <f t="shared" si="79"/>
        <v>-2.0116812566238856E-2</v>
      </c>
      <c r="I991" s="10">
        <f t="shared" si="75"/>
        <v>1.2219605996762303E-2</v>
      </c>
      <c r="J991" s="10">
        <f t="shared" si="76"/>
        <v>1.8595230755579895E-2</v>
      </c>
      <c r="K991" s="10">
        <f t="shared" si="77"/>
        <v>1.7413761367386056</v>
      </c>
      <c r="L991" s="10">
        <f t="shared" si="78"/>
        <v>2.6879791622108185E-2</v>
      </c>
    </row>
    <row r="992" spans="1:12" x14ac:dyDescent="0.25">
      <c r="A992" s="8">
        <v>44821</v>
      </c>
      <c r="B992" s="9">
        <v>19803.71232683336</v>
      </c>
      <c r="C992" s="9">
        <v>20173.354459357171</v>
      </c>
      <c r="D992" s="9">
        <v>19768.490116814359</v>
      </c>
      <c r="E992" s="9">
        <v>20123.640551657219</v>
      </c>
      <c r="F992" s="9">
        <v>57758805461.333344</v>
      </c>
      <c r="G992" s="9">
        <v>382058836181.77283</v>
      </c>
      <c r="H992" s="44">
        <f t="shared" si="79"/>
        <v>1.4728004583501644E-2</v>
      </c>
      <c r="I992" s="10">
        <f t="shared" si="75"/>
        <v>1.5720600303819936E-2</v>
      </c>
      <c r="J992" s="10">
        <f t="shared" si="76"/>
        <v>-3.6278060232854403E-2</v>
      </c>
      <c r="K992" s="10">
        <f t="shared" si="77"/>
        <v>1.7817511370455938</v>
      </c>
      <c r="L992" s="10">
        <f t="shared" si="78"/>
        <v>2.0480286564650063E-2</v>
      </c>
    </row>
    <row r="993" spans="1:12" x14ac:dyDescent="0.25">
      <c r="A993" s="8">
        <v>44822</v>
      </c>
      <c r="B993" s="9">
        <v>20121.84930436327</v>
      </c>
      <c r="C993" s="9">
        <v>20121.84930436327</v>
      </c>
      <c r="D993" s="9">
        <v>19374.4683</v>
      </c>
      <c r="E993" s="9">
        <v>19393.593907619888</v>
      </c>
      <c r="F993" s="9">
        <v>47383656476.444443</v>
      </c>
      <c r="G993" s="9">
        <v>380422504433.06909</v>
      </c>
      <c r="H993" s="44">
        <f t="shared" si="79"/>
        <v>-2.553127943975208E-3</v>
      </c>
      <c r="I993" s="10">
        <f t="shared" si="75"/>
        <v>1.7569717873680935E-2</v>
      </c>
      <c r="J993" s="10">
        <f t="shared" si="76"/>
        <v>9.4383378639784077E-3</v>
      </c>
      <c r="K993" s="10">
        <f t="shared" si="77"/>
        <v>1.7746489704844177</v>
      </c>
      <c r="L993" s="10">
        <f t="shared" si="78"/>
        <v>3.8575562063980273E-2</v>
      </c>
    </row>
    <row r="994" spans="1:12" x14ac:dyDescent="0.25">
      <c r="A994" s="8">
        <v>44823</v>
      </c>
      <c r="B994" s="9">
        <v>19420.560907415351</v>
      </c>
      <c r="C994" s="9">
        <v>19623.120936850872</v>
      </c>
      <c r="D994" s="9">
        <v>18391.81938887509</v>
      </c>
      <c r="E994" s="9">
        <v>19576.6371993168</v>
      </c>
      <c r="F994" s="9">
        <v>79169374904.888885</v>
      </c>
      <c r="G994" s="9">
        <v>364027259526.05011</v>
      </c>
      <c r="H994" s="44">
        <f t="shared" si="79"/>
        <v>-2.4785414102283961E-2</v>
      </c>
      <c r="I994" s="10">
        <f t="shared" si="75"/>
        <v>1.6327893554035744E-3</v>
      </c>
      <c r="J994" s="10">
        <f t="shared" si="76"/>
        <v>-3.593245827436331E-2</v>
      </c>
      <c r="K994" s="10">
        <f t="shared" si="77"/>
        <v>1.7058781467624855</v>
      </c>
      <c r="L994" s="10">
        <f t="shared" si="78"/>
        <v>6.6948327511337835E-2</v>
      </c>
    </row>
    <row r="995" spans="1:12" x14ac:dyDescent="0.25">
      <c r="A995" s="8">
        <v>44824</v>
      </c>
      <c r="B995" s="9">
        <v>19537.112899779109</v>
      </c>
      <c r="C995" s="9">
        <v>19624.335984835019</v>
      </c>
      <c r="D995" s="9">
        <v>18799.0747374598</v>
      </c>
      <c r="E995" s="9">
        <v>18873.200499999999</v>
      </c>
      <c r="F995" s="9">
        <v>77663890642.508713</v>
      </c>
      <c r="G995" s="9">
        <v>367436797852.78967</v>
      </c>
      <c r="H995" s="44">
        <f t="shared" si="79"/>
        <v>6.1919201744598893E-5</v>
      </c>
      <c r="I995" s="10">
        <f t="shared" si="75"/>
        <v>8.0366396439147461E-3</v>
      </c>
      <c r="J995" s="10">
        <f t="shared" si="76"/>
        <v>-1.9677637903129819E-2</v>
      </c>
      <c r="K995" s="10">
        <f t="shared" si="77"/>
        <v>1.7060456925773515</v>
      </c>
      <c r="L995" s="10">
        <f t="shared" si="78"/>
        <v>4.3899035399373787E-2</v>
      </c>
    </row>
    <row r="996" spans="1:12" x14ac:dyDescent="0.25">
      <c r="A996" s="8">
        <v>44825</v>
      </c>
      <c r="B996" s="9">
        <v>18873.908299999999</v>
      </c>
      <c r="C996" s="9">
        <v>19670.865914467129</v>
      </c>
      <c r="D996" s="9">
        <v>18200.895538073732</v>
      </c>
      <c r="E996" s="9">
        <v>18501.820494487831</v>
      </c>
      <c r="F996" s="9">
        <v>73457138531.555557</v>
      </c>
      <c r="G996" s="9">
        <v>364096452308.92822</v>
      </c>
      <c r="H996" s="44">
        <f t="shared" si="79"/>
        <v>2.3710320526547576E-3</v>
      </c>
      <c r="I996" s="10">
        <f t="shared" si="75"/>
        <v>5.3724299750104254E-3</v>
      </c>
      <c r="J996" s="10">
        <f t="shared" si="76"/>
        <v>5.0120051677130739E-2</v>
      </c>
      <c r="K996" s="10">
        <f t="shared" si="77"/>
        <v>1.7124618136504006</v>
      </c>
      <c r="L996" s="10">
        <f t="shared" si="78"/>
        <v>8.0763629092778677E-2</v>
      </c>
    </row>
    <row r="997" spans="1:12" x14ac:dyDescent="0.25">
      <c r="A997" s="8">
        <v>44826</v>
      </c>
      <c r="B997" s="9">
        <v>18480.425741563271</v>
      </c>
      <c r="C997" s="9">
        <v>19493.936454052389</v>
      </c>
      <c r="D997" s="9">
        <v>18374.854404399419</v>
      </c>
      <c r="E997" s="9">
        <v>19429.132693792559</v>
      </c>
      <c r="F997" s="9">
        <v>99240692195.555557</v>
      </c>
      <c r="G997" s="9">
        <v>363556233837.29272</v>
      </c>
      <c r="H997" s="44">
        <f t="shared" si="79"/>
        <v>-8.9944927276747588E-3</v>
      </c>
      <c r="I997" s="10">
        <f t="shared" si="75"/>
        <v>5.2630095953113921E-3</v>
      </c>
      <c r="J997" s="10">
        <f t="shared" si="76"/>
        <v>-9.4272492271509911E-3</v>
      </c>
      <c r="K997" s="10">
        <f t="shared" si="77"/>
        <v>1.6880645955934264</v>
      </c>
      <c r="L997" s="10">
        <f t="shared" si="78"/>
        <v>6.0902907039363186E-2</v>
      </c>
    </row>
    <row r="998" spans="1:12" x14ac:dyDescent="0.25">
      <c r="A998" s="8">
        <v>44827</v>
      </c>
      <c r="B998" s="9">
        <v>19404.736128907371</v>
      </c>
      <c r="C998" s="9">
        <v>19466.708699999999</v>
      </c>
      <c r="D998" s="9">
        <v>18568.779495688599</v>
      </c>
      <c r="E998" s="9">
        <v>19245.969417620789</v>
      </c>
      <c r="F998" s="9">
        <v>77987818268.444443</v>
      </c>
      <c r="G998" s="9">
        <v>365154077232.5368</v>
      </c>
      <c r="H998" s="44">
        <f t="shared" si="79"/>
        <v>-1.3967293941152656E-3</v>
      </c>
      <c r="I998" s="10">
        <f t="shared" si="75"/>
        <v>4.2369629599146977E-4</v>
      </c>
      <c r="J998" s="10">
        <f t="shared" si="76"/>
        <v>-1.6327330630533932E-2</v>
      </c>
      <c r="K998" s="10">
        <f t="shared" si="77"/>
        <v>1.6843100967594808</v>
      </c>
      <c r="L998" s="10">
        <f t="shared" si="78"/>
        <v>4.8356931833882122E-2</v>
      </c>
    </row>
    <row r="999" spans="1:12" x14ac:dyDescent="0.25">
      <c r="A999" s="8">
        <v>44828</v>
      </c>
      <c r="B999" s="9">
        <v>19290.279613542541</v>
      </c>
      <c r="C999" s="9">
        <v>19294.62788235124</v>
      </c>
      <c r="D999" s="9">
        <v>18831.329282068069</v>
      </c>
      <c r="E999" s="9">
        <v>18931.734111634149</v>
      </c>
      <c r="F999" s="9">
        <v>70758854556.444443</v>
      </c>
      <c r="G999" s="9">
        <v>365483878913.81512</v>
      </c>
      <c r="H999" s="44">
        <f t="shared" si="79"/>
        <v>-8.8397489427043709E-3</v>
      </c>
      <c r="I999" s="10">
        <f t="shared" si="75"/>
        <v>1.1069827779563597E-2</v>
      </c>
      <c r="J999" s="10">
        <f t="shared" si="76"/>
        <v>-6.2161506674568434E-3</v>
      </c>
      <c r="K999" s="10">
        <f t="shared" si="77"/>
        <v>1.6605814694197605</v>
      </c>
      <c r="L999" s="10">
        <f t="shared" si="78"/>
        <v>2.4602543630541485E-2</v>
      </c>
    </row>
    <row r="1000" spans="1:12" x14ac:dyDescent="0.25">
      <c r="A1000" s="8">
        <v>44829</v>
      </c>
      <c r="B1000" s="9">
        <v>18923.498800000001</v>
      </c>
      <c r="C1000" s="9">
        <v>19135.629499999999</v>
      </c>
      <c r="D1000" s="9">
        <v>18682.763485549989</v>
      </c>
      <c r="E1000" s="9">
        <v>18814.051599999999</v>
      </c>
      <c r="F1000" s="9">
        <v>44811745464.888893</v>
      </c>
      <c r="G1000" s="9">
        <v>363657781154.98761</v>
      </c>
      <c r="H1000" s="44">
        <f t="shared" si="79"/>
        <v>-8.2405518945859891E-3</v>
      </c>
      <c r="I1000" s="10">
        <f t="shared" si="75"/>
        <v>3.3955623086554421E-2</v>
      </c>
      <c r="J1000" s="10">
        <f t="shared" si="76"/>
        <v>2.2573659785221523E-2</v>
      </c>
      <c r="K1000" s="10">
        <f t="shared" si="77"/>
        <v>1.6386568097512328</v>
      </c>
      <c r="L1000" s="10">
        <f t="shared" si="78"/>
        <v>2.4239776669028323E-2</v>
      </c>
    </row>
    <row r="1001" spans="1:12" x14ac:dyDescent="0.25">
      <c r="A1001" s="8">
        <v>44830</v>
      </c>
      <c r="B1001" s="9">
        <v>18802.699700000001</v>
      </c>
      <c r="C1001" s="9">
        <v>19277.51155653453</v>
      </c>
      <c r="D1001" s="9">
        <v>18700.551100000001</v>
      </c>
      <c r="E1001" s="9">
        <v>19238.7536</v>
      </c>
      <c r="F1001" s="9">
        <v>67509007649.003487</v>
      </c>
      <c r="G1001" s="9">
        <v>364325052317.86499</v>
      </c>
      <c r="H1001" s="44">
        <f t="shared" si="79"/>
        <v>7.4145486844072956E-3</v>
      </c>
      <c r="I1001" s="10">
        <f t="shared" si="75"/>
        <v>6.0547277358944523E-2</v>
      </c>
      <c r="J1001" s="10">
        <f t="shared" si="76"/>
        <v>-7.2912093332548888E-3</v>
      </c>
      <c r="K1001" s="10">
        <f t="shared" si="77"/>
        <v>1.6582212591285765</v>
      </c>
      <c r="L1001" s="10">
        <f t="shared" si="78"/>
        <v>3.0852591105431593E-2</v>
      </c>
    </row>
    <row r="1002" spans="1:12" x14ac:dyDescent="0.25">
      <c r="A1002" s="8">
        <v>44831</v>
      </c>
      <c r="B1002" s="9">
        <v>19224.758300000001</v>
      </c>
      <c r="C1002" s="9">
        <v>20346.161400000001</v>
      </c>
      <c r="D1002" s="9">
        <v>18844.26440209939</v>
      </c>
      <c r="E1002" s="9">
        <v>19098.479820191489</v>
      </c>
      <c r="F1002" s="9">
        <v>98288909824</v>
      </c>
      <c r="G1002" s="9">
        <v>378214069987.11877</v>
      </c>
      <c r="H1002" s="44">
        <f t="shared" si="79"/>
        <v>5.5435051372241528E-2</v>
      </c>
      <c r="I1002" s="10">
        <f t="shared" si="75"/>
        <v>1.6444581032313346E-2</v>
      </c>
      <c r="J1002" s="10">
        <f t="shared" si="76"/>
        <v>1.576088577151924E-2</v>
      </c>
      <c r="K1002" s="10">
        <f t="shared" si="77"/>
        <v>1.8055798911871537</v>
      </c>
      <c r="L1002" s="10">
        <f t="shared" si="78"/>
        <v>7.9700484235048608E-2</v>
      </c>
    </row>
    <row r="1003" spans="1:12" x14ac:dyDescent="0.25">
      <c r="A1003" s="8">
        <v>44832</v>
      </c>
      <c r="B1003" s="9">
        <v>19109.881484046269</v>
      </c>
      <c r="C1003" s="9">
        <v>19731.875599999999</v>
      </c>
      <c r="D1003" s="9">
        <v>18528.601942108569</v>
      </c>
      <c r="E1003" s="9">
        <v>19399.488779047191</v>
      </c>
      <c r="F1003" s="9">
        <v>109016957213.43559</v>
      </c>
      <c r="G1003" s="9">
        <v>366474053295.38757</v>
      </c>
      <c r="H1003" s="44">
        <f t="shared" si="79"/>
        <v>-3.0191729433543247E-2</v>
      </c>
      <c r="I1003" s="10">
        <f t="shared" si="75"/>
        <v>2.4222091413509519E-2</v>
      </c>
      <c r="J1003" s="10">
        <f t="shared" si="76"/>
        <v>9.9924634837440518E-3</v>
      </c>
      <c r="K1003" s="10">
        <f t="shared" si="77"/>
        <v>1.7208745822082414</v>
      </c>
      <c r="L1003" s="10">
        <f t="shared" si="78"/>
        <v>6.4941416608278457E-2</v>
      </c>
    </row>
    <row r="1004" spans="1:12" x14ac:dyDescent="0.25">
      <c r="A1004" s="8">
        <v>44833</v>
      </c>
      <c r="B1004" s="9">
        <v>19417.11887485228</v>
      </c>
      <c r="C1004" s="9">
        <v>19595.0236</v>
      </c>
      <c r="D1004" s="9">
        <v>18900.611099999998</v>
      </c>
      <c r="E1004" s="9">
        <v>19593.337462275122</v>
      </c>
      <c r="F1004" s="9">
        <v>93504140231.111115</v>
      </c>
      <c r="G1004" s="9">
        <v>371680212221.65521</v>
      </c>
      <c r="H1004" s="44">
        <f t="shared" si="79"/>
        <v>-6.9355799101023605E-3</v>
      </c>
      <c r="I1004" s="10">
        <f t="shared" si="75"/>
        <v>4.2504832480108667E-2</v>
      </c>
      <c r="J1004" s="10">
        <f t="shared" si="76"/>
        <v>-7.335642857111413E-3</v>
      </c>
      <c r="K1004" s="10">
        <f t="shared" si="77"/>
        <v>1.7020037391179699</v>
      </c>
      <c r="L1004" s="10">
        <f t="shared" si="78"/>
        <v>3.6740214182810371E-2</v>
      </c>
    </row>
    <row r="1005" spans="1:12" x14ac:dyDescent="0.25">
      <c r="A1005" s="8">
        <v>44834</v>
      </c>
      <c r="B1005" s="9">
        <v>19595.196446577611</v>
      </c>
      <c r="C1005" s="9">
        <v>20130.3524</v>
      </c>
      <c r="D1005" s="9">
        <v>19251.1829</v>
      </c>
      <c r="E1005" s="9">
        <v>19449.60773627301</v>
      </c>
      <c r="F1005" s="9">
        <v>83393624974.222229</v>
      </c>
      <c r="G1005" s="9">
        <v>374198583961.64221</v>
      </c>
      <c r="H1005" s="44">
        <f t="shared" si="79"/>
        <v>2.7319630275923695E-2</v>
      </c>
      <c r="I1005" s="10">
        <f t="shared" si="75"/>
        <v>2.0231818018086063E-2</v>
      </c>
      <c r="J1005" s="10">
        <f t="shared" si="76"/>
        <v>-7.4261567755754543E-3</v>
      </c>
      <c r="K1005" s="10">
        <f t="shared" si="77"/>
        <v>1.7758214822748362</v>
      </c>
      <c r="L1005" s="10">
        <f t="shared" si="78"/>
        <v>4.5668336567515455E-2</v>
      </c>
    </row>
    <row r="1006" spans="1:12" x14ac:dyDescent="0.25">
      <c r="A1006" s="8">
        <v>44835</v>
      </c>
      <c r="B1006" s="9">
        <v>19424.06007175101</v>
      </c>
      <c r="C1006" s="9">
        <v>19470.25237223908</v>
      </c>
      <c r="D1006" s="9">
        <v>19221.463</v>
      </c>
      <c r="E1006" s="9">
        <v>19305.171900000001</v>
      </c>
      <c r="F1006" s="9">
        <v>68653690678.792976</v>
      </c>
      <c r="G1006" s="9">
        <v>370380976869.97083</v>
      </c>
      <c r="H1006" s="44">
        <f t="shared" si="79"/>
        <v>-3.2791280283842428E-2</v>
      </c>
      <c r="I1006" s="10">
        <f t="shared" si="75"/>
        <v>1.3075198353412108E-2</v>
      </c>
      <c r="J1006" s="10">
        <f t="shared" si="76"/>
        <v>-1.397666999813918E-2</v>
      </c>
      <c r="K1006" s="10">
        <f t="shared" si="77"/>
        <v>1.684798742031651</v>
      </c>
      <c r="L1006" s="10">
        <f t="shared" si="78"/>
        <v>1.2943310935233265E-2</v>
      </c>
    </row>
    <row r="1007" spans="1:12" x14ac:dyDescent="0.25">
      <c r="A1007" s="8">
        <v>44836</v>
      </c>
      <c r="B1007" s="9">
        <v>19311.099099999999</v>
      </c>
      <c r="C1007" s="9">
        <v>19388.882900000001</v>
      </c>
      <c r="D1007" s="9">
        <v>18940.09447672886</v>
      </c>
      <c r="E1007" s="9">
        <v>19035.349883096351</v>
      </c>
      <c r="F1007" s="9">
        <v>38546956252.444443</v>
      </c>
      <c r="G1007" s="9">
        <v>368503905388.90503</v>
      </c>
      <c r="H1007" s="44">
        <f t="shared" si="79"/>
        <v>-4.1791688512007562E-3</v>
      </c>
      <c r="I1007" s="10">
        <f t="shared" si="75"/>
        <v>1.5300950547073092E-2</v>
      </c>
      <c r="J1007" s="10">
        <f t="shared" si="76"/>
        <v>3.0208954415610334E-2</v>
      </c>
      <c r="K1007" s="10">
        <f t="shared" si="77"/>
        <v>1.6735785147572093</v>
      </c>
      <c r="L1007" s="10">
        <f t="shared" si="78"/>
        <v>2.3695152303625067E-2</v>
      </c>
    </row>
    <row r="1008" spans="1:12" x14ac:dyDescent="0.25">
      <c r="A1008" s="8">
        <v>44837</v>
      </c>
      <c r="B1008" s="9">
        <v>19057.643695566621</v>
      </c>
      <c r="C1008" s="9">
        <v>19666.375700000001</v>
      </c>
      <c r="D1008" s="9">
        <v>19031.58330119948</v>
      </c>
      <c r="E1008" s="9">
        <v>19610.387900000002</v>
      </c>
      <c r="F1008" s="9">
        <v>57075608007.111122</v>
      </c>
      <c r="G1008" s="9">
        <v>370126361156.9657</v>
      </c>
      <c r="H1008" s="44">
        <f t="shared" si="79"/>
        <v>1.4311953990913008E-2</v>
      </c>
      <c r="I1008" s="10">
        <f t="shared" si="75"/>
        <v>2.6472373973729701E-2</v>
      </c>
      <c r="J1008" s="10">
        <f t="shared" si="76"/>
        <v>3.7191416290138557E-2</v>
      </c>
      <c r="K1008" s="10">
        <f t="shared" si="77"/>
        <v>1.7118426474515078</v>
      </c>
      <c r="L1008" s="10">
        <f t="shared" si="78"/>
        <v>3.3354681465756597E-2</v>
      </c>
    </row>
    <row r="1009" spans="1:12" x14ac:dyDescent="0.25">
      <c r="A1009" s="8">
        <v>44838</v>
      </c>
      <c r="B1009" s="9">
        <v>19621.4414</v>
      </c>
      <c r="C1009" s="9">
        <v>20373.396966370601</v>
      </c>
      <c r="D1009" s="9">
        <v>19510.545300000002</v>
      </c>
      <c r="E1009" s="9">
        <v>20339.725999999999</v>
      </c>
      <c r="F1009" s="9">
        <v>68130612935.111122</v>
      </c>
      <c r="G1009" s="9">
        <v>382009598457.98572</v>
      </c>
      <c r="H1009" s="44">
        <f t="shared" si="79"/>
        <v>3.5950765771783799E-2</v>
      </c>
      <c r="I1009" s="10">
        <f t="shared" si="75"/>
        <v>3.452282584094218E-3</v>
      </c>
      <c r="J1009" s="10">
        <f t="shared" si="76"/>
        <v>-8.4131860970004801E-3</v>
      </c>
      <c r="K1009" s="10">
        <f t="shared" si="77"/>
        <v>1.8093354672799711</v>
      </c>
      <c r="L1009" s="10">
        <f t="shared" si="78"/>
        <v>4.4224887264970425E-2</v>
      </c>
    </row>
    <row r="1010" spans="1:12" x14ac:dyDescent="0.25">
      <c r="A1010" s="8">
        <v>44839</v>
      </c>
      <c r="B1010" s="9">
        <v>20339.976600000002</v>
      </c>
      <c r="C1010" s="9">
        <v>20343.105299999999</v>
      </c>
      <c r="D1010" s="9">
        <v>19759.352031250051</v>
      </c>
      <c r="E1010" s="9">
        <v>20168.6041</v>
      </c>
      <c r="F1010" s="9">
        <v>69289916686.222229</v>
      </c>
      <c r="G1010" s="9">
        <v>385619968282.44733</v>
      </c>
      <c r="H1010" s="44">
        <f t="shared" si="79"/>
        <v>-1.4868245300772819E-3</v>
      </c>
      <c r="I1010" s="10">
        <f t="shared" si="75"/>
        <v>1.5216949758306213E-2</v>
      </c>
      <c r="J1010" s="10">
        <f t="shared" si="76"/>
        <v>-1.0926993060192403E-2</v>
      </c>
      <c r="K1010" s="10">
        <f t="shared" si="77"/>
        <v>1.8051584783940031</v>
      </c>
      <c r="L1010" s="10">
        <f t="shared" si="78"/>
        <v>2.9543138247991374E-2</v>
      </c>
    </row>
    <row r="1011" spans="1:12" x14ac:dyDescent="0.25">
      <c r="A1011" s="8">
        <v>44840</v>
      </c>
      <c r="B1011" s="9">
        <v>20157.0733</v>
      </c>
      <c r="C1011" s="9">
        <v>20412.179100000001</v>
      </c>
      <c r="D1011" s="9">
        <v>19882.909054930249</v>
      </c>
      <c r="E1011" s="9">
        <v>19948.221902965532</v>
      </c>
      <c r="F1011" s="9">
        <v>73072720042.666672</v>
      </c>
      <c r="G1011" s="9">
        <v>386125302356.66571</v>
      </c>
      <c r="H1011" s="44">
        <f t="shared" si="79"/>
        <v>3.3954403214931962E-3</v>
      </c>
      <c r="I1011" s="10">
        <f t="shared" si="75"/>
        <v>2.5079251027817981E-3</v>
      </c>
      <c r="J1011" s="10">
        <f t="shared" si="76"/>
        <v>-2.0813567033096225E-2</v>
      </c>
      <c r="K1011" s="10">
        <f t="shared" si="77"/>
        <v>1.8146832265997208</v>
      </c>
      <c r="L1011" s="10">
        <f t="shared" si="78"/>
        <v>2.6619346475284189E-2</v>
      </c>
    </row>
    <row r="1012" spans="1:12" x14ac:dyDescent="0.25">
      <c r="A1012" s="8">
        <v>44841</v>
      </c>
      <c r="B1012" s="9">
        <v>19956.8027</v>
      </c>
      <c r="C1012" s="9">
        <v>20042.217000316581</v>
      </c>
      <c r="D1012" s="9">
        <v>19377.618843901801</v>
      </c>
      <c r="E1012" s="9">
        <v>19533.028249197079</v>
      </c>
      <c r="F1012" s="9">
        <v>60960544332.7108</v>
      </c>
      <c r="G1012" s="9">
        <v>378822333516.15332</v>
      </c>
      <c r="H1012" s="44">
        <f t="shared" si="79"/>
        <v>-1.8124576404653439E-2</v>
      </c>
      <c r="I1012" s="10">
        <f t="shared" si="75"/>
        <v>1.2857612816017093E-2</v>
      </c>
      <c r="J1012" s="10">
        <f t="shared" si="76"/>
        <v>-6.7586934044651104E-3</v>
      </c>
      <c r="K1012" s="10">
        <f t="shared" si="77"/>
        <v>1.7636682854043175</v>
      </c>
      <c r="L1012" s="10">
        <f t="shared" si="78"/>
        <v>3.4297204510446377E-2</v>
      </c>
    </row>
    <row r="1013" spans="1:12" x14ac:dyDescent="0.25">
      <c r="A1013" s="8">
        <v>44842</v>
      </c>
      <c r="B1013" s="9">
        <v>19533.276708132111</v>
      </c>
      <c r="C1013" s="9">
        <v>19607.875740305091</v>
      </c>
      <c r="D1013" s="9">
        <v>19275.328300000001</v>
      </c>
      <c r="E1013" s="9">
        <v>19401.0105</v>
      </c>
      <c r="F1013" s="9">
        <v>47210778231.526131</v>
      </c>
      <c r="G1013" s="9">
        <v>373494069529.96051</v>
      </c>
      <c r="H1013" s="44">
        <f t="shared" si="79"/>
        <v>-2.1671318098423396E-2</v>
      </c>
      <c r="I1013" s="10">
        <f t="shared" si="75"/>
        <v>1.6213126472366809E-3</v>
      </c>
      <c r="J1013" s="10">
        <f t="shared" si="76"/>
        <v>1.8207608309885881E-3</v>
      </c>
      <c r="K1013" s="10">
        <f t="shared" si="77"/>
        <v>1.7037759508727963</v>
      </c>
      <c r="L1013" s="10">
        <f t="shared" si="78"/>
        <v>1.7252491637462342E-2</v>
      </c>
    </row>
    <row r="1014" spans="1:12" x14ac:dyDescent="0.25">
      <c r="A1014" s="8">
        <v>44843</v>
      </c>
      <c r="B1014" s="9">
        <v>19415.181499999999</v>
      </c>
      <c r="C1014" s="9">
        <v>19539.485280034351</v>
      </c>
      <c r="D1014" s="9">
        <v>19330.103001991061</v>
      </c>
      <c r="E1014" s="9">
        <v>19436.3351</v>
      </c>
      <c r="F1014" s="9">
        <v>32508420906.666672</v>
      </c>
      <c r="G1014" s="9">
        <v>372595217766.47498</v>
      </c>
      <c r="H1014" s="44">
        <f t="shared" si="79"/>
        <v>-3.4879076742699005E-3</v>
      </c>
      <c r="I1014" s="10">
        <f t="shared" si="75"/>
        <v>8.5664127468390305E-3</v>
      </c>
      <c r="J1014" s="10">
        <f t="shared" si="76"/>
        <v>-1.5484456134409852E-2</v>
      </c>
      <c r="K1014" s="10">
        <f t="shared" si="77"/>
        <v>1.6943454299842404</v>
      </c>
      <c r="L1014" s="10">
        <f t="shared" si="78"/>
        <v>1.0831927694421539E-2</v>
      </c>
    </row>
    <row r="1015" spans="1:12" x14ac:dyDescent="0.25">
      <c r="A1015" s="8">
        <v>44844</v>
      </c>
      <c r="B1015" s="9">
        <v>19443.004700000001</v>
      </c>
      <c r="C1015" s="9">
        <v>19516.1351</v>
      </c>
      <c r="D1015" s="9">
        <v>19100.81370465934</v>
      </c>
      <c r="E1015" s="9">
        <v>19135.37402173036</v>
      </c>
      <c r="F1015" s="9">
        <v>43632528537.4216</v>
      </c>
      <c r="G1015" s="9">
        <v>370405445216.00317</v>
      </c>
      <c r="H1015" s="44">
        <f t="shared" si="79"/>
        <v>-1.195025339700761E-3</v>
      </c>
      <c r="I1015" s="10">
        <f t="shared" si="75"/>
        <v>7.5651612127309179E-3</v>
      </c>
      <c r="J1015" s="10">
        <f t="shared" si="76"/>
        <v>-4.6945736011402284E-3</v>
      </c>
      <c r="K1015" s="10">
        <f t="shared" si="77"/>
        <v>1.6911256189215025</v>
      </c>
      <c r="L1015" s="10">
        <f t="shared" si="78"/>
        <v>2.174364934198314E-2</v>
      </c>
    </row>
    <row r="1016" spans="1:12" x14ac:dyDescent="0.25">
      <c r="A1016" s="8">
        <v>44845</v>
      </c>
      <c r="B1016" s="9">
        <v>19133.077336484501</v>
      </c>
      <c r="C1016" s="9">
        <v>19256.379978322519</v>
      </c>
      <c r="D1016" s="9">
        <v>18889.956348356998</v>
      </c>
      <c r="E1016" s="9">
        <v>19045.5416</v>
      </c>
      <c r="F1016" s="9">
        <v>58945067207.111122</v>
      </c>
      <c r="G1016" s="9">
        <v>365469491546.38348</v>
      </c>
      <c r="H1016" s="44">
        <f t="shared" si="79"/>
        <v>-1.3309762427166276E-2</v>
      </c>
      <c r="I1016" s="10">
        <f t="shared" si="75"/>
        <v>1.0997992882821793E-2</v>
      </c>
      <c r="J1016" s="10">
        <f t="shared" si="76"/>
        <v>5.9035206665065676E-3</v>
      </c>
      <c r="K1016" s="10">
        <f t="shared" si="77"/>
        <v>1.6553073762719963</v>
      </c>
      <c r="L1016" s="10">
        <f t="shared" si="78"/>
        <v>1.9397801837556461E-2</v>
      </c>
    </row>
    <row r="1017" spans="1:12" x14ac:dyDescent="0.25">
      <c r="A1017" s="8">
        <v>44846</v>
      </c>
      <c r="B1017" s="9">
        <v>19060.654399999999</v>
      </c>
      <c r="C1017" s="9">
        <v>19206.1014</v>
      </c>
      <c r="D1017" s="9">
        <v>19024.110199999999</v>
      </c>
      <c r="E1017" s="9">
        <v>19157.97734844041</v>
      </c>
      <c r="F1017" s="9">
        <v>57228996065.67247</v>
      </c>
      <c r="G1017" s="9">
        <v>366398495488.13971</v>
      </c>
      <c r="H1017" s="44">
        <f t="shared" si="79"/>
        <v>-2.6110088385833223E-3</v>
      </c>
      <c r="I1017" s="10">
        <f t="shared" si="75"/>
        <v>6.7189241417122082E-3</v>
      </c>
      <c r="J1017" s="10">
        <f t="shared" si="76"/>
        <v>1.1625024205468071E-2</v>
      </c>
      <c r="K1017" s="10">
        <f t="shared" si="77"/>
        <v>1.6483743452433948</v>
      </c>
      <c r="L1017" s="10">
        <f t="shared" si="78"/>
        <v>9.5663449216143448E-3</v>
      </c>
    </row>
    <row r="1018" spans="1:12" x14ac:dyDescent="0.25">
      <c r="A1018" s="8">
        <v>44847</v>
      </c>
      <c r="B1018" s="9">
        <v>19155.034232283819</v>
      </c>
      <c r="C1018" s="9">
        <v>19454.676403000391</v>
      </c>
      <c r="D1018" s="9">
        <v>18290.671399999999</v>
      </c>
      <c r="E1018" s="9">
        <v>19380.689298843841</v>
      </c>
      <c r="F1018" s="9">
        <v>66306380332.599297</v>
      </c>
      <c r="G1018" s="9">
        <v>364703127203.40582</v>
      </c>
      <c r="H1018" s="44">
        <f t="shared" si="79"/>
        <v>1.294250185518603E-2</v>
      </c>
      <c r="I1018" s="10">
        <f t="shared" si="75"/>
        <v>3.9750788307052962E-2</v>
      </c>
      <c r="J1018" s="10">
        <f t="shared" si="76"/>
        <v>-9.7861276200922331E-3</v>
      </c>
      <c r="K1018" s="10">
        <f t="shared" si="77"/>
        <v>1.6826509351199346</v>
      </c>
      <c r="L1018" s="10">
        <f t="shared" si="78"/>
        <v>6.3639271492264227E-2</v>
      </c>
    </row>
    <row r="1019" spans="1:12" x14ac:dyDescent="0.25">
      <c r="A1019" s="8">
        <v>44848</v>
      </c>
      <c r="B1019" s="9">
        <v>19380.655778675831</v>
      </c>
      <c r="C1019" s="9">
        <v>19891.326799999999</v>
      </c>
      <c r="D1019" s="9">
        <v>19096.989699999998</v>
      </c>
      <c r="E1019" s="9">
        <v>19191.027399999999</v>
      </c>
      <c r="F1019" s="9">
        <v>94607306808.888885</v>
      </c>
      <c r="G1019" s="9">
        <v>374023157206.51538</v>
      </c>
      <c r="H1019" s="44">
        <f t="shared" si="79"/>
        <v>2.2444495500951438E-2</v>
      </c>
      <c r="I1019" s="10">
        <f t="shared" si="75"/>
        <v>3.042976247581556E-2</v>
      </c>
      <c r="J1019" s="10">
        <f t="shared" si="76"/>
        <v>-7.0940808515546072E-3</v>
      </c>
      <c r="K1019" s="10">
        <f t="shared" si="77"/>
        <v>1.7428616819638569</v>
      </c>
      <c r="L1019" s="10">
        <f t="shared" si="78"/>
        <v>4.1594885501770928E-2</v>
      </c>
    </row>
    <row r="1020" spans="1:12" x14ac:dyDescent="0.25">
      <c r="A1020" s="8">
        <v>44849</v>
      </c>
      <c r="B1020" s="9">
        <v>19182.247599999999</v>
      </c>
      <c r="C1020" s="9">
        <v>19219.564699999999</v>
      </c>
      <c r="D1020" s="9">
        <v>19026.267199999998</v>
      </c>
      <c r="E1020" s="9">
        <v>19054.884699999999</v>
      </c>
      <c r="F1020" s="9">
        <v>55450156103.111122</v>
      </c>
      <c r="G1020" s="9">
        <v>366826934382.24658</v>
      </c>
      <c r="H1020" s="44">
        <f t="shared" si="79"/>
        <v>-3.37716084379047E-2</v>
      </c>
      <c r="I1020" s="10">
        <f t="shared" si="75"/>
        <v>2.6792676677965268E-3</v>
      </c>
      <c r="J1020" s="10">
        <f t="shared" si="76"/>
        <v>1.0744538705141693E-2</v>
      </c>
      <c r="K1020" s="10">
        <f t="shared" si="77"/>
        <v>1.6502308312412408</v>
      </c>
      <c r="L1020" s="10">
        <f t="shared" si="78"/>
        <v>1.0159507273187041E-2</v>
      </c>
    </row>
    <row r="1021" spans="1:12" x14ac:dyDescent="0.25">
      <c r="A1021" s="8">
        <v>44850</v>
      </c>
      <c r="B1021" s="9">
        <v>19066.057400000002</v>
      </c>
      <c r="C1021" s="9">
        <v>19397.587347108049</v>
      </c>
      <c r="D1021" s="9">
        <v>19066.057400000002</v>
      </c>
      <c r="E1021" s="9">
        <v>19259.62064618116</v>
      </c>
      <c r="F1021" s="9">
        <v>31434982424.975609</v>
      </c>
      <c r="G1021" s="9">
        <v>367281364584.85327</v>
      </c>
      <c r="H1021" s="44">
        <f t="shared" si="79"/>
        <v>9.2625743551855554E-3</v>
      </c>
      <c r="I1021" s="10">
        <f t="shared" si="75"/>
        <v>7.9796127955207574E-3</v>
      </c>
      <c r="J1021" s="10">
        <f t="shared" si="76"/>
        <v>1.549828313352708E-2</v>
      </c>
      <c r="K1021" s="10">
        <f t="shared" si="77"/>
        <v>1.6747787913740182</v>
      </c>
      <c r="L1021" s="10">
        <f t="shared" si="78"/>
        <v>1.7388489930175499E-2</v>
      </c>
    </row>
    <row r="1022" spans="1:12" x14ac:dyDescent="0.25">
      <c r="A1022" s="8">
        <v>44851</v>
      </c>
      <c r="B1022" s="9">
        <v>19256.406229271732</v>
      </c>
      <c r="C1022" s="9">
        <v>19650.7575</v>
      </c>
      <c r="D1022" s="9">
        <v>19164.444037037869</v>
      </c>
      <c r="E1022" s="9">
        <v>19558.111700000001</v>
      </c>
      <c r="F1022" s="9">
        <v>48744779299.555557</v>
      </c>
      <c r="G1022" s="9">
        <v>371733239025.51379</v>
      </c>
      <c r="H1022" s="44">
        <f t="shared" si="79"/>
        <v>1.3051631028211136E-2</v>
      </c>
      <c r="I1022" s="10">
        <f t="shared" si="75"/>
        <v>1.3763742999963496E-2</v>
      </c>
      <c r="J1022" s="10">
        <f t="shared" si="76"/>
        <v>-1.0585991284629004E-2</v>
      </c>
      <c r="K1022" s="10">
        <f t="shared" si="77"/>
        <v>1.7096890172411165</v>
      </c>
      <c r="L1022" s="10">
        <f t="shared" si="78"/>
        <v>2.5375818991788313E-2</v>
      </c>
    </row>
    <row r="1023" spans="1:12" x14ac:dyDescent="0.25">
      <c r="A1023" s="8">
        <v>44852</v>
      </c>
      <c r="B1023" s="9">
        <v>19546.0154</v>
      </c>
      <c r="C1023" s="9">
        <v>19685.475562085841</v>
      </c>
      <c r="D1023" s="9">
        <v>19116.744200000001</v>
      </c>
      <c r="E1023" s="9">
        <v>19351.0697</v>
      </c>
      <c r="F1023" s="9">
        <v>62745223680</v>
      </c>
      <c r="G1023" s="9">
        <v>373218777171.6507</v>
      </c>
      <c r="H1023" s="44">
        <f t="shared" si="79"/>
        <v>1.7667543902997972E-3</v>
      </c>
      <c r="I1023" s="10">
        <f t="shared" si="75"/>
        <v>1.2182467197164178E-2</v>
      </c>
      <c r="J1023" s="10">
        <f t="shared" si="76"/>
        <v>-1.168310090888669E-2</v>
      </c>
      <c r="K1023" s="10">
        <f t="shared" si="77"/>
        <v>1.7144763722086744</v>
      </c>
      <c r="L1023" s="10">
        <f t="shared" si="78"/>
        <v>2.9750430101263881E-2</v>
      </c>
    </row>
    <row r="1024" spans="1:12" x14ac:dyDescent="0.25">
      <c r="A1024" s="8">
        <v>44853</v>
      </c>
      <c r="B1024" s="9">
        <v>19329.176299999999</v>
      </c>
      <c r="C1024" s="9">
        <v>19337.079699999998</v>
      </c>
      <c r="D1024" s="9">
        <v>19115.233100000001</v>
      </c>
      <c r="E1024" s="9">
        <v>19124.9892</v>
      </c>
      <c r="F1024" s="9">
        <v>61076924387.555557</v>
      </c>
      <c r="G1024" s="9">
        <v>368227529158.41449</v>
      </c>
      <c r="H1024" s="44">
        <f t="shared" si="79"/>
        <v>-1.7698117629266329E-2</v>
      </c>
      <c r="I1024" s="10">
        <f t="shared" si="75"/>
        <v>3.2095198871519618E-3</v>
      </c>
      <c r="J1024" s="10">
        <f t="shared" si="76"/>
        <v>-4.2906324883049685E-3</v>
      </c>
      <c r="K1024" s="10">
        <f t="shared" si="77"/>
        <v>1.6664352500714612</v>
      </c>
      <c r="L1024" s="10">
        <f t="shared" si="78"/>
        <v>1.160574913418122E-2</v>
      </c>
    </row>
    <row r="1025" spans="1:12" x14ac:dyDescent="0.25">
      <c r="A1025" s="8">
        <v>44854</v>
      </c>
      <c r="B1025" s="9">
        <v>19123.629099999998</v>
      </c>
      <c r="C1025" s="9">
        <v>19328.000800000002</v>
      </c>
      <c r="D1025" s="9">
        <v>18942.909</v>
      </c>
      <c r="E1025" s="9">
        <v>19042.930899999999</v>
      </c>
      <c r="F1025" s="9">
        <v>50448821589.333344</v>
      </c>
      <c r="G1025" s="9">
        <v>366446781146.04657</v>
      </c>
      <c r="H1025" s="44">
        <f t="shared" si="79"/>
        <v>-4.695072958714026E-4</v>
      </c>
      <c r="I1025" s="10">
        <f t="shared" si="75"/>
        <v>4.1800557733884542E-3</v>
      </c>
      <c r="J1025" s="10">
        <f t="shared" si="76"/>
        <v>6.4799741514580678E-3</v>
      </c>
      <c r="K1025" s="10">
        <f t="shared" si="77"/>
        <v>1.6651833392675837</v>
      </c>
      <c r="L1025" s="10">
        <f t="shared" si="78"/>
        <v>2.0329074061433916E-2</v>
      </c>
    </row>
    <row r="1026" spans="1:12" x14ac:dyDescent="0.25">
      <c r="A1026" s="8">
        <v>44855</v>
      </c>
      <c r="B1026" s="9">
        <v>19042.7405</v>
      </c>
      <c r="C1026" s="9">
        <v>19231.197400000001</v>
      </c>
      <c r="D1026" s="9">
        <v>18743.277099999999</v>
      </c>
      <c r="E1026" s="9">
        <v>19166.328600000001</v>
      </c>
      <c r="F1026" s="9">
        <v>56719066040.888893</v>
      </c>
      <c r="G1026" s="9">
        <v>365349689963.55798</v>
      </c>
      <c r="H1026" s="44">
        <f t="shared" si="79"/>
        <v>-5.0084538489878726E-3</v>
      </c>
      <c r="I1026" s="10">
        <f t="shared" si="75"/>
        <v>1.4825045194378444E-2</v>
      </c>
      <c r="J1026" s="10">
        <f t="shared" si="76"/>
        <v>1.9056527407455004E-3</v>
      </c>
      <c r="K1026" s="10">
        <f t="shared" si="77"/>
        <v>1.6518348915137708</v>
      </c>
      <c r="L1026" s="10">
        <f t="shared" si="78"/>
        <v>2.6031749805374371E-2</v>
      </c>
    </row>
    <row r="1027" spans="1:12" x14ac:dyDescent="0.25">
      <c r="A1027" s="8">
        <v>44856</v>
      </c>
      <c r="B1027" s="9">
        <v>19162.5376</v>
      </c>
      <c r="C1027" s="9">
        <v>19248.563896599389</v>
      </c>
      <c r="D1027" s="9">
        <v>19119.82390116715</v>
      </c>
      <c r="E1027" s="9">
        <v>19202.852966626619</v>
      </c>
      <c r="F1027" s="9">
        <v>51155992135.111122</v>
      </c>
      <c r="G1027" s="9">
        <v>367465072645.98767</v>
      </c>
      <c r="H1027" s="44">
        <f t="shared" si="79"/>
        <v>9.0303771721403489E-4</v>
      </c>
      <c r="I1027" s="10">
        <f t="shared" ref="I1027:I1090" si="80">_xlfn.STDEV.S(H1028:H1029)</f>
        <v>1.8739615160453214E-2</v>
      </c>
      <c r="J1027" s="10">
        <f t="shared" ref="J1027:J1090" si="81">E1028/E1027-1</f>
        <v>1.8011486833466206E-2</v>
      </c>
      <c r="K1027" s="10">
        <f t="shared" ref="K1027:K1090" si="82">C1027/$C$2-1</f>
        <v>1.6542295984406317</v>
      </c>
      <c r="L1027" s="10">
        <f t="shared" ref="L1027:L1090" si="83">C1027/D1027-1</f>
        <v>6.7333253746326704E-3</v>
      </c>
    </row>
    <row r="1028" spans="1:12" x14ac:dyDescent="0.25">
      <c r="A1028" s="8">
        <v>44857</v>
      </c>
      <c r="B1028" s="9">
        <v>19203.797900000001</v>
      </c>
      <c r="C1028" s="9">
        <v>19669.50723132347</v>
      </c>
      <c r="D1028" s="9">
        <v>19112.114699999998</v>
      </c>
      <c r="E1028" s="9">
        <v>19548.724900000001</v>
      </c>
      <c r="F1028" s="9">
        <v>29334480681.92334</v>
      </c>
      <c r="G1028" s="9">
        <v>369183644189.07062</v>
      </c>
      <c r="H1028" s="44">
        <f t="shared" ref="H1028:H1091" si="84">(C1028-C1027)/C1027</f>
        <v>2.1868817693898108E-2</v>
      </c>
      <c r="I1028" s="10">
        <f t="shared" si="80"/>
        <v>3.2533966433629137E-2</v>
      </c>
      <c r="J1028" s="10">
        <f t="shared" si="81"/>
        <v>-1.0912793601182691E-2</v>
      </c>
      <c r="K1028" s="10">
        <f t="shared" si="82"/>
        <v>1.7122744616466785</v>
      </c>
      <c r="L1028" s="10">
        <f t="shared" si="83"/>
        <v>2.9164356748208053E-2</v>
      </c>
    </row>
    <row r="1029" spans="1:12" x14ac:dyDescent="0.25">
      <c r="A1029" s="8">
        <v>44858</v>
      </c>
      <c r="B1029" s="9">
        <v>19564.514599999999</v>
      </c>
      <c r="C1029" s="9">
        <v>19578.378400000001</v>
      </c>
      <c r="D1029" s="9">
        <v>19191.1109</v>
      </c>
      <c r="E1029" s="9">
        <v>19335.393700000001</v>
      </c>
      <c r="F1029" s="9">
        <v>57568925283.555557</v>
      </c>
      <c r="G1029" s="9">
        <v>370900489444.81622</v>
      </c>
      <c r="H1029" s="44">
        <f t="shared" si="84"/>
        <v>-4.6330002196672939E-3</v>
      </c>
      <c r="I1029" s="10">
        <f t="shared" si="80"/>
        <v>1.0023051415664673E-2</v>
      </c>
      <c r="J1029" s="10">
        <f t="shared" si="81"/>
        <v>4.0106856546004543E-2</v>
      </c>
      <c r="K1029" s="10">
        <f t="shared" si="82"/>
        <v>1.6997084934700712</v>
      </c>
      <c r="L1029" s="10">
        <f t="shared" si="83"/>
        <v>2.0179524886180689E-2</v>
      </c>
    </row>
    <row r="1030" spans="1:12" x14ac:dyDescent="0.25">
      <c r="A1030" s="8">
        <v>44859</v>
      </c>
      <c r="B1030" s="9">
        <v>19330.212899999999</v>
      </c>
      <c r="C1030" s="9">
        <v>20388.4725</v>
      </c>
      <c r="D1030" s="9">
        <v>19252.563399999999</v>
      </c>
      <c r="E1030" s="9">
        <v>20110.87556138642</v>
      </c>
      <c r="F1030" s="9">
        <v>62423042787.555557</v>
      </c>
      <c r="G1030" s="9">
        <v>375485658697.52319</v>
      </c>
      <c r="H1030" s="44">
        <f t="shared" si="84"/>
        <v>4.1376976348562064E-2</v>
      </c>
      <c r="I1030" s="10">
        <f t="shared" si="80"/>
        <v>2.2014661469338177E-2</v>
      </c>
      <c r="J1030" s="10">
        <f t="shared" si="81"/>
        <v>3.198012982584153E-2</v>
      </c>
      <c r="K1030" s="10">
        <f t="shared" si="82"/>
        <v>1.8114142679523946</v>
      </c>
      <c r="L1030" s="10">
        <f t="shared" si="83"/>
        <v>5.9000408226158596E-2</v>
      </c>
    </row>
    <row r="1031" spans="1:12" x14ac:dyDescent="0.25">
      <c r="A1031" s="8">
        <v>44860</v>
      </c>
      <c r="B1031" s="9">
        <v>20081.820635392451</v>
      </c>
      <c r="C1031" s="9">
        <v>20943.084644609109</v>
      </c>
      <c r="D1031" s="9">
        <v>20065.933676103701</v>
      </c>
      <c r="E1031" s="9">
        <v>20754.0239727509</v>
      </c>
      <c r="F1031" s="9">
        <v>111641919374.2222</v>
      </c>
      <c r="G1031" s="9">
        <v>393580944072.76801</v>
      </c>
      <c r="H1031" s="44">
        <f t="shared" si="84"/>
        <v>2.7202241100166245E-2</v>
      </c>
      <c r="I1031" s="10">
        <f t="shared" si="80"/>
        <v>1.5183646313391859E-3</v>
      </c>
      <c r="J1031" s="10">
        <f t="shared" si="81"/>
        <v>-2.2648341549468931E-2</v>
      </c>
      <c r="K1031" s="10">
        <f t="shared" si="82"/>
        <v>1.8878910367016832</v>
      </c>
      <c r="L1031" s="10">
        <f t="shared" si="83"/>
        <v>4.3713439038722601E-2</v>
      </c>
    </row>
    <row r="1032" spans="1:12" x14ac:dyDescent="0.25">
      <c r="A1032" s="8">
        <v>44861</v>
      </c>
      <c r="B1032" s="9">
        <v>20766.8098868083</v>
      </c>
      <c r="C1032" s="9">
        <v>20860.753363645701</v>
      </c>
      <c r="D1032" s="9">
        <v>20249.754699154921</v>
      </c>
      <c r="E1032" s="9">
        <v>20283.979749290171</v>
      </c>
      <c r="F1032" s="9">
        <v>97985674211.555557</v>
      </c>
      <c r="G1032" s="9">
        <v>395221750804.98468</v>
      </c>
      <c r="H1032" s="44">
        <f t="shared" si="84"/>
        <v>-3.9311917208242142E-3</v>
      </c>
      <c r="I1032" s="10">
        <f t="shared" si="80"/>
        <v>1.3492718761719567E-2</v>
      </c>
      <c r="J1032" s="10">
        <f t="shared" si="81"/>
        <v>1.598690960639404E-2</v>
      </c>
      <c r="K1032" s="10">
        <f t="shared" si="82"/>
        <v>1.876538183367559</v>
      </c>
      <c r="L1032" s="10">
        <f t="shared" si="83"/>
        <v>3.0173139061100862E-2</v>
      </c>
    </row>
    <row r="1033" spans="1:12" x14ac:dyDescent="0.25">
      <c r="A1033" s="8">
        <v>44862</v>
      </c>
      <c r="B1033" s="9">
        <v>20292.405845082889</v>
      </c>
      <c r="C1033" s="9">
        <v>20733.951616960741</v>
      </c>
      <c r="D1033" s="9">
        <v>20074.037</v>
      </c>
      <c r="E1033" s="9">
        <v>20608.257900000001</v>
      </c>
      <c r="F1033" s="9">
        <v>86808559758.222229</v>
      </c>
      <c r="G1033" s="9">
        <v>390706428379.93951</v>
      </c>
      <c r="H1033" s="44">
        <f t="shared" si="84"/>
        <v>-6.0784835750917155E-3</v>
      </c>
      <c r="I1033" s="10">
        <f t="shared" si="80"/>
        <v>1.2341041369339851E-2</v>
      </c>
      <c r="J1033" s="10">
        <f t="shared" si="81"/>
        <v>9.885865489097867E-3</v>
      </c>
      <c r="K1033" s="10">
        <f t="shared" si="82"/>
        <v>1.8590531932668353</v>
      </c>
      <c r="L1033" s="10">
        <f t="shared" si="83"/>
        <v>3.2874036097509496E-2</v>
      </c>
    </row>
    <row r="1034" spans="1:12" x14ac:dyDescent="0.25">
      <c r="A1034" s="8">
        <v>44863</v>
      </c>
      <c r="B1034" s="9">
        <v>20595.37894230647</v>
      </c>
      <c r="C1034" s="9">
        <v>21003.5573107331</v>
      </c>
      <c r="D1034" s="9">
        <v>20563.937000000002</v>
      </c>
      <c r="E1034" s="9">
        <v>20811.988365564041</v>
      </c>
      <c r="F1034" s="9">
        <v>78150625137.777771</v>
      </c>
      <c r="G1034" s="9">
        <v>398209829528.50421</v>
      </c>
      <c r="H1034" s="44">
        <f t="shared" si="84"/>
        <v>1.3003102291018011E-2</v>
      </c>
      <c r="I1034" s="10">
        <f t="shared" si="80"/>
        <v>3.4400090660926863E-4</v>
      </c>
      <c r="J1034" s="10">
        <f t="shared" si="81"/>
        <v>-9.1409077413678874E-3</v>
      </c>
      <c r="K1034" s="10">
        <f t="shared" si="82"/>
        <v>1.8962297543943456</v>
      </c>
      <c r="L1034" s="10">
        <f t="shared" si="83"/>
        <v>2.1378217154288004E-2</v>
      </c>
    </row>
    <row r="1035" spans="1:12" x14ac:dyDescent="0.25">
      <c r="A1035" s="8">
        <v>44864</v>
      </c>
      <c r="B1035" s="9">
        <v>20809.808812007192</v>
      </c>
      <c r="C1035" s="9">
        <v>20910.096399999999</v>
      </c>
      <c r="D1035" s="9">
        <v>20520.358146870309</v>
      </c>
      <c r="E1035" s="9">
        <v>20621.747899999998</v>
      </c>
      <c r="F1035" s="9">
        <v>64733978709.333344</v>
      </c>
      <c r="G1035" s="9">
        <v>397080010238.25281</v>
      </c>
      <c r="H1035" s="44">
        <f t="shared" si="84"/>
        <v>-4.4497657873098402E-3</v>
      </c>
      <c r="I1035" s="10">
        <f t="shared" si="80"/>
        <v>1.8260429267124058E-3</v>
      </c>
      <c r="J1035" s="10">
        <f t="shared" si="81"/>
        <v>-5.6875717954163463E-3</v>
      </c>
      <c r="K1035" s="10">
        <f t="shared" si="82"/>
        <v>1.8833422103210529</v>
      </c>
      <c r="L1035" s="10">
        <f t="shared" si="83"/>
        <v>1.8992760766660011E-2</v>
      </c>
    </row>
    <row r="1036" spans="1:12" x14ac:dyDescent="0.25">
      <c r="A1036" s="8">
        <v>44865</v>
      </c>
      <c r="B1036" s="9">
        <v>20620.8161</v>
      </c>
      <c r="C1036" s="9">
        <v>20806.878799999999</v>
      </c>
      <c r="D1036" s="9">
        <v>20290.128635933699</v>
      </c>
      <c r="E1036" s="9">
        <v>20504.460228271771</v>
      </c>
      <c r="F1036" s="9">
        <v>63533875356.444443</v>
      </c>
      <c r="G1036" s="9">
        <v>393050043238.50311</v>
      </c>
      <c r="H1036" s="44">
        <f t="shared" si="84"/>
        <v>-4.9362565349053084E-3</v>
      </c>
      <c r="I1036" s="10">
        <f t="shared" si="80"/>
        <v>8.1102342532766974E-3</v>
      </c>
      <c r="J1036" s="10">
        <f t="shared" si="81"/>
        <v>-1.1170900387902361E-3</v>
      </c>
      <c r="K1036" s="10">
        <f t="shared" si="82"/>
        <v>1.8691092934929872</v>
      </c>
      <c r="L1036" s="10">
        <f t="shared" si="83"/>
        <v>2.54680575632793E-2</v>
      </c>
    </row>
    <row r="1037" spans="1:12" x14ac:dyDescent="0.25">
      <c r="A1037" s="8">
        <v>44866</v>
      </c>
      <c r="B1037" s="9">
        <v>20495.705989306141</v>
      </c>
      <c r="C1037" s="9">
        <v>20650.438719451879</v>
      </c>
      <c r="D1037" s="9">
        <v>20374.12953125752</v>
      </c>
      <c r="E1037" s="9">
        <v>20481.554899999999</v>
      </c>
      <c r="F1037" s="9">
        <v>75086343466.666672</v>
      </c>
      <c r="G1037" s="9">
        <v>392980109848.03992</v>
      </c>
      <c r="H1037" s="44">
        <f t="shared" si="84"/>
        <v>-7.5186712073374521E-3</v>
      </c>
      <c r="I1037" s="10">
        <f t="shared" si="80"/>
        <v>1.4903091351336108E-2</v>
      </c>
      <c r="J1037" s="10">
        <f t="shared" si="81"/>
        <v>-1.6113611739235201E-2</v>
      </c>
      <c r="K1037" s="10">
        <f t="shared" si="82"/>
        <v>1.8475374040572969</v>
      </c>
      <c r="L1037" s="10">
        <f t="shared" si="83"/>
        <v>1.356176654175334E-2</v>
      </c>
    </row>
    <row r="1038" spans="1:12" x14ac:dyDescent="0.25">
      <c r="A1038" s="8">
        <v>44867</v>
      </c>
      <c r="B1038" s="9">
        <v>20481.978999999999</v>
      </c>
      <c r="C1038" s="9">
        <v>20732.0272</v>
      </c>
      <c r="D1038" s="9">
        <v>20073.87547593781</v>
      </c>
      <c r="E1038" s="9">
        <v>20151.523076525569</v>
      </c>
      <c r="F1038" s="9">
        <v>69104918001.777771</v>
      </c>
      <c r="G1038" s="9">
        <v>391180706308.47839</v>
      </c>
      <c r="H1038" s="44">
        <f t="shared" si="84"/>
        <v>3.950932067669285E-3</v>
      </c>
      <c r="I1038" s="10">
        <f t="shared" si="80"/>
        <v>4.1122305173712924E-2</v>
      </c>
      <c r="J1038" s="10">
        <f t="shared" si="81"/>
        <v>2.8322142151708807E-3</v>
      </c>
      <c r="K1038" s="10">
        <f t="shared" si="82"/>
        <v>1.8587878309008747</v>
      </c>
      <c r="L1038" s="10">
        <f t="shared" si="83"/>
        <v>3.2786480361059578E-2</v>
      </c>
    </row>
    <row r="1039" spans="1:12" x14ac:dyDescent="0.25">
      <c r="A1039" s="8">
        <v>44868</v>
      </c>
      <c r="B1039" s="9">
        <v>20150.544414721979</v>
      </c>
      <c r="C1039" s="9">
        <v>20376.98663495162</v>
      </c>
      <c r="D1039" s="9">
        <v>20063.316500000001</v>
      </c>
      <c r="E1039" s="9">
        <v>20208.59650664025</v>
      </c>
      <c r="F1039" s="9">
        <v>89252131697.777771</v>
      </c>
      <c r="G1039" s="9">
        <v>388201104277.54468</v>
      </c>
      <c r="H1039" s="44">
        <f t="shared" si="84"/>
        <v>-1.7125221842675415E-2</v>
      </c>
      <c r="I1039" s="10">
        <f t="shared" si="80"/>
        <v>2.0745728682004867E-2</v>
      </c>
      <c r="J1039" s="10">
        <f t="shared" si="81"/>
        <v>4.6885071560928138E-2</v>
      </c>
      <c r="K1039" s="10">
        <f t="shared" si="82"/>
        <v>1.8098304550955566</v>
      </c>
      <c r="L1039" s="10">
        <f t="shared" si="83"/>
        <v>1.5634012200905101E-2</v>
      </c>
    </row>
    <row r="1040" spans="1:12" x14ac:dyDescent="0.25">
      <c r="A1040" s="8">
        <v>44869</v>
      </c>
      <c r="B1040" s="9">
        <v>20205.27906093952</v>
      </c>
      <c r="C1040" s="9">
        <v>21213.064582021161</v>
      </c>
      <c r="D1040" s="9">
        <v>20190.888425917121</v>
      </c>
      <c r="E1040" s="9">
        <v>21156.078000000001</v>
      </c>
      <c r="F1040" s="9">
        <v>86139251797.333328</v>
      </c>
      <c r="G1040" s="9">
        <v>396750156851.13031</v>
      </c>
      <c r="H1040" s="44">
        <f t="shared" si="84"/>
        <v>4.10304998500347E-2</v>
      </c>
      <c r="I1040" s="10">
        <f t="shared" si="80"/>
        <v>1.1894542024622029E-2</v>
      </c>
      <c r="J1040" s="10">
        <f t="shared" si="81"/>
        <v>5.9324370046280883E-3</v>
      </c>
      <c r="K1040" s="10">
        <f t="shared" si="82"/>
        <v>1.9251192031619775</v>
      </c>
      <c r="L1040" s="10">
        <f t="shared" si="83"/>
        <v>5.0625615601538776E-2</v>
      </c>
    </row>
    <row r="1041" spans="1:12" x14ac:dyDescent="0.25">
      <c r="A1041" s="8">
        <v>44870</v>
      </c>
      <c r="B1041" s="9">
        <v>21145.628000000001</v>
      </c>
      <c r="C1041" s="9">
        <v>21461.079438522302</v>
      </c>
      <c r="D1041" s="9">
        <v>21095.760300000002</v>
      </c>
      <c r="E1041" s="9">
        <v>21281.5851</v>
      </c>
      <c r="F1041" s="9">
        <v>93930901873.777756</v>
      </c>
      <c r="G1041" s="9">
        <v>408857490033.20203</v>
      </c>
      <c r="H1041" s="44">
        <f t="shared" si="84"/>
        <v>1.169160898663091E-2</v>
      </c>
      <c r="I1041" s="10">
        <f t="shared" si="80"/>
        <v>6.5769879260457638E-3</v>
      </c>
      <c r="J1041" s="10">
        <f t="shared" si="81"/>
        <v>-1.7316905590834097E-2</v>
      </c>
      <c r="K1041" s="10">
        <f t="shared" si="82"/>
        <v>1.9593185531246329</v>
      </c>
      <c r="L1041" s="10">
        <f t="shared" si="83"/>
        <v>1.7317182852248258E-2</v>
      </c>
    </row>
    <row r="1042" spans="1:12" x14ac:dyDescent="0.25">
      <c r="A1042" s="8">
        <v>44871</v>
      </c>
      <c r="B1042" s="9">
        <v>21302.329699999998</v>
      </c>
      <c r="C1042" s="9">
        <v>21350.988099999999</v>
      </c>
      <c r="D1042" s="9">
        <v>20913.053899999999</v>
      </c>
      <c r="E1042" s="9">
        <v>20913.053899999999</v>
      </c>
      <c r="F1042" s="9">
        <v>54828288042.666656</v>
      </c>
      <c r="G1042" s="9">
        <v>406626646751.16791</v>
      </c>
      <c r="H1042" s="44">
        <f t="shared" si="84"/>
        <v>-5.1298136628062964E-3</v>
      </c>
      <c r="I1042" s="10">
        <f t="shared" si="80"/>
        <v>2.7411964043040069E-3</v>
      </c>
      <c r="J1042" s="10">
        <f t="shared" si="81"/>
        <v>-1.536399234355712E-2</v>
      </c>
      <c r="K1042" s="10">
        <f t="shared" si="82"/>
        <v>1.9441378003782179</v>
      </c>
      <c r="L1042" s="10">
        <f t="shared" si="83"/>
        <v>2.0940710146594155E-2</v>
      </c>
    </row>
    <row r="1043" spans="1:12" x14ac:dyDescent="0.25">
      <c r="A1043" s="8">
        <v>44872</v>
      </c>
      <c r="B1043" s="9">
        <v>20918.172299999998</v>
      </c>
      <c r="C1043" s="9">
        <v>21042.870299999999</v>
      </c>
      <c r="D1043" s="9">
        <v>20447.279500000001</v>
      </c>
      <c r="E1043" s="9">
        <v>20591.745900000002</v>
      </c>
      <c r="F1043" s="9">
        <v>75255069696</v>
      </c>
      <c r="G1043" s="9">
        <v>398070575313.95093</v>
      </c>
      <c r="H1043" s="44">
        <f t="shared" si="84"/>
        <v>-1.4431079187384307E-2</v>
      </c>
      <c r="I1043" s="10">
        <f t="shared" si="80"/>
        <v>5.8625852823122736E-2</v>
      </c>
      <c r="J1043" s="10">
        <f t="shared" si="81"/>
        <v>-0.10019669934725062</v>
      </c>
      <c r="K1043" s="10">
        <f t="shared" si="82"/>
        <v>1.9016507146423884</v>
      </c>
      <c r="L1043" s="10">
        <f t="shared" si="83"/>
        <v>2.9128119464498781E-2</v>
      </c>
    </row>
    <row r="1044" spans="1:12" x14ac:dyDescent="0.25">
      <c r="A1044" s="8">
        <v>44873</v>
      </c>
      <c r="B1044" s="9">
        <v>20590.749899999999</v>
      </c>
      <c r="C1044" s="9">
        <v>20657.6234</v>
      </c>
      <c r="D1044" s="9">
        <v>17641.158800000001</v>
      </c>
      <c r="E1044" s="9">
        <v>18528.520927022721</v>
      </c>
      <c r="F1044" s="9">
        <v>116085599715.5556</v>
      </c>
      <c r="G1044" s="9">
        <v>374846106438.49933</v>
      </c>
      <c r="H1044" s="44">
        <f t="shared" si="84"/>
        <v>-1.8307716319479396E-2</v>
      </c>
      <c r="I1044" s="10">
        <f t="shared" si="80"/>
        <v>5.681656570347348E-2</v>
      </c>
      <c r="J1044" s="10">
        <f t="shared" si="81"/>
        <v>-0.14783578866404046</v>
      </c>
      <c r="K1044" s="10">
        <f t="shared" si="82"/>
        <v>1.8485281165005008</v>
      </c>
      <c r="L1044" s="10">
        <f t="shared" si="83"/>
        <v>0.17099016193879502</v>
      </c>
    </row>
    <row r="1045" spans="1:12" x14ac:dyDescent="0.25">
      <c r="A1045" s="8">
        <v>44874</v>
      </c>
      <c r="B1045" s="9">
        <v>18545.161816741362</v>
      </c>
      <c r="C1045" s="9">
        <v>18566.716755985261</v>
      </c>
      <c r="D1045" s="9">
        <v>15652.5911</v>
      </c>
      <c r="E1045" s="9">
        <v>15789.342422998139</v>
      </c>
      <c r="F1045" s="9">
        <v>164641074119.11111</v>
      </c>
      <c r="G1045" s="9">
        <v>335837205845.98633</v>
      </c>
      <c r="H1045" s="44">
        <f t="shared" si="84"/>
        <v>-0.10121719248762856</v>
      </c>
      <c r="I1045" s="10">
        <f t="shared" si="80"/>
        <v>4.8502438147328139E-3</v>
      </c>
      <c r="J1045" s="10">
        <f t="shared" si="81"/>
        <v>0.11406885749157847</v>
      </c>
      <c r="K1045" s="10">
        <f t="shared" si="82"/>
        <v>1.5602080978262478</v>
      </c>
      <c r="L1045" s="10">
        <f t="shared" si="83"/>
        <v>0.18617528799977801</v>
      </c>
    </row>
    <row r="1046" spans="1:12" x14ac:dyDescent="0.25">
      <c r="A1046" s="8">
        <v>44875</v>
      </c>
      <c r="B1046" s="9">
        <v>15897.516595524539</v>
      </c>
      <c r="C1046" s="9">
        <v>18179.295573160129</v>
      </c>
      <c r="D1046" s="9">
        <v>15866.931777499691</v>
      </c>
      <c r="E1046" s="9">
        <v>17590.414673732848</v>
      </c>
      <c r="F1046" s="9">
        <v>154013330318.2222</v>
      </c>
      <c r="G1046" s="9">
        <v>325301411702.0083</v>
      </c>
      <c r="H1046" s="44">
        <f t="shared" si="84"/>
        <v>-2.0866434702314331E-2</v>
      </c>
      <c r="I1046" s="10">
        <f t="shared" si="80"/>
        <v>4.6786624659508422E-3</v>
      </c>
      <c r="J1046" s="10">
        <f t="shared" si="81"/>
        <v>-2.764097849602698E-2</v>
      </c>
      <c r="K1046" s="10">
        <f t="shared" si="82"/>
        <v>1.5067856827286201</v>
      </c>
      <c r="L1046" s="10">
        <f t="shared" si="83"/>
        <v>0.14573477897847376</v>
      </c>
    </row>
    <row r="1047" spans="1:12" x14ac:dyDescent="0.25">
      <c r="A1047" s="8">
        <v>44876</v>
      </c>
      <c r="B1047" s="9">
        <v>17592.620699999999</v>
      </c>
      <c r="C1047" s="9">
        <v>17675.261600000002</v>
      </c>
      <c r="D1047" s="9">
        <v>16453.919131783339</v>
      </c>
      <c r="E1047" s="9">
        <v>17104.198400000001</v>
      </c>
      <c r="F1047" s="9">
        <v>108607980856.8889</v>
      </c>
      <c r="G1047" s="9">
        <v>328039991720.39697</v>
      </c>
      <c r="H1047" s="44">
        <f t="shared" si="84"/>
        <v>-2.7725715285925694E-2</v>
      </c>
      <c r="I1047" s="10">
        <f t="shared" si="80"/>
        <v>1.8704271074022907E-2</v>
      </c>
      <c r="J1047" s="10">
        <f t="shared" si="81"/>
        <v>-1.7656723392544538E-2</v>
      </c>
      <c r="K1047" s="10">
        <f t="shared" si="82"/>
        <v>1.4372832566064515</v>
      </c>
      <c r="L1047" s="10">
        <f t="shared" si="83"/>
        <v>7.4228058278069886E-2</v>
      </c>
    </row>
    <row r="1048" spans="1:12" x14ac:dyDescent="0.25">
      <c r="A1048" s="8">
        <v>44877</v>
      </c>
      <c r="B1048" s="9">
        <v>17047.822100000001</v>
      </c>
      <c r="C1048" s="9">
        <v>17068.251700000001</v>
      </c>
      <c r="D1048" s="9">
        <v>16639.617024146271</v>
      </c>
      <c r="E1048" s="9">
        <v>16802.194299999999</v>
      </c>
      <c r="F1048" s="9">
        <v>68135292657.777779</v>
      </c>
      <c r="G1048" s="9">
        <v>322974047734.48651</v>
      </c>
      <c r="H1048" s="44">
        <f t="shared" si="84"/>
        <v>-3.4342343199039324E-2</v>
      </c>
      <c r="I1048" s="10">
        <f t="shared" si="80"/>
        <v>1.4699300002583066E-2</v>
      </c>
      <c r="J1048" s="10">
        <f t="shared" si="81"/>
        <v>-2.6912955227419877E-2</v>
      </c>
      <c r="K1048" s="10">
        <f t="shared" si="82"/>
        <v>1.3535812385348005</v>
      </c>
      <c r="L1048" s="10">
        <f t="shared" si="83"/>
        <v>2.5759888297412381E-2</v>
      </c>
    </row>
    <row r="1049" spans="1:12" x14ac:dyDescent="0.25">
      <c r="A1049" s="8">
        <v>44878</v>
      </c>
      <c r="B1049" s="9">
        <v>16800.992600000001</v>
      </c>
      <c r="C1049" s="9">
        <v>16933.574499999999</v>
      </c>
      <c r="D1049" s="9">
        <v>16272.7358</v>
      </c>
      <c r="E1049" s="9">
        <v>16349.99759708169</v>
      </c>
      <c r="F1049" s="9">
        <v>39952276053.333344</v>
      </c>
      <c r="G1049" s="9">
        <v>319120153090.69263</v>
      </c>
      <c r="H1049" s="44">
        <f t="shared" si="84"/>
        <v>-7.8905093718533506E-3</v>
      </c>
      <c r="I1049" s="10">
        <f t="shared" si="80"/>
        <v>1.1811224889815015E-2</v>
      </c>
      <c r="J1049" s="10">
        <f t="shared" si="81"/>
        <v>1.7164520401525385E-2</v>
      </c>
      <c r="K1049" s="10">
        <f t="shared" si="82"/>
        <v>1.3350102837147233</v>
      </c>
      <c r="L1049" s="10">
        <f t="shared" si="83"/>
        <v>4.0610178160699784E-2</v>
      </c>
    </row>
    <row r="1050" spans="1:12" x14ac:dyDescent="0.25">
      <c r="A1050" s="8">
        <v>44879</v>
      </c>
      <c r="B1050" s="9">
        <v>16331.352177905759</v>
      </c>
      <c r="C1050" s="9">
        <v>17151.97426193225</v>
      </c>
      <c r="D1050" s="9">
        <v>15838.319299999999</v>
      </c>
      <c r="E1050" s="9">
        <v>16630.637464401691</v>
      </c>
      <c r="F1050" s="9">
        <v>64554331975.111122</v>
      </c>
      <c r="G1050" s="9">
        <v>315536886023.03699</v>
      </c>
      <c r="H1050" s="44">
        <f t="shared" si="84"/>
        <v>1.2897440049190492E-2</v>
      </c>
      <c r="I1050" s="10">
        <f t="shared" si="80"/>
        <v>1.3828462518183052E-3</v>
      </c>
      <c r="J1050" s="10">
        <f t="shared" si="81"/>
        <v>1.5891696043764281E-2</v>
      </c>
      <c r="K1050" s="10">
        <f t="shared" si="82"/>
        <v>1.3651259388631773</v>
      </c>
      <c r="L1050" s="10">
        <f t="shared" si="83"/>
        <v>8.294156324606039E-2</v>
      </c>
    </row>
    <row r="1051" spans="1:12" x14ac:dyDescent="0.25">
      <c r="A1051" s="8">
        <v>44880</v>
      </c>
      <c r="B1051" s="9">
        <v>16614.287154294489</v>
      </c>
      <c r="C1051" s="9">
        <v>17086.691200000001</v>
      </c>
      <c r="D1051" s="9">
        <v>16555.1515</v>
      </c>
      <c r="E1051" s="9">
        <v>16894.926500000001</v>
      </c>
      <c r="F1051" s="9">
        <v>68872354801.777771</v>
      </c>
      <c r="G1051" s="9">
        <v>322602754990.91937</v>
      </c>
      <c r="H1051" s="44">
        <f t="shared" si="84"/>
        <v>-3.8061543782245675E-3</v>
      </c>
      <c r="I1051" s="10">
        <f t="shared" si="80"/>
        <v>6.7305903503353057E-3</v>
      </c>
      <c r="J1051" s="10">
        <f t="shared" si="81"/>
        <v>-1.3105637872405818E-2</v>
      </c>
      <c r="K1051" s="10">
        <f t="shared" si="82"/>
        <v>1.3561239044159206</v>
      </c>
      <c r="L1051" s="10">
        <f t="shared" si="83"/>
        <v>3.2107208442037072E-2</v>
      </c>
    </row>
    <row r="1052" spans="1:12" x14ac:dyDescent="0.25">
      <c r="A1052" s="8">
        <v>44881</v>
      </c>
      <c r="B1052" s="9">
        <v>16898.235799999999</v>
      </c>
      <c r="C1052" s="9">
        <v>16988.2412</v>
      </c>
      <c r="D1052" s="9">
        <v>16414.320759624639</v>
      </c>
      <c r="E1052" s="9">
        <v>16673.50771141009</v>
      </c>
      <c r="F1052" s="9">
        <v>57818172615.111122</v>
      </c>
      <c r="G1052" s="9">
        <v>320803225984.05322</v>
      </c>
      <c r="H1052" s="44">
        <f t="shared" si="84"/>
        <v>-5.7617943022228151E-3</v>
      </c>
      <c r="I1052" s="10">
        <f t="shared" si="80"/>
        <v>2.0325209782687263E-2</v>
      </c>
      <c r="J1052" s="10">
        <f t="shared" si="81"/>
        <v>1.0424810561266984E-3</v>
      </c>
      <c r="K1052" s="10">
        <f t="shared" si="82"/>
        <v>1.3425484031281258</v>
      </c>
      <c r="L1052" s="10">
        <f t="shared" si="83"/>
        <v>3.4964617103564244E-2</v>
      </c>
    </row>
    <row r="1053" spans="1:12" x14ac:dyDescent="0.25">
      <c r="A1053" s="8">
        <v>44882</v>
      </c>
      <c r="B1053" s="9">
        <v>16670.395122861479</v>
      </c>
      <c r="C1053" s="9">
        <v>16728.656008038852</v>
      </c>
      <c r="D1053" s="9">
        <v>16448.1626</v>
      </c>
      <c r="E1053" s="9">
        <v>16690.889527338419</v>
      </c>
      <c r="F1053" s="9">
        <v>51656804096</v>
      </c>
      <c r="G1053" s="9">
        <v>319058775211.65143</v>
      </c>
      <c r="H1053" s="44">
        <f t="shared" si="84"/>
        <v>-1.5280286458444483E-2</v>
      </c>
      <c r="I1053" s="10">
        <f t="shared" si="80"/>
        <v>1.5644393917780743E-2</v>
      </c>
      <c r="J1053" s="10">
        <f t="shared" si="81"/>
        <v>1.2133719584477287E-3</v>
      </c>
      <c r="K1053" s="10">
        <f t="shared" si="82"/>
        <v>1.3067535924855567</v>
      </c>
      <c r="L1053" s="10">
        <f t="shared" si="83"/>
        <v>1.7053175777752339E-2</v>
      </c>
    </row>
    <row r="1054" spans="1:12" x14ac:dyDescent="0.25">
      <c r="A1054" s="8">
        <v>44883</v>
      </c>
      <c r="B1054" s="9">
        <v>16692.922783418249</v>
      </c>
      <c r="C1054" s="9">
        <v>16953.88897429152</v>
      </c>
      <c r="D1054" s="9">
        <v>16561.025900000001</v>
      </c>
      <c r="E1054" s="9">
        <v>16711.141784652438</v>
      </c>
      <c r="F1054" s="9">
        <v>47289260010.592331</v>
      </c>
      <c r="G1054" s="9">
        <v>321561473484.11188</v>
      </c>
      <c r="H1054" s="44">
        <f t="shared" si="84"/>
        <v>1.3463900874310155E-2</v>
      </c>
      <c r="I1054" s="10">
        <f t="shared" si="80"/>
        <v>3.5666603663459836E-3</v>
      </c>
      <c r="J1054" s="10">
        <f t="shared" si="81"/>
        <v>2.8105851153847894E-4</v>
      </c>
      <c r="K1054" s="10">
        <f t="shared" si="82"/>
        <v>1.3378114941962411</v>
      </c>
      <c r="L1054" s="10">
        <f t="shared" si="83"/>
        <v>2.3722145998909427E-2</v>
      </c>
    </row>
    <row r="1055" spans="1:12" x14ac:dyDescent="0.25">
      <c r="A1055" s="8">
        <v>44884</v>
      </c>
      <c r="B1055" s="9">
        <v>16704.621395779639</v>
      </c>
      <c r="C1055" s="9">
        <v>16807.0579</v>
      </c>
      <c r="D1055" s="9">
        <v>16565.156999999999</v>
      </c>
      <c r="E1055" s="9">
        <v>16715.838593288539</v>
      </c>
      <c r="F1055" s="9">
        <v>33337255479.303131</v>
      </c>
      <c r="G1055" s="9">
        <v>319762448550.92657</v>
      </c>
      <c r="H1055" s="44">
        <f t="shared" si="84"/>
        <v>-8.6606131793225301E-3</v>
      </c>
      <c r="I1055" s="10">
        <f t="shared" si="80"/>
        <v>1.684355777598787E-2</v>
      </c>
      <c r="J1055" s="10">
        <f t="shared" si="81"/>
        <v>-2.5388549364130153E-2</v>
      </c>
      <c r="K1055" s="10">
        <f t="shared" si="82"/>
        <v>1.3175646131588334</v>
      </c>
      <c r="L1055" s="10">
        <f t="shared" si="83"/>
        <v>1.4602994707505701E-2</v>
      </c>
    </row>
    <row r="1056" spans="1:12" x14ac:dyDescent="0.25">
      <c r="A1056" s="8">
        <v>44885</v>
      </c>
      <c r="B1056" s="9">
        <v>16704.480432650089</v>
      </c>
      <c r="C1056" s="9">
        <v>16746.2736</v>
      </c>
      <c r="D1056" s="9">
        <v>16248.1492</v>
      </c>
      <c r="E1056" s="9">
        <v>16291.447700000001</v>
      </c>
      <c r="F1056" s="9">
        <v>28445975203.555561</v>
      </c>
      <c r="G1056" s="9">
        <v>318714896749.24951</v>
      </c>
      <c r="H1056" s="44">
        <f t="shared" si="84"/>
        <v>-3.6165937168574488E-3</v>
      </c>
      <c r="I1056" s="10">
        <f t="shared" si="80"/>
        <v>1.8268384313446146E-2</v>
      </c>
      <c r="J1056" s="10">
        <f t="shared" si="81"/>
        <v>-3.1395368150745173E-2</v>
      </c>
      <c r="K1056" s="10">
        <f t="shared" si="82"/>
        <v>1.3091829235404719</v>
      </c>
      <c r="L1056" s="10">
        <f t="shared" si="83"/>
        <v>3.065730095585284E-2</v>
      </c>
    </row>
    <row r="1057" spans="1:12" x14ac:dyDescent="0.25">
      <c r="A1057" s="8">
        <v>44886</v>
      </c>
      <c r="B1057" s="9">
        <v>16286.806399999999</v>
      </c>
      <c r="C1057" s="9">
        <v>16286.806399999999</v>
      </c>
      <c r="D1057" s="9">
        <v>15598.4951</v>
      </c>
      <c r="E1057" s="9">
        <v>15779.97170174989</v>
      </c>
      <c r="F1057" s="9">
        <v>50201276579.555557</v>
      </c>
      <c r="G1057" s="9">
        <v>308166351834.29907</v>
      </c>
      <c r="H1057" s="44">
        <f t="shared" si="84"/>
        <v>-2.7436981562274306E-2</v>
      </c>
      <c r="I1057" s="10">
        <f t="shared" si="80"/>
        <v>1.8156601381633785E-2</v>
      </c>
      <c r="J1057" s="10">
        <f t="shared" si="81"/>
        <v>2.5030824244526961E-2</v>
      </c>
      <c r="K1057" s="10">
        <f t="shared" si="82"/>
        <v>1.2458259142433734</v>
      </c>
      <c r="L1057" s="10">
        <f t="shared" si="83"/>
        <v>4.4126776050338323E-2</v>
      </c>
    </row>
    <row r="1058" spans="1:12" x14ac:dyDescent="0.25">
      <c r="A1058" s="8">
        <v>44887</v>
      </c>
      <c r="B1058" s="9">
        <v>15781.03007610818</v>
      </c>
      <c r="C1058" s="9">
        <v>16260.7217</v>
      </c>
      <c r="D1058" s="9">
        <v>15666.2745</v>
      </c>
      <c r="E1058" s="9">
        <v>16174.957399999999</v>
      </c>
      <c r="F1058" s="9">
        <v>58615626723.555557</v>
      </c>
      <c r="G1058" s="9">
        <v>306392350546.78381</v>
      </c>
      <c r="H1058" s="44">
        <f t="shared" si="84"/>
        <v>-1.601584703554862E-3</v>
      </c>
      <c r="I1058" s="10">
        <f t="shared" si="80"/>
        <v>1.1625639573967145E-2</v>
      </c>
      <c r="J1058" s="10">
        <f t="shared" si="81"/>
        <v>2.7219348348948458E-2</v>
      </c>
      <c r="K1058" s="10">
        <f t="shared" si="82"/>
        <v>1.2422290338122739</v>
      </c>
      <c r="L1058" s="10">
        <f t="shared" si="83"/>
        <v>3.7944388118566375E-2</v>
      </c>
    </row>
    <row r="1059" spans="1:12" x14ac:dyDescent="0.25">
      <c r="A1059" s="8">
        <v>44888</v>
      </c>
      <c r="B1059" s="9">
        <v>16221.67</v>
      </c>
      <c r="C1059" s="9">
        <v>16652.2104</v>
      </c>
      <c r="D1059" s="9">
        <v>16167.276599999999</v>
      </c>
      <c r="E1059" s="9">
        <v>16615.229200000002</v>
      </c>
      <c r="F1059" s="9">
        <v>54191750385.777779</v>
      </c>
      <c r="G1059" s="9">
        <v>316451686349.88977</v>
      </c>
      <c r="H1059" s="44">
        <f t="shared" si="84"/>
        <v>2.4075727216953714E-2</v>
      </c>
      <c r="I1059" s="10">
        <f t="shared" si="80"/>
        <v>1.2561148284950108E-2</v>
      </c>
      <c r="J1059" s="10">
        <f t="shared" si="81"/>
        <v>-1.0531242024637288E-3</v>
      </c>
      <c r="K1059" s="10">
        <f t="shared" si="82"/>
        <v>1.2962123283882718</v>
      </c>
      <c r="L1059" s="10">
        <f t="shared" si="83"/>
        <v>2.99947735167716E-2</v>
      </c>
    </row>
    <row r="1060" spans="1:12" x14ac:dyDescent="0.25">
      <c r="A1060" s="8">
        <v>44889</v>
      </c>
      <c r="B1060" s="9">
        <v>16624.779500000001</v>
      </c>
      <c r="C1060" s="9">
        <v>16779.343199999999</v>
      </c>
      <c r="D1060" s="9">
        <v>16474.392576966391</v>
      </c>
      <c r="E1060" s="9">
        <v>16597.731299999999</v>
      </c>
      <c r="F1060" s="9">
        <v>51316136348.444443</v>
      </c>
      <c r="G1060" s="9">
        <v>318979069699.44318</v>
      </c>
      <c r="H1060" s="44">
        <f t="shared" si="84"/>
        <v>7.6345900601880101E-3</v>
      </c>
      <c r="I1060" s="10">
        <f t="shared" si="80"/>
        <v>1.0334303802582471E-2</v>
      </c>
      <c r="J1060" s="10">
        <f t="shared" si="81"/>
        <v>-5.1705875211774943E-3</v>
      </c>
      <c r="K1060" s="10">
        <f t="shared" si="82"/>
        <v>1.3137429682066664</v>
      </c>
      <c r="L1060" s="10">
        <f t="shared" si="83"/>
        <v>1.8510583720092511E-2</v>
      </c>
    </row>
    <row r="1061" spans="1:12" x14ac:dyDescent="0.25">
      <c r="A1061" s="8">
        <v>44890</v>
      </c>
      <c r="B1061" s="9">
        <v>16609.375899999999</v>
      </c>
      <c r="C1061" s="9">
        <v>16609.375899999999</v>
      </c>
      <c r="D1061" s="9">
        <v>16371.86909938294</v>
      </c>
      <c r="E1061" s="9">
        <v>16511.911277660362</v>
      </c>
      <c r="F1061" s="9">
        <v>40539647985.777779</v>
      </c>
      <c r="G1061" s="9">
        <v>316859810140.83179</v>
      </c>
      <c r="H1061" s="44">
        <f t="shared" si="84"/>
        <v>-1.0129556203367975E-2</v>
      </c>
      <c r="I1061" s="10">
        <f t="shared" si="80"/>
        <v>7.0036662493599289E-3</v>
      </c>
      <c r="J1061" s="10">
        <f t="shared" si="81"/>
        <v>-3.0715256616281605E-3</v>
      </c>
      <c r="K1061" s="10">
        <f t="shared" si="82"/>
        <v>1.2903057787700694</v>
      </c>
      <c r="L1061" s="10">
        <f t="shared" si="83"/>
        <v>1.4507005838814813E-2</v>
      </c>
    </row>
    <row r="1062" spans="1:12" x14ac:dyDescent="0.25">
      <c r="A1062" s="8">
        <v>44891</v>
      </c>
      <c r="B1062" s="9">
        <v>16513.9287</v>
      </c>
      <c r="C1062" s="9">
        <v>16683.874870358999</v>
      </c>
      <c r="D1062" s="9">
        <v>16415.619927652569</v>
      </c>
      <c r="E1062" s="9">
        <v>16461.194518448501</v>
      </c>
      <c r="F1062" s="9">
        <v>39602744661.333344</v>
      </c>
      <c r="G1062" s="9">
        <v>318241327421.49579</v>
      </c>
      <c r="H1062" s="44">
        <f t="shared" si="84"/>
        <v>4.4853563919280042E-3</v>
      </c>
      <c r="I1062" s="10">
        <f t="shared" si="80"/>
        <v>9.2754146056207029E-4</v>
      </c>
      <c r="J1062" s="10">
        <f t="shared" si="81"/>
        <v>-1.7513858609932154E-3</v>
      </c>
      <c r="K1062" s="10">
        <f t="shared" si="82"/>
        <v>1.3005786164343456</v>
      </c>
      <c r="L1062" s="10">
        <f t="shared" si="83"/>
        <v>1.6341444544201833E-2</v>
      </c>
    </row>
    <row r="1063" spans="1:12" x14ac:dyDescent="0.25">
      <c r="A1063" s="8">
        <v>44892</v>
      </c>
      <c r="B1063" s="9">
        <v>16457.25327906333</v>
      </c>
      <c r="C1063" s="9">
        <v>16593.459556800459</v>
      </c>
      <c r="D1063" s="9">
        <v>16419.02139821427</v>
      </c>
      <c r="E1063" s="9">
        <v>16432.364615113831</v>
      </c>
      <c r="F1063" s="9">
        <v>35423221802.815331</v>
      </c>
      <c r="G1063" s="9">
        <v>317875547190.54169</v>
      </c>
      <c r="H1063" s="44">
        <f t="shared" si="84"/>
        <v>-5.4193234042515144E-3</v>
      </c>
      <c r="I1063" s="10">
        <f t="shared" si="80"/>
        <v>6.5275697527491378E-3</v>
      </c>
      <c r="J1063" s="10">
        <f t="shared" si="81"/>
        <v>-1.3385862110852798E-2</v>
      </c>
      <c r="K1063" s="10">
        <f t="shared" si="82"/>
        <v>1.288111036894982</v>
      </c>
      <c r="L1063" s="10">
        <f t="shared" si="83"/>
        <v>1.0624150755121242E-2</v>
      </c>
    </row>
    <row r="1064" spans="1:12" x14ac:dyDescent="0.25">
      <c r="A1064" s="8">
        <v>44893</v>
      </c>
      <c r="B1064" s="9">
        <v>16425.212911435799</v>
      </c>
      <c r="C1064" s="9">
        <v>16481.767899999999</v>
      </c>
      <c r="D1064" s="9">
        <v>16044.1124</v>
      </c>
      <c r="E1064" s="9">
        <v>16212.40324822066</v>
      </c>
      <c r="F1064" s="9">
        <v>44930760967.111122</v>
      </c>
      <c r="G1064" s="9">
        <v>311557026058.74463</v>
      </c>
      <c r="H1064" s="44">
        <f t="shared" si="84"/>
        <v>-6.7310651174417434E-3</v>
      </c>
      <c r="I1064" s="10">
        <f t="shared" si="80"/>
        <v>2.7757421117733286E-2</v>
      </c>
      <c r="J1064" s="10">
        <f t="shared" si="81"/>
        <v>1.3803576703157905E-2</v>
      </c>
      <c r="K1064" s="10">
        <f t="shared" si="82"/>
        <v>1.272709612509705</v>
      </c>
      <c r="L1064" s="10">
        <f t="shared" si="83"/>
        <v>2.7278261899985168E-2</v>
      </c>
    </row>
    <row r="1065" spans="1:12" x14ac:dyDescent="0.25">
      <c r="A1065" s="8">
        <v>44894</v>
      </c>
      <c r="B1065" s="9">
        <v>16213.3896</v>
      </c>
      <c r="C1065" s="9">
        <v>16522.977471229278</v>
      </c>
      <c r="D1065" s="9">
        <v>16111.249696496159</v>
      </c>
      <c r="E1065" s="9">
        <v>16436.1924</v>
      </c>
      <c r="F1065" s="9">
        <v>52776387683.555557</v>
      </c>
      <c r="G1065" s="9">
        <v>315419507134.79791</v>
      </c>
      <c r="H1065" s="44">
        <f t="shared" si="84"/>
        <v>2.5003125562324774E-3</v>
      </c>
      <c r="I1065" s="10">
        <f t="shared" si="80"/>
        <v>2.9466745171618281E-2</v>
      </c>
      <c r="J1065" s="10">
        <f t="shared" si="81"/>
        <v>4.577959793212627E-2</v>
      </c>
      <c r="K1065" s="10">
        <f t="shared" si="82"/>
        <v>1.2783920968905331</v>
      </c>
      <c r="L1065" s="10">
        <f t="shared" si="83"/>
        <v>2.5555297229528984E-2</v>
      </c>
    </row>
    <row r="1066" spans="1:12" x14ac:dyDescent="0.25">
      <c r="A1066" s="8">
        <v>44895</v>
      </c>
      <c r="B1066" s="9">
        <v>16438.745599999998</v>
      </c>
      <c r="C1066" s="9">
        <v>17212.898261213839</v>
      </c>
      <c r="D1066" s="9">
        <v>16438.745599999998</v>
      </c>
      <c r="E1066" s="9">
        <v>17188.634679607068</v>
      </c>
      <c r="F1066" s="9">
        <v>44743059370.666656</v>
      </c>
      <c r="G1066" s="9">
        <v>324786816323.82562</v>
      </c>
      <c r="H1066" s="44">
        <f t="shared" si="84"/>
        <v>4.1755233957432233E-2</v>
      </c>
      <c r="I1066" s="10">
        <f t="shared" si="80"/>
        <v>5.2103816596531091E-3</v>
      </c>
      <c r="J1066" s="10">
        <f t="shared" si="81"/>
        <v>-1.3523202042501237E-2</v>
      </c>
      <c r="K1066" s="10">
        <f t="shared" si="82"/>
        <v>1.3735268919429622</v>
      </c>
      <c r="L1066" s="10">
        <f t="shared" si="83"/>
        <v>4.7093171221886942E-2</v>
      </c>
    </row>
    <row r="1067" spans="1:12" x14ac:dyDescent="0.25">
      <c r="A1067" s="8">
        <v>44896</v>
      </c>
      <c r="B1067" s="9">
        <v>17165.411567266849</v>
      </c>
      <c r="C1067" s="9">
        <v>17214.326300000001</v>
      </c>
      <c r="D1067" s="9">
        <v>16883.1711</v>
      </c>
      <c r="E1067" s="9">
        <v>16956.189299999998</v>
      </c>
      <c r="F1067" s="9">
        <v>38788974492.444443</v>
      </c>
      <c r="G1067" s="9">
        <v>327771074759.13483</v>
      </c>
      <c r="H1067" s="44">
        <f t="shared" si="84"/>
        <v>8.2963296737749618E-5</v>
      </c>
      <c r="I1067" s="10">
        <f t="shared" si="80"/>
        <v>6.5534714783463252E-3</v>
      </c>
      <c r="J1067" s="10">
        <f t="shared" si="81"/>
        <v>7.7987570001947226E-3</v>
      </c>
      <c r="K1067" s="10">
        <f t="shared" si="82"/>
        <v>1.3737238075588132</v>
      </c>
      <c r="L1067" s="10">
        <f t="shared" si="83"/>
        <v>1.9614514242528802E-2</v>
      </c>
    </row>
    <row r="1068" spans="1:12" x14ac:dyDescent="0.25">
      <c r="A1068" s="8">
        <v>44897</v>
      </c>
      <c r="B1068" s="9">
        <v>16972.464618272141</v>
      </c>
      <c r="C1068" s="9">
        <v>17088.909103174141</v>
      </c>
      <c r="D1068" s="9">
        <v>16862.767959664721</v>
      </c>
      <c r="E1068" s="9">
        <v>17088.426500000001</v>
      </c>
      <c r="F1068" s="9">
        <v>33498051230.773521</v>
      </c>
      <c r="G1068" s="9">
        <v>325967434091.61981</v>
      </c>
      <c r="H1068" s="44">
        <f t="shared" si="84"/>
        <v>-7.2856291114837129E-3</v>
      </c>
      <c r="I1068" s="10">
        <f t="shared" si="80"/>
        <v>5.2153456866676281E-4</v>
      </c>
      <c r="J1068" s="10">
        <f t="shared" si="81"/>
        <v>-1.0808653136213708E-2</v>
      </c>
      <c r="K1068" s="10">
        <f t="shared" si="82"/>
        <v>1.3564297362838409</v>
      </c>
      <c r="L1068" s="10">
        <f t="shared" si="83"/>
        <v>1.3410677538251425E-2</v>
      </c>
    </row>
    <row r="1069" spans="1:12" x14ac:dyDescent="0.25">
      <c r="A1069" s="8">
        <v>44898</v>
      </c>
      <c r="B1069" s="9">
        <v>17092.1973</v>
      </c>
      <c r="C1069" s="9">
        <v>17122.785800000001</v>
      </c>
      <c r="D1069" s="9">
        <v>16876.10583144502</v>
      </c>
      <c r="E1069" s="9">
        <v>16903.72362531782</v>
      </c>
      <c r="F1069" s="9">
        <v>28422679969.449478</v>
      </c>
      <c r="G1069" s="9">
        <v>326144864089.25842</v>
      </c>
      <c r="H1069" s="44">
        <f t="shared" si="84"/>
        <v>1.9823791338189171E-3</v>
      </c>
      <c r="I1069" s="10">
        <f t="shared" si="80"/>
        <v>9.343022665563477E-3</v>
      </c>
      <c r="J1069" s="10">
        <f t="shared" si="81"/>
        <v>1.339596583503444E-2</v>
      </c>
      <c r="K1069" s="10">
        <f t="shared" si="82"/>
        <v>1.3611010734233604</v>
      </c>
      <c r="L1069" s="10">
        <f t="shared" si="83"/>
        <v>1.4617114340166326E-2</v>
      </c>
    </row>
    <row r="1070" spans="1:12" x14ac:dyDescent="0.25">
      <c r="A1070" s="8">
        <v>44899</v>
      </c>
      <c r="B1070" s="9">
        <v>16880.830412966341</v>
      </c>
      <c r="C1070" s="9">
        <v>17144.100549809049</v>
      </c>
      <c r="D1070" s="9">
        <v>16880.830412966341</v>
      </c>
      <c r="E1070" s="9">
        <v>17130.165329487441</v>
      </c>
      <c r="F1070" s="9">
        <v>25946687018.666672</v>
      </c>
      <c r="G1070" s="9">
        <v>326979103201.65912</v>
      </c>
      <c r="H1070" s="44">
        <f t="shared" si="84"/>
        <v>1.244817873563979E-3</v>
      </c>
      <c r="I1070" s="10">
        <f t="shared" si="80"/>
        <v>2.2024119435463754E-2</v>
      </c>
      <c r="J1070" s="10">
        <f t="shared" si="81"/>
        <v>-9.9724236385727583E-3</v>
      </c>
      <c r="K1070" s="10">
        <f t="shared" si="82"/>
        <v>1.3640402142408488</v>
      </c>
      <c r="L1070" s="10">
        <f t="shared" si="83"/>
        <v>1.559580485095613E-2</v>
      </c>
    </row>
    <row r="1071" spans="1:12" x14ac:dyDescent="0.25">
      <c r="A1071" s="8">
        <v>44900</v>
      </c>
      <c r="B1071" s="9">
        <v>17112.095826545079</v>
      </c>
      <c r="C1071" s="9">
        <v>17391.96733663847</v>
      </c>
      <c r="D1071" s="9">
        <v>16884.1888</v>
      </c>
      <c r="E1071" s="9">
        <v>16959.336063823001</v>
      </c>
      <c r="F1071" s="9">
        <v>33310234567.111111</v>
      </c>
      <c r="G1071" s="9">
        <v>329965811699.66467</v>
      </c>
      <c r="H1071" s="44">
        <f t="shared" si="84"/>
        <v>1.4457847240763076E-2</v>
      </c>
      <c r="I1071" s="10">
        <f t="shared" si="80"/>
        <v>1.1580535890174952E-2</v>
      </c>
      <c r="J1071" s="10">
        <f t="shared" si="81"/>
        <v>7.6087915262998962E-3</v>
      </c>
      <c r="K1071" s="10">
        <f t="shared" si="82"/>
        <v>1.3982191465293639</v>
      </c>
      <c r="L1071" s="10">
        <f t="shared" si="83"/>
        <v>3.0074203898885044E-2</v>
      </c>
    </row>
    <row r="1072" spans="1:12" x14ac:dyDescent="0.25">
      <c r="A1072" s="8">
        <v>44901</v>
      </c>
      <c r="B1072" s="9">
        <v>16967.683779550851</v>
      </c>
      <c r="C1072" s="9">
        <v>17101.713469188369</v>
      </c>
      <c r="D1072" s="9">
        <v>16925.2251012489</v>
      </c>
      <c r="E1072" s="9">
        <v>17088.376116357089</v>
      </c>
      <c r="F1072" s="9">
        <v>33312994595.555561</v>
      </c>
      <c r="G1072" s="9">
        <v>326626901868.31531</v>
      </c>
      <c r="H1072" s="44">
        <f t="shared" si="84"/>
        <v>-1.6688961164194639E-2</v>
      </c>
      <c r="I1072" s="10">
        <f t="shared" si="80"/>
        <v>8.2406945928342815E-3</v>
      </c>
      <c r="J1072" s="10">
        <f t="shared" si="81"/>
        <v>-1.4649059775550199E-2</v>
      </c>
      <c r="K1072" s="10">
        <f t="shared" si="82"/>
        <v>1.3581953603297072</v>
      </c>
      <c r="L1072" s="10">
        <f t="shared" si="83"/>
        <v>1.0427534457219556E-2</v>
      </c>
    </row>
    <row r="1073" spans="1:12" x14ac:dyDescent="0.25">
      <c r="A1073" s="8">
        <v>44902</v>
      </c>
      <c r="B1073" s="9">
        <v>17089.816109291711</v>
      </c>
      <c r="C1073" s="9">
        <v>17096.384399999999</v>
      </c>
      <c r="D1073" s="9">
        <v>16746.391599999999</v>
      </c>
      <c r="E1073" s="9">
        <v>16838.047473161489</v>
      </c>
      <c r="F1073" s="9">
        <v>33628606812.444439</v>
      </c>
      <c r="G1073" s="9">
        <v>324422344915.82581</v>
      </c>
      <c r="H1073" s="44">
        <f t="shared" si="84"/>
        <v>-3.1161024876083678E-4</v>
      </c>
      <c r="I1073" s="10">
        <f t="shared" si="80"/>
        <v>8.7610849018605556E-3</v>
      </c>
      <c r="J1073" s="10">
        <f t="shared" si="81"/>
        <v>2.4753114808226284E-2</v>
      </c>
      <c r="K1073" s="10">
        <f t="shared" si="82"/>
        <v>1.3574605224868481</v>
      </c>
      <c r="L1073" s="10">
        <f t="shared" si="83"/>
        <v>2.089959487153048E-2</v>
      </c>
    </row>
    <row r="1074" spans="1:12" x14ac:dyDescent="0.25">
      <c r="A1074" s="8">
        <v>44903</v>
      </c>
      <c r="B1074" s="9">
        <v>16835.049235501348</v>
      </c>
      <c r="C1074" s="9">
        <v>17290.3</v>
      </c>
      <c r="D1074" s="9">
        <v>16791.278892307451</v>
      </c>
      <c r="E1074" s="9">
        <v>17254.841595411021</v>
      </c>
      <c r="F1074" s="9">
        <v>31326142820.794418</v>
      </c>
      <c r="G1074" s="9">
        <v>325363729467.92029</v>
      </c>
      <c r="H1074" s="44">
        <f t="shared" si="84"/>
        <v>1.1342491807800033E-2</v>
      </c>
      <c r="I1074" s="10">
        <f t="shared" si="80"/>
        <v>1.5523816197601614E-3</v>
      </c>
      <c r="J1074" s="10">
        <f t="shared" si="81"/>
        <v>-7.6184337560463167E-3</v>
      </c>
      <c r="K1074" s="10">
        <f t="shared" si="82"/>
        <v>1.3841999991503675</v>
      </c>
      <c r="L1074" s="10">
        <f t="shared" si="83"/>
        <v>2.9719064932044237E-2</v>
      </c>
    </row>
    <row r="1075" spans="1:12" x14ac:dyDescent="0.25">
      <c r="A1075" s="8">
        <v>44904</v>
      </c>
      <c r="B1075" s="9">
        <v>17226.675972109431</v>
      </c>
      <c r="C1075" s="9">
        <v>17272.18748949665</v>
      </c>
      <c r="D1075" s="9">
        <v>17081.5468</v>
      </c>
      <c r="E1075" s="9">
        <v>17123.38672774531</v>
      </c>
      <c r="F1075" s="9">
        <v>34491913201.777779</v>
      </c>
      <c r="G1075" s="9">
        <v>330278993230.93872</v>
      </c>
      <c r="H1075" s="44">
        <f t="shared" si="84"/>
        <v>-1.0475532815133206E-3</v>
      </c>
      <c r="I1075" s="10">
        <f t="shared" si="80"/>
        <v>3.813476178747287E-3</v>
      </c>
      <c r="J1075" s="10">
        <f t="shared" si="81"/>
        <v>-5.2829160017464627E-4</v>
      </c>
      <c r="K1075" s="10">
        <f t="shared" si="82"/>
        <v>1.3817024226174732</v>
      </c>
      <c r="L1075" s="10">
        <f t="shared" si="83"/>
        <v>1.1160622145568677E-2</v>
      </c>
    </row>
    <row r="1076" spans="1:12" x14ac:dyDescent="0.25">
      <c r="A1076" s="8">
        <v>44905</v>
      </c>
      <c r="B1076" s="9">
        <v>17128.16109246538</v>
      </c>
      <c r="C1076" s="9">
        <v>17216.174607241639</v>
      </c>
      <c r="D1076" s="9">
        <v>17105.505118448389</v>
      </c>
      <c r="E1076" s="9">
        <v>17114.340586370501</v>
      </c>
      <c r="F1076" s="9">
        <v>25743383676.444439</v>
      </c>
      <c r="G1076" s="9">
        <v>329719372087.45758</v>
      </c>
      <c r="H1076" s="44">
        <f t="shared" si="84"/>
        <v>-3.2429524221568545E-3</v>
      </c>
      <c r="I1076" s="10">
        <f t="shared" si="80"/>
        <v>2.8472997777989522E-3</v>
      </c>
      <c r="J1076" s="10">
        <f t="shared" si="81"/>
        <v>-1.3102491805824235E-3</v>
      </c>
      <c r="K1076" s="10">
        <f t="shared" si="82"/>
        <v>1.373978674977189</v>
      </c>
      <c r="L1076" s="10">
        <f t="shared" si="83"/>
        <v>6.469817057544347E-3</v>
      </c>
    </row>
    <row r="1077" spans="1:12" x14ac:dyDescent="0.25">
      <c r="A1077" s="8">
        <v>44906</v>
      </c>
      <c r="B1077" s="9">
        <v>17129.863554165491</v>
      </c>
      <c r="C1077" s="9">
        <v>17253.191402270011</v>
      </c>
      <c r="D1077" s="9">
        <v>17080.09214689587</v>
      </c>
      <c r="E1077" s="9">
        <v>17091.916535641001</v>
      </c>
      <c r="F1077" s="9">
        <v>19589911018.666672</v>
      </c>
      <c r="G1077" s="9">
        <v>329675056005.33441</v>
      </c>
      <c r="H1077" s="44">
        <f t="shared" si="84"/>
        <v>2.1501173096142839E-3</v>
      </c>
      <c r="I1077" s="10">
        <f t="shared" si="80"/>
        <v>3.0548289398165968E-2</v>
      </c>
      <c r="J1077" s="10">
        <f t="shared" si="81"/>
        <v>7.5414596841720805E-3</v>
      </c>
      <c r="K1077" s="10">
        <f t="shared" si="82"/>
        <v>1.3790830076189127</v>
      </c>
      <c r="L1077" s="10">
        <f t="shared" si="83"/>
        <v>1.0134562149045623E-2</v>
      </c>
    </row>
    <row r="1078" spans="1:12" x14ac:dyDescent="0.25">
      <c r="A1078" s="8">
        <v>44907</v>
      </c>
      <c r="B1078" s="9">
        <v>17089.446091063819</v>
      </c>
      <c r="C1078" s="9">
        <v>17220.814535119771</v>
      </c>
      <c r="D1078" s="9">
        <v>16882.272894519559</v>
      </c>
      <c r="E1078" s="9">
        <v>17220.814535119771</v>
      </c>
      <c r="F1078" s="9">
        <v>27210991608.888889</v>
      </c>
      <c r="G1078" s="9">
        <v>326657443273.10468</v>
      </c>
      <c r="H1078" s="44">
        <f t="shared" si="84"/>
        <v>-1.8765726522908942E-3</v>
      </c>
      <c r="I1078" s="10">
        <f t="shared" si="80"/>
        <v>1.3567718756415126E-2</v>
      </c>
      <c r="J1078" s="10">
        <f t="shared" si="81"/>
        <v>3.1678874211355401E-2</v>
      </c>
      <c r="K1078" s="10">
        <f t="shared" si="82"/>
        <v>1.3746184855092851</v>
      </c>
      <c r="L1078" s="10">
        <f t="shared" si="83"/>
        <v>2.005308424496044E-2</v>
      </c>
    </row>
    <row r="1079" spans="1:12" x14ac:dyDescent="0.25">
      <c r="A1079" s="8">
        <v>44908</v>
      </c>
      <c r="B1079" s="9">
        <v>17202.490499300769</v>
      </c>
      <c r="C1079" s="9">
        <v>17932.468700000001</v>
      </c>
      <c r="D1079" s="9">
        <v>17097.2124</v>
      </c>
      <c r="E1079" s="9">
        <v>17766.350552594911</v>
      </c>
      <c r="F1079" s="9">
        <v>41107035768.888893</v>
      </c>
      <c r="G1079" s="9">
        <v>335677125245.7431</v>
      </c>
      <c r="H1079" s="44">
        <f t="shared" si="84"/>
        <v>4.132523252189365E-2</v>
      </c>
      <c r="I1079" s="10">
        <f t="shared" si="80"/>
        <v>3.4416403819556241E-2</v>
      </c>
      <c r="J1079" s="10">
        <f t="shared" si="81"/>
        <v>1.8472235749138477E-3</v>
      </c>
      <c r="K1079" s="10">
        <f t="shared" si="82"/>
        <v>1.4727501465737434</v>
      </c>
      <c r="L1079" s="10">
        <f t="shared" si="83"/>
        <v>4.8853361615838642E-2</v>
      </c>
    </row>
    <row r="1080" spans="1:12" x14ac:dyDescent="0.25">
      <c r="A1080" s="8">
        <v>44909</v>
      </c>
      <c r="B1080" s="9">
        <v>17779.867619706489</v>
      </c>
      <c r="C1080" s="9">
        <v>18329.45017203005</v>
      </c>
      <c r="D1080" s="9">
        <v>17710.387652122139</v>
      </c>
      <c r="E1080" s="9">
        <v>17799.168974175849</v>
      </c>
      <c r="F1080" s="9">
        <v>53775197070.222221</v>
      </c>
      <c r="G1080" s="9">
        <v>343458912279.55591</v>
      </c>
      <c r="H1080" s="44">
        <f t="shared" si="84"/>
        <v>2.2137580646107536E-2</v>
      </c>
      <c r="I1080" s="10">
        <f t="shared" si="80"/>
        <v>5.7188911189829748E-3</v>
      </c>
      <c r="J1080" s="10">
        <f t="shared" si="81"/>
        <v>-2.5827649835303945E-2</v>
      </c>
      <c r="K1080" s="10">
        <f t="shared" si="82"/>
        <v>1.5274908523611939</v>
      </c>
      <c r="L1080" s="10">
        <f t="shared" si="83"/>
        <v>3.4954769600073154E-2</v>
      </c>
    </row>
    <row r="1081" spans="1:12" x14ac:dyDescent="0.25">
      <c r="A1081" s="8">
        <v>44910</v>
      </c>
      <c r="B1081" s="9">
        <v>17794.87527368345</v>
      </c>
      <c r="C1081" s="9">
        <v>17843.08619595741</v>
      </c>
      <c r="D1081" s="9">
        <v>17306.065623820541</v>
      </c>
      <c r="E1081" s="9">
        <v>17339.458270551429</v>
      </c>
      <c r="F1081" s="9">
        <v>56261667200</v>
      </c>
      <c r="G1081" s="9">
        <v>337849259128.5813</v>
      </c>
      <c r="H1081" s="44">
        <f t="shared" si="84"/>
        <v>-2.653456440361809E-2</v>
      </c>
      <c r="I1081" s="10">
        <f t="shared" si="80"/>
        <v>1.6350190570422602E-2</v>
      </c>
      <c r="J1081" s="10">
        <f t="shared" si="81"/>
        <v>-4.2156165385678013E-2</v>
      </c>
      <c r="K1081" s="10">
        <f t="shared" si="82"/>
        <v>1.4604249835596601</v>
      </c>
      <c r="L1081" s="10">
        <f t="shared" si="83"/>
        <v>3.103077174269453E-2</v>
      </c>
    </row>
    <row r="1082" spans="1:12" x14ac:dyDescent="0.25">
      <c r="A1082" s="8">
        <v>44911</v>
      </c>
      <c r="B1082" s="9">
        <v>17358.5225206672</v>
      </c>
      <c r="C1082" s="9">
        <v>17513.9378</v>
      </c>
      <c r="D1082" s="9">
        <v>16529.297357680509</v>
      </c>
      <c r="E1082" s="9">
        <v>16608.493200000001</v>
      </c>
      <c r="F1082" s="9">
        <v>47661468458.666656</v>
      </c>
      <c r="G1082" s="9">
        <v>328532141010.85132</v>
      </c>
      <c r="H1082" s="44">
        <f t="shared" si="84"/>
        <v>-1.844683102141734E-2</v>
      </c>
      <c r="I1082" s="10">
        <f t="shared" si="80"/>
        <v>3.0857721786481409E-2</v>
      </c>
      <c r="J1082" s="10">
        <f t="shared" si="81"/>
        <v>1.068122771934843E-2</v>
      </c>
      <c r="K1082" s="10">
        <f t="shared" si="82"/>
        <v>1.4150379396470614</v>
      </c>
      <c r="L1082" s="10">
        <f t="shared" si="83"/>
        <v>5.9569407036044852E-2</v>
      </c>
    </row>
    <row r="1083" spans="1:12" x14ac:dyDescent="0.25">
      <c r="A1083" s="8">
        <v>44912</v>
      </c>
      <c r="B1083" s="9">
        <v>16636.470286839791</v>
      </c>
      <c r="C1083" s="9">
        <v>16785.892297944451</v>
      </c>
      <c r="D1083" s="9">
        <v>16594.000933356088</v>
      </c>
      <c r="E1083" s="9">
        <v>16785.892297944451</v>
      </c>
      <c r="F1083" s="9">
        <v>46630829169.777779</v>
      </c>
      <c r="G1083" s="9">
        <v>320862704602.38251</v>
      </c>
      <c r="H1083" s="44">
        <f t="shared" si="84"/>
        <v>-4.1569492273493693E-2</v>
      </c>
      <c r="I1083" s="10">
        <f t="shared" si="80"/>
        <v>2.2828731457908971E-3</v>
      </c>
      <c r="J1083" s="10">
        <f t="shared" si="81"/>
        <v>-2.0926196671183783E-3</v>
      </c>
      <c r="K1083" s="10">
        <f t="shared" si="82"/>
        <v>1.314646038674709</v>
      </c>
      <c r="L1083" s="10">
        <f t="shared" si="83"/>
        <v>1.1563899830970614E-2</v>
      </c>
    </row>
    <row r="1084" spans="1:12" x14ac:dyDescent="0.25">
      <c r="A1084" s="8">
        <v>44913</v>
      </c>
      <c r="B1084" s="9">
        <v>16779.090095384399</v>
      </c>
      <c r="C1084" s="9">
        <v>16820.637691379721</v>
      </c>
      <c r="D1084" s="9">
        <v>16677.74536920177</v>
      </c>
      <c r="E1084" s="9">
        <v>16750.765809591641</v>
      </c>
      <c r="F1084" s="9">
        <v>25538438677.333328</v>
      </c>
      <c r="G1084" s="9">
        <v>321547718539.33893</v>
      </c>
      <c r="H1084" s="44">
        <f t="shared" si="84"/>
        <v>2.0699163808840528E-3</v>
      </c>
      <c r="I1084" s="10">
        <f t="shared" si="80"/>
        <v>8.9610288487635397E-3</v>
      </c>
      <c r="J1084" s="10">
        <f t="shared" si="81"/>
        <v>-1.9459951864192249E-2</v>
      </c>
      <c r="K1084" s="10">
        <f t="shared" si="82"/>
        <v>1.3194371624261101</v>
      </c>
      <c r="L1084" s="10">
        <f t="shared" si="83"/>
        <v>8.5678440949115142E-3</v>
      </c>
    </row>
    <row r="1085" spans="1:12" x14ac:dyDescent="0.25">
      <c r="A1085" s="8">
        <v>44914</v>
      </c>
      <c r="B1085" s="9">
        <v>16741.118289235608</v>
      </c>
      <c r="C1085" s="9">
        <v>16801.150077948711</v>
      </c>
      <c r="D1085" s="9">
        <v>16366.3141</v>
      </c>
      <c r="E1085" s="9">
        <v>16424.79671324863</v>
      </c>
      <c r="F1085" s="9">
        <v>29555712497.777779</v>
      </c>
      <c r="G1085" s="9">
        <v>320479941309.23383</v>
      </c>
      <c r="H1085" s="44">
        <f t="shared" si="84"/>
        <v>-1.1585537830707657E-3</v>
      </c>
      <c r="I1085" s="10">
        <f t="shared" si="80"/>
        <v>1.1203084397151687E-2</v>
      </c>
      <c r="J1085" s="10">
        <f t="shared" si="81"/>
        <v>2.9086842621116826E-2</v>
      </c>
      <c r="K1085" s="10">
        <f t="shared" si="82"/>
        <v>1.3167499697269864</v>
      </c>
      <c r="L1085" s="10">
        <f t="shared" si="83"/>
        <v>2.65689620333458E-2</v>
      </c>
    </row>
    <row r="1086" spans="1:12" x14ac:dyDescent="0.25">
      <c r="A1086" s="8">
        <v>44915</v>
      </c>
      <c r="B1086" s="9">
        <v>16441.86651327895</v>
      </c>
      <c r="C1086" s="9">
        <v>16994.602800000001</v>
      </c>
      <c r="D1086" s="9">
        <v>16408.67749509621</v>
      </c>
      <c r="E1086" s="9">
        <v>16902.542190330729</v>
      </c>
      <c r="F1086" s="9">
        <v>50421339946.666656</v>
      </c>
      <c r="G1086" s="9">
        <v>322615905375.65143</v>
      </c>
      <c r="H1086" s="44">
        <f t="shared" si="84"/>
        <v>1.1514254747667197E-2</v>
      </c>
      <c r="I1086" s="10">
        <f t="shared" si="80"/>
        <v>4.8002662335610072E-4</v>
      </c>
      <c r="J1086" s="10">
        <f t="shared" si="81"/>
        <v>-5.6870554368317894E-3</v>
      </c>
      <c r="K1086" s="10">
        <f t="shared" si="82"/>
        <v>1.3434256190650733</v>
      </c>
      <c r="L1086" s="10">
        <f t="shared" si="83"/>
        <v>3.5708258942799942E-2</v>
      </c>
    </row>
    <row r="1087" spans="1:12" x14ac:dyDescent="0.25">
      <c r="A1087" s="8">
        <v>44916</v>
      </c>
      <c r="B1087" s="9">
        <v>16901.38001431798</v>
      </c>
      <c r="C1087" s="9">
        <v>16921.028080591041</v>
      </c>
      <c r="D1087" s="9">
        <v>16740.438999999998</v>
      </c>
      <c r="E1087" s="9">
        <v>16806.41649587093</v>
      </c>
      <c r="F1087" s="9">
        <v>42938911495.111122</v>
      </c>
      <c r="G1087" s="9">
        <v>323370704324.23187</v>
      </c>
      <c r="H1087" s="44">
        <f t="shared" si="84"/>
        <v>-4.3292991471951276E-3</v>
      </c>
      <c r="I1087" s="10">
        <f t="shared" si="80"/>
        <v>4.429523268264117E-3</v>
      </c>
      <c r="J1087" s="10">
        <f t="shared" si="81"/>
        <v>9.3093307488789634E-4</v>
      </c>
      <c r="K1087" s="10">
        <f t="shared" si="82"/>
        <v>1.3332802285309393</v>
      </c>
      <c r="L1087" s="10">
        <f t="shared" si="83"/>
        <v>1.0787595271010586E-2</v>
      </c>
    </row>
    <row r="1088" spans="1:12" x14ac:dyDescent="0.25">
      <c r="A1088" s="8">
        <v>44917</v>
      </c>
      <c r="B1088" s="9">
        <v>16818.78090501505</v>
      </c>
      <c r="C1088" s="9">
        <v>16859.258900000001</v>
      </c>
      <c r="D1088" s="9">
        <v>16572.012299999999</v>
      </c>
      <c r="E1088" s="9">
        <v>16822.062144857278</v>
      </c>
      <c r="F1088" s="9">
        <v>33312386965.333328</v>
      </c>
      <c r="G1088" s="9">
        <v>322422836811.56653</v>
      </c>
      <c r="H1088" s="44">
        <f t="shared" si="84"/>
        <v>-3.6504389861447685E-3</v>
      </c>
      <c r="I1088" s="10">
        <f t="shared" si="80"/>
        <v>3.9308709975780284E-3</v>
      </c>
      <c r="J1088" s="10">
        <f t="shared" si="81"/>
        <v>-2.4728519178545127E-3</v>
      </c>
      <c r="K1088" s="10">
        <f t="shared" si="82"/>
        <v>1.3247627314191095</v>
      </c>
      <c r="L1088" s="10">
        <f t="shared" si="83"/>
        <v>1.7333235988486573E-2</v>
      </c>
    </row>
    <row r="1089" spans="1:12" x14ac:dyDescent="0.25">
      <c r="A1089" s="8">
        <v>44918</v>
      </c>
      <c r="B1089" s="9">
        <v>16819.795401654661</v>
      </c>
      <c r="C1089" s="9">
        <v>16903.326522677951</v>
      </c>
      <c r="D1089" s="9">
        <v>16772.502722927231</v>
      </c>
      <c r="E1089" s="9">
        <v>16780.463676220101</v>
      </c>
      <c r="F1089" s="9">
        <v>35636481443.555557</v>
      </c>
      <c r="G1089" s="9">
        <v>323385347331.60321</v>
      </c>
      <c r="H1089" s="44">
        <f t="shared" si="84"/>
        <v>2.6138528946815431E-3</v>
      </c>
      <c r="I1089" s="10">
        <f t="shared" si="80"/>
        <v>1.9208576103060745E-3</v>
      </c>
      <c r="J1089" s="10">
        <f t="shared" si="81"/>
        <v>3.183369947971082E-3</v>
      </c>
      <c r="K1089" s="10">
        <f t="shared" si="82"/>
        <v>1.3308393192140771</v>
      </c>
      <c r="L1089" s="10">
        <f t="shared" si="83"/>
        <v>7.7998973624782142E-3</v>
      </c>
    </row>
    <row r="1090" spans="1:12" x14ac:dyDescent="0.25">
      <c r="A1090" s="8">
        <v>44919</v>
      </c>
      <c r="B1090" s="9">
        <v>16779.53079767085</v>
      </c>
      <c r="C1090" s="9">
        <v>16853.5422</v>
      </c>
      <c r="D1090" s="9">
        <v>16779.53079767085</v>
      </c>
      <c r="E1090" s="9">
        <v>16833.882099999999</v>
      </c>
      <c r="F1090" s="9">
        <v>20626954275.555561</v>
      </c>
      <c r="G1090" s="9">
        <v>323406562648.0166</v>
      </c>
      <c r="H1090" s="44">
        <f t="shared" si="84"/>
        <v>-2.9452381820323625E-3</v>
      </c>
      <c r="I1090" s="10">
        <f t="shared" si="80"/>
        <v>2.7620434732081728E-3</v>
      </c>
      <c r="J1090" s="10">
        <f t="shared" si="81"/>
        <v>-2.3545942261471442E-4</v>
      </c>
      <c r="K1090" s="10">
        <f t="shared" si="82"/>
        <v>1.3239744422549453</v>
      </c>
      <c r="L1090" s="10">
        <f t="shared" si="83"/>
        <v>4.4108147731654057E-3</v>
      </c>
    </row>
    <row r="1091" spans="1:12" x14ac:dyDescent="0.25">
      <c r="A1091" s="8">
        <v>44920</v>
      </c>
      <c r="B1091" s="9">
        <v>16836.196</v>
      </c>
      <c r="C1091" s="9">
        <v>16849.6872</v>
      </c>
      <c r="D1091" s="9">
        <v>16739.651099999999</v>
      </c>
      <c r="E1091" s="9">
        <v>16829.918403840369</v>
      </c>
      <c r="F1091" s="9">
        <v>21982382836.404179</v>
      </c>
      <c r="G1091" s="9">
        <v>323158776557.90991</v>
      </c>
      <c r="H1091" s="44">
        <f t="shared" si="84"/>
        <v>-2.287352981499381E-4</v>
      </c>
      <c r="I1091" s="10">
        <f t="shared" ref="I1091:I1154" si="85">_xlfn.STDEV.S(H1092:H1093)</f>
        <v>4.5314067973082066E-4</v>
      </c>
      <c r="J1091" s="10">
        <f t="shared" ref="J1091:J1154" si="86">E1092/E1091-1</f>
        <v>4.6958056754224931E-3</v>
      </c>
      <c r="K1091" s="10">
        <f t="shared" ref="K1091:K1154" si="87">C1091/$C$2-1</f>
        <v>1.3234428672680032</v>
      </c>
      <c r="L1091" s="10">
        <f t="shared" ref="L1091:L1154" si="88">C1091/D1091-1</f>
        <v>6.5733807319319215E-3</v>
      </c>
    </row>
    <row r="1092" spans="1:12" x14ac:dyDescent="0.25">
      <c r="A1092" s="8">
        <v>44921</v>
      </c>
      <c r="B1092" s="9">
        <v>16832.923370768051</v>
      </c>
      <c r="C1092" s="9">
        <v>16911.649970813971</v>
      </c>
      <c r="D1092" s="9">
        <v>16804.839787350302</v>
      </c>
      <c r="E1092" s="9">
        <v>16908.948430198019</v>
      </c>
      <c r="F1092" s="9">
        <v>26543512369.777779</v>
      </c>
      <c r="G1092" s="9">
        <v>323775353259.37793</v>
      </c>
      <c r="H1092" s="44">
        <f t="shared" ref="H1092:H1155" si="89">(C1092-C1091)/C1091</f>
        <v>3.6773840415251485E-3</v>
      </c>
      <c r="I1092" s="10">
        <f t="shared" si="85"/>
        <v>1.0525410540775758E-2</v>
      </c>
      <c r="J1092" s="10">
        <f t="shared" si="86"/>
        <v>-1.1975240288445321E-2</v>
      </c>
      <c r="K1092" s="10">
        <f t="shared" si="87"/>
        <v>1.33198705898949</v>
      </c>
      <c r="L1092" s="10">
        <f t="shared" si="88"/>
        <v>6.355917986440307E-3</v>
      </c>
    </row>
    <row r="1093" spans="1:12" x14ac:dyDescent="0.25">
      <c r="A1093" s="8">
        <v>44922</v>
      </c>
      <c r="B1093" s="9">
        <v>16919.82302713213</v>
      </c>
      <c r="C1093" s="9">
        <v>16963.002979747602</v>
      </c>
      <c r="D1093" s="9">
        <v>16631.43</v>
      </c>
      <c r="E1093" s="9">
        <v>16706.459709721468</v>
      </c>
      <c r="F1093" s="9">
        <v>31444051214.222221</v>
      </c>
      <c r="G1093" s="9">
        <v>322923072279.5686</v>
      </c>
      <c r="H1093" s="44">
        <f t="shared" si="89"/>
        <v>3.0365463465868588E-3</v>
      </c>
      <c r="I1093" s="10">
        <f t="shared" si="85"/>
        <v>3.8667941628263099E-3</v>
      </c>
      <c r="J1093" s="10">
        <f t="shared" si="86"/>
        <v>-9.3662240049807721E-3</v>
      </c>
      <c r="K1093" s="10">
        <f t="shared" si="87"/>
        <v>1.3390682457737526</v>
      </c>
      <c r="L1093" s="10">
        <f t="shared" si="88"/>
        <v>1.9936528593608616E-2</v>
      </c>
    </row>
    <row r="1094" spans="1:12" x14ac:dyDescent="0.25">
      <c r="A1094" s="8">
        <v>44923</v>
      </c>
      <c r="B1094" s="9">
        <v>16706.249402023041</v>
      </c>
      <c r="C1094" s="9">
        <v>16762.014599999999</v>
      </c>
      <c r="D1094" s="9">
        <v>16488.762900000002</v>
      </c>
      <c r="E1094" s="9">
        <v>16549.98326575003</v>
      </c>
      <c r="F1094" s="9">
        <v>38602978211.555557</v>
      </c>
      <c r="G1094" s="9">
        <v>319713634177.72443</v>
      </c>
      <c r="H1094" s="44">
        <f t="shared" si="89"/>
        <v>-1.1848631989722951E-2</v>
      </c>
      <c r="I1094" s="10">
        <f t="shared" si="85"/>
        <v>3.8649885787963188E-3</v>
      </c>
      <c r="J1094" s="10">
        <f t="shared" si="86"/>
        <v>5.5263861742631537E-3</v>
      </c>
      <c r="K1094" s="10">
        <f t="shared" si="87"/>
        <v>1.3113534869307326</v>
      </c>
      <c r="L1094" s="10">
        <f t="shared" si="88"/>
        <v>1.6571995222273372E-2</v>
      </c>
    </row>
    <row r="1095" spans="1:12" x14ac:dyDescent="0.25">
      <c r="A1095" s="8">
        <v>44924</v>
      </c>
      <c r="B1095" s="9">
        <v>16547.53492087718</v>
      </c>
      <c r="C1095" s="9">
        <v>16655.070277639479</v>
      </c>
      <c r="D1095" s="9">
        <v>16503.195500000002</v>
      </c>
      <c r="E1095" s="9">
        <v>16641.444864454159</v>
      </c>
      <c r="F1095" s="9">
        <v>41785365276.444443</v>
      </c>
      <c r="G1095" s="9">
        <v>318829546785.76642</v>
      </c>
      <c r="H1095" s="44">
        <f t="shared" si="89"/>
        <v>-6.3801592417488673E-3</v>
      </c>
      <c r="I1095" s="10">
        <f t="shared" si="85"/>
        <v>3.5138793119066824E-4</v>
      </c>
      <c r="J1095" s="10">
        <f t="shared" si="86"/>
        <v>-2.2650023543105968E-3</v>
      </c>
      <c r="K1095" s="10">
        <f t="shared" si="87"/>
        <v>1.2966066836201429</v>
      </c>
      <c r="L1095" s="10">
        <f t="shared" si="88"/>
        <v>9.2027497122892932E-3</v>
      </c>
    </row>
    <row r="1096" spans="1:12" x14ac:dyDescent="0.25">
      <c r="A1096" s="8">
        <v>44925</v>
      </c>
      <c r="B1096" s="9">
        <v>16636.993115237099</v>
      </c>
      <c r="C1096" s="9">
        <v>16639.843546601929</v>
      </c>
      <c r="D1096" s="9">
        <v>16379.532499999999</v>
      </c>
      <c r="E1096" s="9">
        <v>16603.75195265704</v>
      </c>
      <c r="F1096" s="9">
        <v>36451566840.888893</v>
      </c>
      <c r="G1096" s="9">
        <v>318010953973.47162</v>
      </c>
      <c r="H1096" s="44">
        <f t="shared" si="89"/>
        <v>-9.1423997519799935E-4</v>
      </c>
      <c r="I1096" s="10">
        <f t="shared" si="85"/>
        <v>2.0379027396288712E-4</v>
      </c>
      <c r="J1096" s="10">
        <f t="shared" si="86"/>
        <v>-3.9391128489227878E-3</v>
      </c>
      <c r="K1096" s="10">
        <f t="shared" si="87"/>
        <v>1.2945070339826703</v>
      </c>
      <c r="L1096" s="10">
        <f t="shared" si="88"/>
        <v>1.5892458872188708E-2</v>
      </c>
    </row>
    <row r="1097" spans="1:12" x14ac:dyDescent="0.25">
      <c r="A1097" s="8">
        <v>44926</v>
      </c>
      <c r="B1097" s="9">
        <v>16608.07086772977</v>
      </c>
      <c r="C1097" s="9">
        <v>16632.899700000002</v>
      </c>
      <c r="D1097" s="9">
        <v>16495.873731598709</v>
      </c>
      <c r="E1097" s="9">
        <v>16538.347900000001</v>
      </c>
      <c r="F1097" s="9">
        <v>34065336177.28223</v>
      </c>
      <c r="G1097" s="9">
        <v>318390737642.23901</v>
      </c>
      <c r="H1097" s="44">
        <f t="shared" si="89"/>
        <v>-4.1730239725393242E-4</v>
      </c>
      <c r="I1097" s="10">
        <f t="shared" si="85"/>
        <v>6.3425214191185006E-3</v>
      </c>
      <c r="J1097" s="10">
        <f t="shared" si="86"/>
        <v>4.155285621875171E-3</v>
      </c>
      <c r="K1097" s="10">
        <f t="shared" si="87"/>
        <v>1.2935495306968736</v>
      </c>
      <c r="L1097" s="10">
        <f t="shared" si="88"/>
        <v>8.3066814544543455E-3</v>
      </c>
    </row>
    <row r="1098" spans="1:12" x14ac:dyDescent="0.25">
      <c r="A1098" s="8">
        <v>44927</v>
      </c>
      <c r="B1098" s="9">
        <v>16537.4542</v>
      </c>
      <c r="C1098" s="9">
        <v>16621.165099999998</v>
      </c>
      <c r="D1098" s="9">
        <v>16507.390599999999</v>
      </c>
      <c r="E1098" s="9">
        <v>16607.069459238439</v>
      </c>
      <c r="F1098" s="9">
        <v>23508784398.222221</v>
      </c>
      <c r="G1098" s="9">
        <v>318166900098.1308</v>
      </c>
      <c r="H1098" s="44">
        <f t="shared" si="89"/>
        <v>-7.0550536657197605E-4</v>
      </c>
      <c r="I1098" s="10">
        <f t="shared" si="85"/>
        <v>5.6359763040332985E-3</v>
      </c>
      <c r="J1098" s="10">
        <f t="shared" si="86"/>
        <v>4.2379833762180574E-3</v>
      </c>
      <c r="K1098" s="10">
        <f t="shared" si="87"/>
        <v>1.291931419194468</v>
      </c>
      <c r="L1098" s="10">
        <f t="shared" si="88"/>
        <v>6.8923370602256284E-3</v>
      </c>
    </row>
    <row r="1099" spans="1:12" x14ac:dyDescent="0.25">
      <c r="A1099" s="8">
        <v>44928</v>
      </c>
      <c r="B1099" s="9">
        <v>16617.25439639316</v>
      </c>
      <c r="C1099" s="9">
        <v>16758.525307848711</v>
      </c>
      <c r="D1099" s="9">
        <v>16560.090731892291</v>
      </c>
      <c r="E1099" s="9">
        <v>16677.44994353439</v>
      </c>
      <c r="F1099" s="9">
        <v>24859666801.777779</v>
      </c>
      <c r="G1099" s="9">
        <v>320705961719.37311</v>
      </c>
      <c r="H1099" s="44">
        <f t="shared" si="89"/>
        <v>8.2641744439872575E-3</v>
      </c>
      <c r="I1099" s="10">
        <f t="shared" si="85"/>
        <v>8.647642120178347E-3</v>
      </c>
      <c r="J1099" s="10">
        <f t="shared" si="86"/>
        <v>-9.2394597779432708E-5</v>
      </c>
      <c r="K1099" s="10">
        <f t="shared" si="87"/>
        <v>1.3108723402563465</v>
      </c>
      <c r="L1099" s="10">
        <f t="shared" si="88"/>
        <v>1.1982698595622177E-2</v>
      </c>
    </row>
    <row r="1100" spans="1:12" x14ac:dyDescent="0.25">
      <c r="A1100" s="8">
        <v>44929</v>
      </c>
      <c r="B1100" s="9">
        <v>16673.748746725061</v>
      </c>
      <c r="C1100" s="9">
        <v>16763.447292054301</v>
      </c>
      <c r="D1100" s="9">
        <v>16616.632381096959</v>
      </c>
      <c r="E1100" s="9">
        <v>16675.909037254871</v>
      </c>
      <c r="F1100" s="9">
        <v>29648327502.222221</v>
      </c>
      <c r="G1100" s="9">
        <v>320717370492.64642</v>
      </c>
      <c r="H1100" s="44">
        <f t="shared" si="89"/>
        <v>2.9370031760997552E-4</v>
      </c>
      <c r="I1100" s="10">
        <f t="shared" si="85"/>
        <v>1.2865261596247358E-2</v>
      </c>
      <c r="J1100" s="10">
        <f t="shared" si="86"/>
        <v>1.0876388914229596E-2</v>
      </c>
      <c r="K1100" s="10">
        <f t="shared" si="87"/>
        <v>1.3115510441966358</v>
      </c>
      <c r="L1100" s="10">
        <f t="shared" si="88"/>
        <v>8.8354190903541241E-3</v>
      </c>
    </row>
    <row r="1101" spans="1:12" x14ac:dyDescent="0.25">
      <c r="A1101" s="8">
        <v>44930</v>
      </c>
      <c r="B1101" s="9">
        <v>16674.508699999998</v>
      </c>
      <c r="C1101" s="9">
        <v>16973.38119090199</v>
      </c>
      <c r="D1101" s="9">
        <v>16658.433944630171</v>
      </c>
      <c r="E1101" s="9">
        <v>16857.28270944237</v>
      </c>
      <c r="F1101" s="9">
        <v>39384163470.222221</v>
      </c>
      <c r="G1101" s="9">
        <v>323386238092.06622</v>
      </c>
      <c r="H1101" s="44">
        <f t="shared" si="89"/>
        <v>1.252331308651502E-2</v>
      </c>
      <c r="I1101" s="10">
        <f t="shared" si="85"/>
        <v>9.388324300746034E-3</v>
      </c>
      <c r="J1101" s="10">
        <f t="shared" si="86"/>
        <v>-1.6868857177345653E-3</v>
      </c>
      <c r="K1101" s="10">
        <f t="shared" si="87"/>
        <v>1.3404993216385712</v>
      </c>
      <c r="L1101" s="10">
        <f t="shared" si="88"/>
        <v>1.8906173732696097E-2</v>
      </c>
    </row>
    <row r="1102" spans="1:12" x14ac:dyDescent="0.25">
      <c r="A1102" s="8">
        <v>44931</v>
      </c>
      <c r="B1102" s="9">
        <v>16852.13278637077</v>
      </c>
      <c r="C1102" s="9">
        <v>16877.1266</v>
      </c>
      <c r="D1102" s="9">
        <v>16781.464800000002</v>
      </c>
      <c r="E1102" s="9">
        <v>16828.846399999999</v>
      </c>
      <c r="F1102" s="9">
        <v>38960056725.333344</v>
      </c>
      <c r="G1102" s="9">
        <v>323447365297.4649</v>
      </c>
      <c r="H1102" s="44">
        <f t="shared" si="89"/>
        <v>-5.6709143463757267E-3</v>
      </c>
      <c r="I1102" s="10">
        <f t="shared" si="85"/>
        <v>6.6713699623231221E-3</v>
      </c>
      <c r="J1102" s="10">
        <f t="shared" si="86"/>
        <v>7.4351897691828928E-3</v>
      </c>
      <c r="K1102" s="10">
        <f t="shared" si="87"/>
        <v>1.3272265504578082</v>
      </c>
      <c r="L1102" s="10">
        <f t="shared" si="88"/>
        <v>5.700443980313219E-3</v>
      </c>
    </row>
    <row r="1103" spans="1:12" x14ac:dyDescent="0.25">
      <c r="A1103" s="8">
        <v>44932</v>
      </c>
      <c r="B1103" s="9">
        <v>16831.119200000001</v>
      </c>
      <c r="C1103" s="9">
        <v>17005.49708318483</v>
      </c>
      <c r="D1103" s="9">
        <v>16707.85103066991</v>
      </c>
      <c r="E1103" s="9">
        <v>16953.972066580431</v>
      </c>
      <c r="F1103" s="9">
        <v>34958072839.111107</v>
      </c>
      <c r="G1103" s="9">
        <v>323401240878.45813</v>
      </c>
      <c r="H1103" s="44">
        <f t="shared" si="89"/>
        <v>7.6061812076962162E-3</v>
      </c>
      <c r="I1103" s="10">
        <f t="shared" si="85"/>
        <v>5.2992902348827581E-3</v>
      </c>
      <c r="J1103" s="10">
        <f t="shared" si="86"/>
        <v>-5.5635732696668327E-4</v>
      </c>
      <c r="K1103" s="10">
        <f t="shared" si="87"/>
        <v>1.3449278573119523</v>
      </c>
      <c r="L1103" s="10">
        <f t="shared" si="88"/>
        <v>1.7814741822185454E-2</v>
      </c>
    </row>
    <row r="1104" spans="1:12" x14ac:dyDescent="0.25">
      <c r="A1104" s="8">
        <v>44933</v>
      </c>
      <c r="B1104" s="9">
        <v>16951.158324185581</v>
      </c>
      <c r="C1104" s="9">
        <v>16974.4015</v>
      </c>
      <c r="D1104" s="9">
        <v>16909.746774392479</v>
      </c>
      <c r="E1104" s="9">
        <v>16944.5396</v>
      </c>
      <c r="F1104" s="9">
        <v>34306384469.333328</v>
      </c>
      <c r="G1104" s="9">
        <v>325462473921.01599</v>
      </c>
      <c r="H1104" s="44">
        <f t="shared" si="89"/>
        <v>-1.828560672629626E-3</v>
      </c>
      <c r="I1104" s="10">
        <f t="shared" si="85"/>
        <v>9.2413929731868395E-3</v>
      </c>
      <c r="J1104" s="10">
        <f t="shared" si="86"/>
        <v>7.4380841528647323E-3</v>
      </c>
      <c r="K1104" s="10">
        <f t="shared" si="87"/>
        <v>1.3406400144519179</v>
      </c>
      <c r="L1104" s="10">
        <f t="shared" si="88"/>
        <v>3.8235182625816488E-3</v>
      </c>
    </row>
    <row r="1105" spans="1:12" x14ac:dyDescent="0.25">
      <c r="A1105" s="8">
        <v>44934</v>
      </c>
      <c r="B1105" s="9">
        <v>16943.761682917149</v>
      </c>
      <c r="C1105" s="9">
        <v>17070.574511476349</v>
      </c>
      <c r="D1105" s="9">
        <v>16919.177228349759</v>
      </c>
      <c r="E1105" s="9">
        <v>17070.574511476349</v>
      </c>
      <c r="F1105" s="9">
        <v>21776089962.666672</v>
      </c>
      <c r="G1105" s="9">
        <v>325634745856.44427</v>
      </c>
      <c r="H1105" s="44">
        <f t="shared" si="89"/>
        <v>5.6657674484928743E-3</v>
      </c>
      <c r="I1105" s="10">
        <f t="shared" si="85"/>
        <v>9.2848737506570442E-3</v>
      </c>
      <c r="J1105" s="10">
        <f t="shared" si="86"/>
        <v>7.2759251896046262E-3</v>
      </c>
      <c r="K1105" s="10">
        <f t="shared" si="87"/>
        <v>1.3539015364544396</v>
      </c>
      <c r="L1105" s="10">
        <f t="shared" si="88"/>
        <v>8.9482651007939396E-3</v>
      </c>
    </row>
    <row r="1106" spans="1:12" x14ac:dyDescent="0.25">
      <c r="A1106" s="8">
        <v>44935</v>
      </c>
      <c r="B1106" s="9">
        <v>17114.081091013319</v>
      </c>
      <c r="C1106" s="9">
        <v>17390.392932289022</v>
      </c>
      <c r="D1106" s="9">
        <v>17114.081091013319</v>
      </c>
      <c r="E1106" s="9">
        <v>17194.778734565421</v>
      </c>
      <c r="F1106" s="9">
        <v>40370843456</v>
      </c>
      <c r="G1106" s="9">
        <v>331229579389.19598</v>
      </c>
      <c r="H1106" s="44">
        <f t="shared" si="89"/>
        <v>1.8735070726393122E-2</v>
      </c>
      <c r="I1106" s="10">
        <f t="shared" si="85"/>
        <v>1.4293568293431785E-2</v>
      </c>
      <c r="J1106" s="10">
        <f t="shared" si="86"/>
        <v>1.4014307195931996E-2</v>
      </c>
      <c r="K1106" s="10">
        <f t="shared" si="87"/>
        <v>1.398002048222879</v>
      </c>
      <c r="L1106" s="10">
        <f t="shared" si="88"/>
        <v>1.6145292277526702E-2</v>
      </c>
    </row>
    <row r="1107" spans="1:12" x14ac:dyDescent="0.25">
      <c r="A1107" s="8">
        <v>44936</v>
      </c>
      <c r="B1107" s="9">
        <v>17179.142833874841</v>
      </c>
      <c r="C1107" s="9">
        <v>17487.853500000001</v>
      </c>
      <c r="D1107" s="9">
        <v>17159.309799999999</v>
      </c>
      <c r="E1107" s="9">
        <v>17435.751645917699</v>
      </c>
      <c r="F1107" s="9">
        <v>45095406947.555557</v>
      </c>
      <c r="G1107" s="9">
        <v>332210727772.85681</v>
      </c>
      <c r="H1107" s="44">
        <f t="shared" si="89"/>
        <v>5.6042763432919782E-3</v>
      </c>
      <c r="I1107" s="10">
        <f t="shared" si="85"/>
        <v>2.4679689791560041E-2</v>
      </c>
      <c r="J1107" s="10">
        <f t="shared" si="86"/>
        <v>2.8883805187761125E-2</v>
      </c>
      <c r="K1107" s="10">
        <f t="shared" si="87"/>
        <v>1.4114411143729</v>
      </c>
      <c r="L1107" s="10">
        <f t="shared" si="88"/>
        <v>1.9146673370277423E-2</v>
      </c>
    </row>
    <row r="1108" spans="1:12" x14ac:dyDescent="0.25">
      <c r="A1108" s="8">
        <v>44937</v>
      </c>
      <c r="B1108" s="9">
        <v>17439.745150757139</v>
      </c>
      <c r="C1108" s="9">
        <v>17939.362499760569</v>
      </c>
      <c r="D1108" s="9">
        <v>17333.66686362687</v>
      </c>
      <c r="E1108" s="9">
        <v>17939.362499760569</v>
      </c>
      <c r="F1108" s="9">
        <v>43812401706.666656</v>
      </c>
      <c r="G1108" s="9">
        <v>335425060457.1886</v>
      </c>
      <c r="H1108" s="44">
        <f t="shared" si="89"/>
        <v>2.5818434478569265E-2</v>
      </c>
      <c r="I1108" s="10">
        <f t="shared" si="85"/>
        <v>7.7346034271682674E-3</v>
      </c>
      <c r="J1108" s="10">
        <f t="shared" si="86"/>
        <v>5.1244970396896683E-2</v>
      </c>
      <c r="K1108" s="10">
        <f t="shared" si="87"/>
        <v>1.4737007487832647</v>
      </c>
      <c r="L1108" s="10">
        <f t="shared" si="88"/>
        <v>3.4943306623983705E-2</v>
      </c>
    </row>
    <row r="1109" spans="1:12" x14ac:dyDescent="0.25">
      <c r="A1109" s="8">
        <v>44938</v>
      </c>
      <c r="B1109" s="9">
        <v>17943.630925609312</v>
      </c>
      <c r="C1109" s="9">
        <v>19028.654699999999</v>
      </c>
      <c r="D1109" s="9">
        <v>17924.500687319021</v>
      </c>
      <c r="E1109" s="9">
        <v>18858.6646</v>
      </c>
      <c r="F1109" s="9">
        <v>72766611569.777771</v>
      </c>
      <c r="G1109" s="9">
        <v>352447180923.38562</v>
      </c>
      <c r="H1109" s="44">
        <f t="shared" si="89"/>
        <v>6.0720786496954296E-2</v>
      </c>
      <c r="I1109" s="10">
        <f t="shared" si="85"/>
        <v>6.3432882564664174E-3</v>
      </c>
      <c r="J1109" s="10">
        <f t="shared" si="86"/>
        <v>5.5945895263941336E-2</v>
      </c>
      <c r="K1109" s="10">
        <f t="shared" si="87"/>
        <v>1.6239058038074892</v>
      </c>
      <c r="L1109" s="10">
        <f t="shared" si="88"/>
        <v>6.1600266135286574E-2</v>
      </c>
    </row>
    <row r="1110" spans="1:12" x14ac:dyDescent="0.25">
      <c r="A1110" s="8">
        <v>44939</v>
      </c>
      <c r="B1110" s="9">
        <v>18851.007900000001</v>
      </c>
      <c r="C1110" s="9">
        <v>19975.946903075728</v>
      </c>
      <c r="D1110" s="9">
        <v>18732.6096</v>
      </c>
      <c r="E1110" s="9">
        <v>19913.729474529398</v>
      </c>
      <c r="F1110" s="9">
        <v>81808386801.777771</v>
      </c>
      <c r="G1110" s="9">
        <v>366524446229.49951</v>
      </c>
      <c r="H1110" s="44">
        <f t="shared" si="89"/>
        <v>4.9782405430675511E-2</v>
      </c>
      <c r="I1110" s="10">
        <f t="shared" si="85"/>
        <v>4.6704565084634497E-2</v>
      </c>
      <c r="J1110" s="10">
        <f t="shared" si="86"/>
        <v>5.3744133003287953E-2</v>
      </c>
      <c r="K1110" s="10">
        <f t="shared" si="87"/>
        <v>1.7545301463445364</v>
      </c>
      <c r="L1110" s="10">
        <f t="shared" si="88"/>
        <v>6.6372882883104944E-2</v>
      </c>
    </row>
    <row r="1111" spans="1:12" x14ac:dyDescent="0.25">
      <c r="A1111" s="8">
        <v>44940</v>
      </c>
      <c r="B1111" s="9">
        <v>19921.96715782315</v>
      </c>
      <c r="C1111" s="9">
        <v>21149.597101650259</v>
      </c>
      <c r="D1111" s="9">
        <v>19921.96715782315</v>
      </c>
      <c r="E1111" s="9">
        <v>20983.975600000002</v>
      </c>
      <c r="F1111" s="9">
        <v>105421992305.7778</v>
      </c>
      <c r="G1111" s="9">
        <v>400016119807.21527</v>
      </c>
      <c r="H1111" s="44">
        <f t="shared" si="89"/>
        <v>5.8753169713012303E-2</v>
      </c>
      <c r="I1111" s="10">
        <f t="shared" si="85"/>
        <v>1.9138676236490255E-2</v>
      </c>
      <c r="J1111" s="10">
        <f t="shared" si="86"/>
        <v>-6.0959472637668322E-3</v>
      </c>
      <c r="K1111" s="10">
        <f t="shared" si="87"/>
        <v>1.9163675235123256</v>
      </c>
      <c r="L1111" s="10">
        <f t="shared" si="88"/>
        <v>6.1621923884410679E-2</v>
      </c>
    </row>
    <row r="1112" spans="1:12" x14ac:dyDescent="0.25">
      <c r="A1112" s="8">
        <v>44941</v>
      </c>
      <c r="B1112" s="9">
        <v>20951.214100000001</v>
      </c>
      <c r="C1112" s="9">
        <v>20995.26722993268</v>
      </c>
      <c r="D1112" s="9">
        <v>20577.736099999998</v>
      </c>
      <c r="E1112" s="9">
        <v>20856.05839135823</v>
      </c>
      <c r="F1112" s="9">
        <v>63212388593.777779</v>
      </c>
      <c r="G1112" s="9">
        <v>399290962980.58722</v>
      </c>
      <c r="H1112" s="44">
        <f t="shared" si="89"/>
        <v>-7.297059654414715E-3</v>
      </c>
      <c r="I1112" s="10">
        <f t="shared" si="85"/>
        <v>1.2876531753118939E-2</v>
      </c>
      <c r="J1112" s="10">
        <f t="shared" si="86"/>
        <v>1.5103040434367276E-2</v>
      </c>
      <c r="K1112" s="10">
        <f t="shared" si="87"/>
        <v>1.8950866157190585</v>
      </c>
      <c r="L1112" s="10">
        <f t="shared" si="88"/>
        <v>2.0290430779345225E-2</v>
      </c>
    </row>
    <row r="1113" spans="1:12" x14ac:dyDescent="0.25">
      <c r="A1113" s="8">
        <v>44942</v>
      </c>
      <c r="B1113" s="9">
        <v>20874.787480602499</v>
      </c>
      <c r="C1113" s="9">
        <v>21410.325099999998</v>
      </c>
      <c r="D1113" s="9">
        <v>20728.066099825959</v>
      </c>
      <c r="E1113" s="9">
        <v>21171.048284544439</v>
      </c>
      <c r="F1113" s="9">
        <v>60636932849.777779</v>
      </c>
      <c r="G1113" s="9">
        <v>404248788951.31403</v>
      </c>
      <c r="H1113" s="44">
        <f t="shared" si="89"/>
        <v>1.9769115845097465E-2</v>
      </c>
      <c r="I1113" s="10">
        <f t="shared" si="85"/>
        <v>2.3924115427714763E-3</v>
      </c>
      <c r="J1113" s="10">
        <f t="shared" si="86"/>
        <v>-6.5460488421142937E-4</v>
      </c>
      <c r="K1113" s="10">
        <f t="shared" si="87"/>
        <v>1.9523199184067996</v>
      </c>
      <c r="L1113" s="10">
        <f t="shared" si="88"/>
        <v>3.2914744525045947E-2</v>
      </c>
    </row>
    <row r="1114" spans="1:12" x14ac:dyDescent="0.25">
      <c r="A1114" s="8">
        <v>44943</v>
      </c>
      <c r="B1114" s="9">
        <v>21183.018445408041</v>
      </c>
      <c r="C1114" s="9">
        <v>21443.702726389769</v>
      </c>
      <c r="D1114" s="9">
        <v>20959.502443318321</v>
      </c>
      <c r="E1114" s="9">
        <v>21157.1896129335</v>
      </c>
      <c r="F1114" s="9">
        <v>51515154112</v>
      </c>
      <c r="G1114" s="9">
        <v>407281986003.94922</v>
      </c>
      <c r="H1114" s="44">
        <f t="shared" si="89"/>
        <v>1.5589500035088557E-3</v>
      </c>
      <c r="I1114" s="10">
        <f t="shared" si="85"/>
        <v>1.6375925196830517E-2</v>
      </c>
      <c r="J1114" s="10">
        <f t="shared" si="86"/>
        <v>-2.224677293034194E-2</v>
      </c>
      <c r="K1114" s="10">
        <f t="shared" si="87"/>
        <v>1.9569224375539589</v>
      </c>
      <c r="L1114" s="10">
        <f t="shared" si="88"/>
        <v>2.3101706940844124E-2</v>
      </c>
    </row>
    <row r="1115" spans="1:12" x14ac:dyDescent="0.25">
      <c r="A1115" s="8">
        <v>44944</v>
      </c>
      <c r="B1115" s="9">
        <v>21136.70787628226</v>
      </c>
      <c r="C1115" s="9">
        <v>21549.684600000001</v>
      </c>
      <c r="D1115" s="9">
        <v>20545.96972671102</v>
      </c>
      <c r="E1115" s="9">
        <v>20686.51041977038</v>
      </c>
      <c r="F1115" s="9">
        <v>58478858168.888893</v>
      </c>
      <c r="G1115" s="9">
        <v>405901077389.21362</v>
      </c>
      <c r="H1115" s="44">
        <f t="shared" si="89"/>
        <v>4.9423308540742167E-3</v>
      </c>
      <c r="I1115" s="10">
        <f t="shared" si="85"/>
        <v>6.4024234022447002E-2</v>
      </c>
      <c r="J1115" s="10">
        <f t="shared" si="86"/>
        <v>1.9121049249335442E-2</v>
      </c>
      <c r="K1115" s="10">
        <f t="shared" si="87"/>
        <v>1.9715365265501865</v>
      </c>
      <c r="L1115" s="10">
        <f t="shared" si="88"/>
        <v>4.8852153811172583E-2</v>
      </c>
    </row>
    <row r="1116" spans="1:12" x14ac:dyDescent="0.25">
      <c r="A1116" s="8">
        <v>44945</v>
      </c>
      <c r="B1116" s="9">
        <v>20669.595812479281</v>
      </c>
      <c r="C1116" s="9">
        <v>21157.11992922482</v>
      </c>
      <c r="D1116" s="9">
        <v>20666.8001</v>
      </c>
      <c r="E1116" s="9">
        <v>21082.058204303699</v>
      </c>
      <c r="F1116" s="9">
        <v>77983080988.444443</v>
      </c>
      <c r="G1116" s="9">
        <v>400657798034.22638</v>
      </c>
      <c r="H1116" s="44">
        <f t="shared" si="89"/>
        <v>-1.8216724655690797E-2</v>
      </c>
      <c r="I1116" s="10">
        <f t="shared" si="85"/>
        <v>3.191921636771803E-2</v>
      </c>
      <c r="J1116" s="10">
        <f t="shared" si="86"/>
        <v>7.5120392911779632E-2</v>
      </c>
      <c r="K1116" s="10">
        <f t="shared" si="87"/>
        <v>1.9174048638416936</v>
      </c>
      <c r="L1116" s="10">
        <f t="shared" si="88"/>
        <v>2.3724999847693828E-2</v>
      </c>
    </row>
    <row r="1117" spans="1:12" x14ac:dyDescent="0.25">
      <c r="A1117" s="8">
        <v>44946</v>
      </c>
      <c r="B1117" s="9">
        <v>21074.945531315199</v>
      </c>
      <c r="C1117" s="9">
        <v>22687.355500000001</v>
      </c>
      <c r="D1117" s="9">
        <v>20919.950799999999</v>
      </c>
      <c r="E1117" s="9">
        <v>22665.750700000001</v>
      </c>
      <c r="F1117" s="9">
        <v>64447751466.666656</v>
      </c>
      <c r="G1117" s="9">
        <v>409361228122.49902</v>
      </c>
      <c r="H1117" s="44">
        <f t="shared" si="89"/>
        <v>7.232721541940268E-2</v>
      </c>
      <c r="I1117" s="10">
        <f t="shared" si="85"/>
        <v>2.6870261365427209E-2</v>
      </c>
      <c r="J1117" s="10">
        <f t="shared" si="86"/>
        <v>3.7879486603547008E-3</v>
      </c>
      <c r="K1117" s="10">
        <f t="shared" si="87"/>
        <v>2.128412633894385</v>
      </c>
      <c r="L1117" s="10">
        <f t="shared" si="88"/>
        <v>8.4484170966597327E-2</v>
      </c>
    </row>
    <row r="1118" spans="1:12" x14ac:dyDescent="0.25">
      <c r="A1118" s="8">
        <v>44947</v>
      </c>
      <c r="B1118" s="9">
        <v>22667.3593</v>
      </c>
      <c r="C1118" s="9">
        <v>23304.148165511389</v>
      </c>
      <c r="D1118" s="9">
        <v>22506.416377106019</v>
      </c>
      <c r="E1118" s="9">
        <v>22751.607400000001</v>
      </c>
      <c r="F1118" s="9">
        <v>101033856768</v>
      </c>
      <c r="G1118" s="9">
        <v>439681601945.21478</v>
      </c>
      <c r="H1118" s="44">
        <f t="shared" si="89"/>
        <v>2.7186626731854572E-2</v>
      </c>
      <c r="I1118" s="10">
        <f t="shared" si="85"/>
        <v>1.0330875029331199E-2</v>
      </c>
      <c r="J1118" s="10">
        <f t="shared" si="86"/>
        <v>-1.2154833508598584E-3</v>
      </c>
      <c r="K1118" s="10">
        <f t="shared" si="87"/>
        <v>2.2134636204352898</v>
      </c>
      <c r="L1118" s="10">
        <f t="shared" si="88"/>
        <v>3.544463832175615E-2</v>
      </c>
    </row>
    <row r="1119" spans="1:12" x14ac:dyDescent="0.25">
      <c r="A1119" s="8">
        <v>44948</v>
      </c>
      <c r="B1119" s="9">
        <v>22777.850900000001</v>
      </c>
      <c r="C1119" s="9">
        <v>23052.145</v>
      </c>
      <c r="D1119" s="9">
        <v>22368.6486</v>
      </c>
      <c r="E1119" s="9">
        <v>22723.9532</v>
      </c>
      <c r="F1119" s="9">
        <v>79716701624.888885</v>
      </c>
      <c r="G1119" s="9">
        <v>438227794320.40411</v>
      </c>
      <c r="H1119" s="44">
        <f t="shared" si="89"/>
        <v>-1.0813661315642384E-2</v>
      </c>
      <c r="I1119" s="10">
        <f t="shared" si="85"/>
        <v>2.3474448360684742E-3</v>
      </c>
      <c r="J1119" s="10">
        <f t="shared" si="86"/>
        <v>9.7239638743842338E-3</v>
      </c>
      <c r="K1119" s="10">
        <f t="shared" si="87"/>
        <v>2.1787143131937645</v>
      </c>
      <c r="L1119" s="10">
        <f t="shared" si="88"/>
        <v>3.0555998809870033E-2</v>
      </c>
    </row>
    <row r="1120" spans="1:12" x14ac:dyDescent="0.25">
      <c r="A1120" s="8">
        <v>44949</v>
      </c>
      <c r="B1120" s="9">
        <v>22717.531999999999</v>
      </c>
      <c r="C1120" s="9">
        <v>23139.660215422398</v>
      </c>
      <c r="D1120" s="9">
        <v>22667.965</v>
      </c>
      <c r="E1120" s="9">
        <v>22944.920099999999</v>
      </c>
      <c r="F1120" s="9">
        <v>73343525504</v>
      </c>
      <c r="G1120" s="9">
        <v>438704643177.66821</v>
      </c>
      <c r="H1120" s="44">
        <f t="shared" si="89"/>
        <v>3.7964022620193428E-3</v>
      </c>
      <c r="I1120" s="10">
        <f t="shared" si="85"/>
        <v>1.6996403460962577E-2</v>
      </c>
      <c r="J1120" s="10">
        <f t="shared" si="86"/>
        <v>-1.4393672229810806E-2</v>
      </c>
      <c r="K1120" s="10">
        <f t="shared" si="87"/>
        <v>2.1907819914026865</v>
      </c>
      <c r="L1120" s="10">
        <f t="shared" si="88"/>
        <v>2.0808891112298777E-2</v>
      </c>
    </row>
    <row r="1121" spans="1:12" x14ac:dyDescent="0.25">
      <c r="A1121" s="8">
        <v>44950</v>
      </c>
      <c r="B1121" s="9">
        <v>22917.838299999999</v>
      </c>
      <c r="C1121" s="9">
        <v>23150.688900000001</v>
      </c>
      <c r="D1121" s="9">
        <v>22569.125899999999</v>
      </c>
      <c r="E1121" s="9">
        <v>22614.658440741401</v>
      </c>
      <c r="F1121" s="9">
        <v>79571624078.222229</v>
      </c>
      <c r="G1121" s="9">
        <v>441263614330.7605</v>
      </c>
      <c r="H1121" s="44">
        <f t="shared" si="89"/>
        <v>4.7661393792862005E-4</v>
      </c>
      <c r="I1121" s="10">
        <f t="shared" si="85"/>
        <v>3.1537999199602818E-2</v>
      </c>
      <c r="J1121" s="10">
        <f t="shared" si="86"/>
        <v>2.2598813977127818E-2</v>
      </c>
      <c r="K1121" s="10">
        <f t="shared" si="87"/>
        <v>2.1923027625726808</v>
      </c>
      <c r="L1121" s="10">
        <f t="shared" si="88"/>
        <v>2.5768078151400697E-2</v>
      </c>
    </row>
    <row r="1122" spans="1:12" x14ac:dyDescent="0.25">
      <c r="A1122" s="8">
        <v>44951</v>
      </c>
      <c r="B1122" s="9">
        <v>22633.852778253931</v>
      </c>
      <c r="C1122" s="9">
        <v>23718.185399999998</v>
      </c>
      <c r="D1122" s="9">
        <v>22366.571800000002</v>
      </c>
      <c r="E1122" s="9">
        <v>23125.722900000001</v>
      </c>
      <c r="F1122" s="9">
        <v>82625725354.666672</v>
      </c>
      <c r="G1122" s="9">
        <v>436292420539.39642</v>
      </c>
      <c r="H1122" s="44">
        <f t="shared" si="89"/>
        <v>2.4513158223986909E-2</v>
      </c>
      <c r="I1122" s="10">
        <f t="shared" si="85"/>
        <v>1.9271018914472995E-2</v>
      </c>
      <c r="J1122" s="10">
        <f t="shared" si="86"/>
        <v>-5.0976871300312254E-3</v>
      </c>
      <c r="K1122" s="10">
        <f t="shared" si="87"/>
        <v>2.2705561852904954</v>
      </c>
      <c r="L1122" s="10">
        <f t="shared" si="88"/>
        <v>6.0430074491791164E-2</v>
      </c>
    </row>
    <row r="1123" spans="1:12" x14ac:dyDescent="0.25">
      <c r="A1123" s="8">
        <v>44952</v>
      </c>
      <c r="B1123" s="9">
        <v>23075.995935171009</v>
      </c>
      <c r="C1123" s="9">
        <v>23241.727187095548</v>
      </c>
      <c r="D1123" s="9">
        <v>22890.285599999999</v>
      </c>
      <c r="E1123" s="9">
        <v>23007.835200000001</v>
      </c>
      <c r="F1123" s="9">
        <v>94982498161.777756</v>
      </c>
      <c r="G1123" s="9">
        <v>443277697796.49219</v>
      </c>
      <c r="H1123" s="44">
        <f t="shared" si="89"/>
        <v>-2.0088307974203214E-2</v>
      </c>
      <c r="I1123" s="10">
        <f t="shared" si="85"/>
        <v>1.1955773485053703E-2</v>
      </c>
      <c r="J1123" s="10">
        <f t="shared" si="86"/>
        <v>1.8878612273787176E-3</v>
      </c>
      <c r="K1123" s="10">
        <f t="shared" si="87"/>
        <v>2.2048562453934446</v>
      </c>
      <c r="L1123" s="10">
        <f t="shared" si="88"/>
        <v>1.5353307216732448E-2</v>
      </c>
    </row>
    <row r="1124" spans="1:12" x14ac:dyDescent="0.25">
      <c r="A1124" s="8">
        <v>44953</v>
      </c>
      <c r="B1124" s="9">
        <v>23018.186099999999</v>
      </c>
      <c r="C1124" s="9">
        <v>23408.25482095456</v>
      </c>
      <c r="D1124" s="9">
        <v>22630.029299999998</v>
      </c>
      <c r="E1124" s="9">
        <v>23051.270799999998</v>
      </c>
      <c r="F1124" s="9">
        <v>74589340814.222229</v>
      </c>
      <c r="G1124" s="9">
        <v>441867204640.34949</v>
      </c>
      <c r="H1124" s="44">
        <f t="shared" si="89"/>
        <v>7.1650283353929369E-3</v>
      </c>
      <c r="I1124" s="10">
        <f t="shared" si="85"/>
        <v>2.9645008053952218E-2</v>
      </c>
      <c r="J1124" s="10">
        <f t="shared" si="86"/>
        <v>-1.9014656666996865E-3</v>
      </c>
      <c r="K1124" s="10">
        <f t="shared" si="87"/>
        <v>2.2278191312025499</v>
      </c>
      <c r="L1124" s="10">
        <f t="shared" si="88"/>
        <v>3.4389063780600582E-2</v>
      </c>
    </row>
    <row r="1125" spans="1:12" x14ac:dyDescent="0.25">
      <c r="A1125" s="8">
        <v>44954</v>
      </c>
      <c r="B1125" s="9">
        <v>23071.4588</v>
      </c>
      <c r="C1125" s="9">
        <v>23180.188459313042</v>
      </c>
      <c r="D1125" s="9">
        <v>22896.0926</v>
      </c>
      <c r="E1125" s="9">
        <v>23007.439600000002</v>
      </c>
      <c r="F1125" s="9">
        <v>62781856583.111122</v>
      </c>
      <c r="G1125" s="9">
        <v>442400933872.3891</v>
      </c>
      <c r="H1125" s="44">
        <f t="shared" si="89"/>
        <v>-9.7429886758306546E-3</v>
      </c>
      <c r="I1125" s="10">
        <f t="shared" si="85"/>
        <v>2.6878718782388282E-2</v>
      </c>
      <c r="J1125" s="10">
        <f t="shared" si="86"/>
        <v>3.3404121160878653E-2</v>
      </c>
      <c r="K1125" s="10">
        <f t="shared" si="87"/>
        <v>2.196370525959614</v>
      </c>
      <c r="L1125" s="10">
        <f t="shared" si="88"/>
        <v>1.2408049892016937E-2</v>
      </c>
    </row>
    <row r="1126" spans="1:12" x14ac:dyDescent="0.25">
      <c r="A1126" s="8">
        <v>44955</v>
      </c>
      <c r="B1126" s="9">
        <v>23024.956999999999</v>
      </c>
      <c r="C1126" s="9">
        <v>23926.159</v>
      </c>
      <c r="D1126" s="9">
        <v>22980.044399999999</v>
      </c>
      <c r="E1126" s="9">
        <v>23775.982899999999</v>
      </c>
      <c r="F1126" s="9">
        <v>60729082837.333344</v>
      </c>
      <c r="G1126" s="9">
        <v>450311320776.16931</v>
      </c>
      <c r="H1126" s="44">
        <f t="shared" si="89"/>
        <v>3.2181383770728204E-2</v>
      </c>
      <c r="I1126" s="10">
        <f t="shared" si="85"/>
        <v>1.2618448850496716E-2</v>
      </c>
      <c r="J1126" s="10">
        <f t="shared" si="86"/>
        <v>-4.0440124138884648E-2</v>
      </c>
      <c r="K1126" s="10">
        <f t="shared" si="87"/>
        <v>2.2992341525289643</v>
      </c>
      <c r="L1126" s="10">
        <f t="shared" si="88"/>
        <v>4.1171138903456583E-2</v>
      </c>
    </row>
    <row r="1127" spans="1:12" x14ac:dyDescent="0.25">
      <c r="A1127" s="8">
        <v>44956</v>
      </c>
      <c r="B1127" s="9">
        <v>23749.460999999999</v>
      </c>
      <c r="C1127" s="9">
        <v>23786.648799999999</v>
      </c>
      <c r="D1127" s="9">
        <v>22672.986728828939</v>
      </c>
      <c r="E1127" s="9">
        <v>22814.479200000002</v>
      </c>
      <c r="F1127" s="9">
        <v>79832137386.666672</v>
      </c>
      <c r="G1127" s="9">
        <v>447341538002.06989</v>
      </c>
      <c r="H1127" s="44">
        <f t="shared" si="89"/>
        <v>-5.8308648705377502E-3</v>
      </c>
      <c r="I1127" s="10">
        <f t="shared" si="85"/>
        <v>3.3303630177765352E-2</v>
      </c>
      <c r="J1127" s="10">
        <f t="shared" si="86"/>
        <v>1.4846764505586529E-2</v>
      </c>
      <c r="K1127" s="10">
        <f t="shared" si="87"/>
        <v>2.2799967640093048</v>
      </c>
      <c r="L1127" s="10">
        <f t="shared" si="88"/>
        <v>4.9118454683124257E-2</v>
      </c>
    </row>
    <row r="1128" spans="1:12" x14ac:dyDescent="0.25">
      <c r="A1128" s="8">
        <v>44957</v>
      </c>
      <c r="B1128" s="9">
        <v>22833.313999999998</v>
      </c>
      <c r="C1128" s="9">
        <v>23223.474999999999</v>
      </c>
      <c r="D1128" s="9">
        <v>22744.93</v>
      </c>
      <c r="E1128" s="9">
        <v>23153.200400000002</v>
      </c>
      <c r="F1128" s="9">
        <v>74707896120.888885</v>
      </c>
      <c r="G1128" s="9">
        <v>441277755446.33087</v>
      </c>
      <c r="H1128" s="44">
        <f t="shared" si="89"/>
        <v>-2.36760463710214E-2</v>
      </c>
      <c r="I1128" s="10">
        <f t="shared" si="85"/>
        <v>2.3726256804513222E-3</v>
      </c>
      <c r="J1128" s="10">
        <f t="shared" si="86"/>
        <v>2.387850882161402E-2</v>
      </c>
      <c r="K1128" s="10">
        <f t="shared" si="87"/>
        <v>2.2023394085278207</v>
      </c>
      <c r="L1128" s="10">
        <f t="shared" si="88"/>
        <v>2.1039633887639964E-2</v>
      </c>
    </row>
    <row r="1129" spans="1:12" x14ac:dyDescent="0.25">
      <c r="A1129" s="8">
        <v>44958</v>
      </c>
      <c r="B1129" s="9">
        <v>23130.916099999999</v>
      </c>
      <c r="C1129" s="9">
        <v>23767.424500000001</v>
      </c>
      <c r="D1129" s="9">
        <v>22826.058199999999</v>
      </c>
      <c r="E1129" s="9">
        <v>23706.064299999998</v>
      </c>
      <c r="F1129" s="9">
        <v>70420783232</v>
      </c>
      <c r="G1129" s="9">
        <v>445139551628.50818</v>
      </c>
      <c r="H1129" s="44">
        <f t="shared" si="89"/>
        <v>2.342239910263225E-2</v>
      </c>
      <c r="I1129" s="10">
        <f t="shared" si="85"/>
        <v>3.047957246187059E-2</v>
      </c>
      <c r="J1129" s="10">
        <f t="shared" si="86"/>
        <v>-9.3273812642109544E-3</v>
      </c>
      <c r="K1129" s="10">
        <f t="shared" si="87"/>
        <v>2.2773458802164463</v>
      </c>
      <c r="L1129" s="10">
        <f t="shared" si="88"/>
        <v>4.1240861288963204E-2</v>
      </c>
    </row>
    <row r="1130" spans="1:12" x14ac:dyDescent="0.25">
      <c r="A1130" s="8">
        <v>44959</v>
      </c>
      <c r="B1130" s="9">
        <v>23719.379099999998</v>
      </c>
      <c r="C1130" s="9">
        <v>24244.365399999999</v>
      </c>
      <c r="D1130" s="9">
        <v>23427.496200000001</v>
      </c>
      <c r="E1130" s="9">
        <v>23484.948799999998</v>
      </c>
      <c r="F1130" s="9">
        <v>95457905635.555557</v>
      </c>
      <c r="G1130" s="9">
        <v>457606581414.67902</v>
      </c>
      <c r="H1130" s="44">
        <f t="shared" si="89"/>
        <v>2.0066999686903297E-2</v>
      </c>
      <c r="I1130" s="10">
        <f t="shared" si="85"/>
        <v>1.2692737980768745E-2</v>
      </c>
      <c r="J1130" s="10">
        <f t="shared" si="86"/>
        <v>-2.3499646718412315E-3</v>
      </c>
      <c r="K1130" s="10">
        <f t="shared" si="87"/>
        <v>2.3431123789686237</v>
      </c>
      <c r="L1130" s="10">
        <f t="shared" si="88"/>
        <v>3.4867968519828318E-2</v>
      </c>
    </row>
    <row r="1131" spans="1:12" x14ac:dyDescent="0.25">
      <c r="A1131" s="8">
        <v>44960</v>
      </c>
      <c r="B1131" s="9">
        <v>23468.978500000001</v>
      </c>
      <c r="C1131" s="9">
        <v>23685.8328</v>
      </c>
      <c r="D1131" s="9">
        <v>23272.5314</v>
      </c>
      <c r="E1131" s="9">
        <v>23429.759999999998</v>
      </c>
      <c r="F1131" s="9">
        <v>90857177059.555557</v>
      </c>
      <c r="G1131" s="9">
        <v>451135790206.37292</v>
      </c>
      <c r="H1131" s="44">
        <f t="shared" si="89"/>
        <v>-2.30376250640076E-2</v>
      </c>
      <c r="I1131" s="10">
        <f t="shared" si="85"/>
        <v>5.5052549332132385E-4</v>
      </c>
      <c r="J1131" s="10">
        <f t="shared" si="86"/>
        <v>-4.8635752137451416E-3</v>
      </c>
      <c r="K1131" s="10">
        <f t="shared" si="87"/>
        <v>2.266095009435102</v>
      </c>
      <c r="L1131" s="10">
        <f t="shared" si="88"/>
        <v>1.7759193999841383E-2</v>
      </c>
    </row>
    <row r="1132" spans="1:12" x14ac:dyDescent="0.25">
      <c r="A1132" s="8">
        <v>44961</v>
      </c>
      <c r="B1132" s="9">
        <v>23431.686799999999</v>
      </c>
      <c r="C1132" s="9">
        <v>23565.333900000001</v>
      </c>
      <c r="D1132" s="9">
        <v>23282.5229801389</v>
      </c>
      <c r="E1132" s="9">
        <v>23315.8076</v>
      </c>
      <c r="F1132" s="9">
        <v>68664568348.444443</v>
      </c>
      <c r="G1132" s="9">
        <v>449440662853.77039</v>
      </c>
      <c r="H1132" s="44">
        <f t="shared" si="89"/>
        <v>-5.087382867956354E-3</v>
      </c>
      <c r="I1132" s="10">
        <f t="shared" si="85"/>
        <v>4.3629066921188299E-3</v>
      </c>
      <c r="J1132" s="10">
        <f t="shared" si="86"/>
        <v>-1.6196003819690108E-2</v>
      </c>
      <c r="K1132" s="10">
        <f t="shared" si="87"/>
        <v>2.2494791336389843</v>
      </c>
      <c r="L1132" s="10">
        <f t="shared" si="88"/>
        <v>1.2146918961589925E-2</v>
      </c>
    </row>
    <row r="1133" spans="1:12" x14ac:dyDescent="0.25">
      <c r="A1133" s="8">
        <v>44962</v>
      </c>
      <c r="B1133" s="9">
        <v>23324.601699999999</v>
      </c>
      <c r="C1133" s="9">
        <v>23427.100983089291</v>
      </c>
      <c r="D1133" s="9">
        <v>22838.958600000002</v>
      </c>
      <c r="E1133" s="9">
        <v>22938.184691051239</v>
      </c>
      <c r="F1133" s="9">
        <v>50759004586.666656</v>
      </c>
      <c r="G1133" s="9">
        <v>445705064700.00513</v>
      </c>
      <c r="H1133" s="44">
        <f t="shared" si="89"/>
        <v>-5.865943487043509E-3</v>
      </c>
      <c r="I1133" s="10">
        <f t="shared" si="85"/>
        <v>1.3932933203473127E-2</v>
      </c>
      <c r="J1133" s="10">
        <f t="shared" si="86"/>
        <v>-8.3145067327687894E-3</v>
      </c>
      <c r="K1133" s="10">
        <f t="shared" si="87"/>
        <v>2.2304178726787307</v>
      </c>
      <c r="L1133" s="10">
        <f t="shared" si="88"/>
        <v>2.5751716327787832E-2</v>
      </c>
    </row>
    <row r="1134" spans="1:12" x14ac:dyDescent="0.25">
      <c r="A1134" s="8">
        <v>44963</v>
      </c>
      <c r="B1134" s="9">
        <v>22931.358815666859</v>
      </c>
      <c r="C1134" s="9">
        <v>23145.131802894801</v>
      </c>
      <c r="D1134" s="9">
        <v>22670.6895</v>
      </c>
      <c r="E1134" s="9">
        <v>22747.465</v>
      </c>
      <c r="F1134" s="9">
        <v>64529839445.333344</v>
      </c>
      <c r="G1134" s="9">
        <v>440155573314.34137</v>
      </c>
      <c r="H1134" s="44">
        <f t="shared" si="89"/>
        <v>-1.2036025302406293E-2</v>
      </c>
      <c r="I1134" s="10">
        <f t="shared" si="85"/>
        <v>3.8786749768225429E-3</v>
      </c>
      <c r="J1134" s="10">
        <f t="shared" si="86"/>
        <v>2.2585092448762945E-2</v>
      </c>
      <c r="K1134" s="10">
        <f t="shared" si="87"/>
        <v>2.1915364814258242</v>
      </c>
      <c r="L1134" s="10">
        <f t="shared" si="88"/>
        <v>2.0927563887935596E-2</v>
      </c>
    </row>
    <row r="1135" spans="1:12" x14ac:dyDescent="0.25">
      <c r="A1135" s="8">
        <v>44964</v>
      </c>
      <c r="B1135" s="9">
        <v>22756.371999999999</v>
      </c>
      <c r="C1135" s="9">
        <v>23322.611400000002</v>
      </c>
      <c r="D1135" s="9">
        <v>22756.371999999999</v>
      </c>
      <c r="E1135" s="9">
        <v>23261.2186</v>
      </c>
      <c r="F1135" s="9">
        <v>73192527388.444443</v>
      </c>
      <c r="G1135" s="9">
        <v>441665444159.25983</v>
      </c>
      <c r="H1135" s="44">
        <f t="shared" si="89"/>
        <v>7.6681177975838153E-3</v>
      </c>
      <c r="I1135" s="10">
        <f t="shared" si="85"/>
        <v>1.3326613927147301E-2</v>
      </c>
      <c r="J1135" s="10">
        <f t="shared" si="86"/>
        <v>-1.3413114994757946E-2</v>
      </c>
      <c r="K1135" s="10">
        <f t="shared" si="87"/>
        <v>2.2160095591206836</v>
      </c>
      <c r="L1135" s="10">
        <f t="shared" si="88"/>
        <v>2.4882674619662648E-2</v>
      </c>
    </row>
    <row r="1136" spans="1:12" x14ac:dyDescent="0.25">
      <c r="A1136" s="8">
        <v>44965</v>
      </c>
      <c r="B1136" s="9">
        <v>23251.8694</v>
      </c>
      <c r="C1136" s="9">
        <v>23373.521000000001</v>
      </c>
      <c r="D1136" s="9">
        <v>22719.144</v>
      </c>
      <c r="E1136" s="9">
        <v>22949.213199999998</v>
      </c>
      <c r="F1136" s="9">
        <v>78220219463.111115</v>
      </c>
      <c r="G1136" s="9">
        <v>443882834565.14581</v>
      </c>
      <c r="H1136" s="44">
        <f t="shared" si="89"/>
        <v>2.1828430413242251E-3</v>
      </c>
      <c r="I1136" s="10">
        <f t="shared" si="85"/>
        <v>2.0548925179724824E-2</v>
      </c>
      <c r="J1136" s="10">
        <f t="shared" si="86"/>
        <v>-5.0112005240892543E-2</v>
      </c>
      <c r="K1136" s="10">
        <f t="shared" si="87"/>
        <v>2.2230296032076424</v>
      </c>
      <c r="L1136" s="10">
        <f t="shared" si="88"/>
        <v>2.880288975676204E-2</v>
      </c>
    </row>
    <row r="1137" spans="1:12" x14ac:dyDescent="0.25">
      <c r="A1137" s="8">
        <v>44966</v>
      </c>
      <c r="B1137" s="9">
        <v>22961.838299999999</v>
      </c>
      <c r="C1137" s="9">
        <v>22984.0285</v>
      </c>
      <c r="D1137" s="9">
        <v>21754.612605840761</v>
      </c>
      <c r="E1137" s="9">
        <v>21799.182107847239</v>
      </c>
      <c r="F1137" s="9">
        <v>85459684181.333328</v>
      </c>
      <c r="G1137" s="9">
        <v>433062290866.31567</v>
      </c>
      <c r="H1137" s="44">
        <f t="shared" si="89"/>
        <v>-1.666383511495766E-2</v>
      </c>
      <c r="I1137" s="10">
        <f t="shared" si="85"/>
        <v>3.0918454155966269E-2</v>
      </c>
      <c r="J1137" s="10">
        <f t="shared" si="86"/>
        <v>-6.9221637353503729E-3</v>
      </c>
      <c r="K1137" s="10">
        <f t="shared" si="87"/>
        <v>2.1693215693291625</v>
      </c>
      <c r="L1137" s="10">
        <f t="shared" si="88"/>
        <v>5.6512883793166768E-2</v>
      </c>
    </row>
    <row r="1138" spans="1:12" x14ac:dyDescent="0.25">
      <c r="A1138" s="8">
        <v>44967</v>
      </c>
      <c r="B1138" s="9">
        <v>21788.528513480851</v>
      </c>
      <c r="C1138" s="9">
        <v>21933.0975</v>
      </c>
      <c r="D1138" s="9">
        <v>21488.466499999999</v>
      </c>
      <c r="E1138" s="9">
        <v>21648.284599999999</v>
      </c>
      <c r="F1138" s="9">
        <v>98156502357.333313</v>
      </c>
      <c r="G1138" s="9">
        <v>418380708288.81372</v>
      </c>
      <c r="H1138" s="44">
        <f t="shared" si="89"/>
        <v>-4.572440379631449E-2</v>
      </c>
      <c r="I1138" s="10">
        <f t="shared" si="85"/>
        <v>7.8077048802957117E-3</v>
      </c>
      <c r="J1138" s="10">
        <f t="shared" si="86"/>
        <v>1.0046555836576543E-2</v>
      </c>
      <c r="K1138" s="10">
        <f t="shared" si="87"/>
        <v>2.024406230132787</v>
      </c>
      <c r="L1138" s="10">
        <f t="shared" si="88"/>
        <v>2.0691611474462412E-2</v>
      </c>
    </row>
    <row r="1139" spans="1:12" x14ac:dyDescent="0.25">
      <c r="A1139" s="8">
        <v>44968</v>
      </c>
      <c r="B1139" s="9">
        <v>21635.5236</v>
      </c>
      <c r="C1139" s="9">
        <v>21889.250899999999</v>
      </c>
      <c r="D1139" s="9">
        <v>21609.124</v>
      </c>
      <c r="E1139" s="9">
        <v>21865.775300000001</v>
      </c>
      <c r="F1139" s="9">
        <v>69262238051.555557</v>
      </c>
      <c r="G1139" s="9">
        <v>416995412358.52283</v>
      </c>
      <c r="H1139" s="44">
        <f t="shared" si="89"/>
        <v>-1.9991066013362118E-3</v>
      </c>
      <c r="I1139" s="10">
        <f t="shared" si="85"/>
        <v>1.2895939914404178E-2</v>
      </c>
      <c r="J1139" s="10">
        <f t="shared" si="86"/>
        <v>-5.1231695073886696E-3</v>
      </c>
      <c r="K1139" s="10">
        <f t="shared" si="87"/>
        <v>2.0183601196730061</v>
      </c>
      <c r="L1139" s="10">
        <f t="shared" si="88"/>
        <v>1.2963362142768942E-2</v>
      </c>
    </row>
    <row r="1140" spans="1:12" x14ac:dyDescent="0.25">
      <c r="A1140" s="8">
        <v>44969</v>
      </c>
      <c r="B1140" s="9">
        <v>21864.4863</v>
      </c>
      <c r="C1140" s="9">
        <v>22087.187855728749</v>
      </c>
      <c r="D1140" s="9">
        <v>21676.758666612841</v>
      </c>
      <c r="E1140" s="9">
        <v>21753.753226727629</v>
      </c>
      <c r="F1140" s="9">
        <v>48142213404.444443</v>
      </c>
      <c r="G1140" s="9">
        <v>420085157121.85681</v>
      </c>
      <c r="H1140" s="44">
        <f t="shared" si="89"/>
        <v>9.0426555313845875E-3</v>
      </c>
      <c r="I1140" s="10">
        <f t="shared" si="85"/>
        <v>1.8761356787442621E-2</v>
      </c>
      <c r="J1140" s="10">
        <f t="shared" si="86"/>
        <v>2.6311440887931692E-3</v>
      </c>
      <c r="K1140" s="10">
        <f t="shared" si="87"/>
        <v>2.045654110504878</v>
      </c>
      <c r="L1140" s="10">
        <f t="shared" si="88"/>
        <v>1.8934066454689313E-2</v>
      </c>
    </row>
    <row r="1141" spans="1:12" x14ac:dyDescent="0.25">
      <c r="A1141" s="8">
        <v>44970</v>
      </c>
      <c r="B1141" s="9">
        <v>21784.946400000001</v>
      </c>
      <c r="C1141" s="9">
        <v>21884.097099999999</v>
      </c>
      <c r="D1141" s="9">
        <v>21435.239489971151</v>
      </c>
      <c r="E1141" s="9">
        <v>21810.990485939201</v>
      </c>
      <c r="F1141" s="9">
        <v>61574705934.222221</v>
      </c>
      <c r="G1141" s="9">
        <v>416589636079.04907</v>
      </c>
      <c r="H1141" s="44">
        <f t="shared" si="89"/>
        <v>-9.1949575951143312E-3</v>
      </c>
      <c r="I1141" s="10">
        <f t="shared" si="85"/>
        <v>5.3197825681274645E-2</v>
      </c>
      <c r="J1141" s="10">
        <f t="shared" si="86"/>
        <v>1.7836884313511492E-2</v>
      </c>
      <c r="K1141" s="10">
        <f t="shared" si="87"/>
        <v>2.0176494501094</v>
      </c>
      <c r="L1141" s="10">
        <f t="shared" si="88"/>
        <v>2.0940172384771083E-2</v>
      </c>
    </row>
    <row r="1142" spans="1:12" x14ac:dyDescent="0.25">
      <c r="A1142" s="8">
        <v>44971</v>
      </c>
      <c r="B1142" s="9">
        <v>21773.528172428971</v>
      </c>
      <c r="C1142" s="9">
        <v>22263.514988686089</v>
      </c>
      <c r="D1142" s="9">
        <v>21611.942926028529</v>
      </c>
      <c r="E1142" s="9">
        <v>22200.030599999998</v>
      </c>
      <c r="F1142" s="9">
        <v>68706157127.111122</v>
      </c>
      <c r="G1142" s="9">
        <v>420777950389.79053</v>
      </c>
      <c r="H1142" s="44">
        <f t="shared" si="89"/>
        <v>1.7337607622207544E-2</v>
      </c>
      <c r="I1142" s="10">
        <f t="shared" si="85"/>
        <v>4.0345946935204512E-2</v>
      </c>
      <c r="J1142" s="10">
        <f t="shared" si="86"/>
        <v>9.5695067478215545E-2</v>
      </c>
      <c r="K1142" s="10">
        <f t="shared" si="87"/>
        <v>2.0699682722167672</v>
      </c>
      <c r="L1142" s="10">
        <f t="shared" si="88"/>
        <v>3.0148703653702258E-2</v>
      </c>
    </row>
    <row r="1143" spans="1:12" x14ac:dyDescent="0.25">
      <c r="A1143" s="8">
        <v>44972</v>
      </c>
      <c r="B1143" s="9">
        <v>22202.656299999999</v>
      </c>
      <c r="C1143" s="9">
        <v>24324.464026285448</v>
      </c>
      <c r="D1143" s="9">
        <v>22058.061237647358</v>
      </c>
      <c r="E1143" s="9">
        <v>24324.464026285448</v>
      </c>
      <c r="F1143" s="9">
        <v>74461915525.560287</v>
      </c>
      <c r="G1143" s="9">
        <v>436286912096.11292</v>
      </c>
      <c r="H1143" s="44">
        <f t="shared" si="89"/>
        <v>9.2570694189425873E-2</v>
      </c>
      <c r="I1143" s="10">
        <f t="shared" si="85"/>
        <v>3.0993356042140877E-2</v>
      </c>
      <c r="J1143" s="10">
        <f t="shared" si="86"/>
        <v>-3.258997301765032E-2</v>
      </c>
      <c r="K1143" s="10">
        <f t="shared" si="87"/>
        <v>2.3541573663153854</v>
      </c>
      <c r="L1143" s="10">
        <f t="shared" si="88"/>
        <v>0.10274714374126104</v>
      </c>
    </row>
    <row r="1144" spans="1:12" x14ac:dyDescent="0.25">
      <c r="A1144" s="8">
        <v>44973</v>
      </c>
      <c r="B1144" s="9">
        <v>24331.04758954417</v>
      </c>
      <c r="C1144" s="9">
        <v>25188.2965</v>
      </c>
      <c r="D1144" s="9">
        <v>23531.7304</v>
      </c>
      <c r="E1144" s="9">
        <v>23531.7304</v>
      </c>
      <c r="F1144" s="9">
        <v>86355573589.333328</v>
      </c>
      <c r="G1144" s="9">
        <v>472944068431.6712</v>
      </c>
      <c r="H1144" s="44">
        <f t="shared" si="89"/>
        <v>3.5512908846874469E-2</v>
      </c>
      <c r="I1144" s="10">
        <f t="shared" si="85"/>
        <v>1.2743306712564724E-3</v>
      </c>
      <c r="J1144" s="10">
        <f t="shared" si="86"/>
        <v>4.3625567799297826E-2</v>
      </c>
      <c r="K1144" s="10">
        <f t="shared" si="87"/>
        <v>2.4732732511234161</v>
      </c>
      <c r="L1144" s="10">
        <f t="shared" si="88"/>
        <v>7.0397122176786509E-2</v>
      </c>
    </row>
    <row r="1145" spans="1:12" x14ac:dyDescent="0.25">
      <c r="A1145" s="8">
        <v>44974</v>
      </c>
      <c r="B1145" s="9">
        <v>23549.9584</v>
      </c>
      <c r="C1145" s="9">
        <v>24978.772300000001</v>
      </c>
      <c r="D1145" s="9">
        <v>23540.310799999999</v>
      </c>
      <c r="E1145" s="9">
        <v>24558.315500000001</v>
      </c>
      <c r="F1145" s="9">
        <v>90976381553.777756</v>
      </c>
      <c r="G1145" s="9">
        <v>461494428237.81317</v>
      </c>
      <c r="H1145" s="44">
        <f t="shared" si="89"/>
        <v>-8.3183156113792699E-3</v>
      </c>
      <c r="I1145" s="10">
        <f t="shared" si="85"/>
        <v>1.3149545232554327E-2</v>
      </c>
      <c r="J1145" s="10">
        <f t="shared" si="86"/>
        <v>3.4905244213512265E-3</v>
      </c>
      <c r="K1145" s="10">
        <f t="shared" si="87"/>
        <v>2.4443814680160103</v>
      </c>
      <c r="L1145" s="10">
        <f t="shared" si="88"/>
        <v>6.1106308757826744E-2</v>
      </c>
    </row>
    <row r="1146" spans="1:12" x14ac:dyDescent="0.25">
      <c r="A1146" s="8">
        <v>44975</v>
      </c>
      <c r="B1146" s="9">
        <v>24566.963800000001</v>
      </c>
      <c r="C1146" s="9">
        <v>24816.007125334301</v>
      </c>
      <c r="D1146" s="9">
        <v>24458.945199999998</v>
      </c>
      <c r="E1146" s="9">
        <v>24644.036899999999</v>
      </c>
      <c r="F1146" s="9">
        <v>77159018993.777771</v>
      </c>
      <c r="G1146" s="9">
        <v>472949167336.39618</v>
      </c>
      <c r="H1146" s="44">
        <f t="shared" si="89"/>
        <v>-6.5161398931403566E-3</v>
      </c>
      <c r="I1146" s="10">
        <f t="shared" si="85"/>
        <v>1.0344351908346157E-2</v>
      </c>
      <c r="J1146" s="10">
        <f t="shared" si="86"/>
        <v>-1.2650338143260886E-2</v>
      </c>
      <c r="K1146" s="10">
        <f t="shared" si="87"/>
        <v>2.4219373965250779</v>
      </c>
      <c r="L1146" s="10">
        <f t="shared" si="88"/>
        <v>1.4598418795848334E-2</v>
      </c>
    </row>
    <row r="1147" spans="1:12" x14ac:dyDescent="0.25">
      <c r="A1147" s="8">
        <v>44976</v>
      </c>
      <c r="B1147" s="9">
        <v>24632.565299999998</v>
      </c>
      <c r="C1147" s="9">
        <v>25115.787601195909</v>
      </c>
      <c r="D1147" s="9">
        <v>24323.5789</v>
      </c>
      <c r="E1147" s="9">
        <v>24332.281500000001</v>
      </c>
      <c r="F1147" s="9">
        <v>39183466296.888893</v>
      </c>
      <c r="G1147" s="9">
        <v>473530579189.8197</v>
      </c>
      <c r="H1147" s="44">
        <f t="shared" si="89"/>
        <v>1.2080125313776446E-2</v>
      </c>
      <c r="I1147" s="10">
        <f t="shared" si="85"/>
        <v>3.150401886366561E-3</v>
      </c>
      <c r="J1147" s="10">
        <f t="shared" si="86"/>
        <v>1.9107965687475748E-2</v>
      </c>
      <c r="K1147" s="10">
        <f t="shared" si="87"/>
        <v>2.4632748290909987</v>
      </c>
      <c r="L1147" s="10">
        <f t="shared" si="88"/>
        <v>3.2569578040010816E-2</v>
      </c>
    </row>
    <row r="1148" spans="1:12" x14ac:dyDescent="0.25">
      <c r="A1148" s="8">
        <v>44977</v>
      </c>
      <c r="B1148" s="9">
        <v>24295.444599999999</v>
      </c>
      <c r="C1148" s="9">
        <v>25051.767522671671</v>
      </c>
      <c r="D1148" s="9">
        <v>23907.484161942481</v>
      </c>
      <c r="E1148" s="9">
        <v>24797.2219</v>
      </c>
      <c r="F1148" s="9">
        <v>57637586702.222221</v>
      </c>
      <c r="G1148" s="9">
        <v>473848612799.30048</v>
      </c>
      <c r="H1148" s="44">
        <f t="shared" si="89"/>
        <v>-2.5489974489666966E-3</v>
      </c>
      <c r="I1148" s="10">
        <f t="shared" si="85"/>
        <v>1.9190593954819826E-2</v>
      </c>
      <c r="J1148" s="10">
        <f t="shared" si="86"/>
        <v>-1.4963369747479582E-2</v>
      </c>
      <c r="K1148" s="10">
        <f t="shared" si="87"/>
        <v>2.4544469503865751</v>
      </c>
      <c r="L1148" s="10">
        <f t="shared" si="88"/>
        <v>4.7862976839308624E-2</v>
      </c>
    </row>
    <row r="1149" spans="1:12" x14ac:dyDescent="0.25">
      <c r="A1149" s="8">
        <v>44978</v>
      </c>
      <c r="B1149" s="9">
        <v>24840.391604326891</v>
      </c>
      <c r="C1149" s="9">
        <v>25099.524799999999</v>
      </c>
      <c r="D1149" s="9">
        <v>24175.383099999999</v>
      </c>
      <c r="E1149" s="9">
        <v>24426.171900000001</v>
      </c>
      <c r="F1149" s="9">
        <v>56920857216</v>
      </c>
      <c r="G1149" s="9">
        <v>474555205020.6286</v>
      </c>
      <c r="H1149" s="44">
        <f t="shared" si="89"/>
        <v>1.9063436256586768E-3</v>
      </c>
      <c r="I1149" s="10">
        <f t="shared" si="85"/>
        <v>2.1210120927046657E-2</v>
      </c>
      <c r="J1149" s="10">
        <f t="shared" si="86"/>
        <v>-9.5467845290976294E-3</v>
      </c>
      <c r="K1149" s="10">
        <f t="shared" si="87"/>
        <v>2.4610323133106204</v>
      </c>
      <c r="L1149" s="10">
        <f t="shared" si="88"/>
        <v>3.8226558651722087E-2</v>
      </c>
    </row>
    <row r="1150" spans="1:12" x14ac:dyDescent="0.25">
      <c r="A1150" s="8">
        <v>44979</v>
      </c>
      <c r="B1150" s="9">
        <v>24453.253700000001</v>
      </c>
      <c r="C1150" s="9">
        <v>24466.182100000002</v>
      </c>
      <c r="D1150" s="9">
        <v>23611.2474</v>
      </c>
      <c r="E1150" s="9">
        <v>24192.980500000001</v>
      </c>
      <c r="F1150" s="9">
        <v>68682894492.444443</v>
      </c>
      <c r="G1150" s="9">
        <v>461519695015.20428</v>
      </c>
      <c r="H1150" s="44">
        <f t="shared" si="89"/>
        <v>-2.5233254615242652E-2</v>
      </c>
      <c r="I1150" s="10">
        <f t="shared" si="85"/>
        <v>1.7101766468630271E-2</v>
      </c>
      <c r="J1150" s="10">
        <f t="shared" si="86"/>
        <v>-1.0080527283523488E-2</v>
      </c>
      <c r="K1150" s="10">
        <f t="shared" si="87"/>
        <v>2.3736992037172713</v>
      </c>
      <c r="L1150" s="10">
        <f t="shared" si="88"/>
        <v>3.6208790053167794E-2</v>
      </c>
    </row>
    <row r="1151" spans="1:12" x14ac:dyDescent="0.25">
      <c r="A1151" s="8">
        <v>44980</v>
      </c>
      <c r="B1151" s="9">
        <v>24189.619200000001</v>
      </c>
      <c r="C1151" s="9">
        <v>24582.699504558808</v>
      </c>
      <c r="D1151" s="9">
        <v>23674.500199999999</v>
      </c>
      <c r="E1151" s="9">
        <v>23949.102500000001</v>
      </c>
      <c r="F1151" s="9">
        <v>58942510065.777779</v>
      </c>
      <c r="G1151" s="9">
        <v>463640412591.97467</v>
      </c>
      <c r="H1151" s="44">
        <f t="shared" si="89"/>
        <v>4.7623860593601335E-3</v>
      </c>
      <c r="I1151" s="10">
        <f t="shared" si="85"/>
        <v>1.2804882744932329E-2</v>
      </c>
      <c r="J1151" s="10">
        <f t="shared" si="86"/>
        <v>-3.137261615544884E-2</v>
      </c>
      <c r="K1151" s="10">
        <f t="shared" si="87"/>
        <v>2.3897660617735288</v>
      </c>
      <c r="L1151" s="10">
        <f t="shared" si="88"/>
        <v>3.836192092278301E-2</v>
      </c>
    </row>
    <row r="1152" spans="1:12" x14ac:dyDescent="0.25">
      <c r="A1152" s="8">
        <v>44981</v>
      </c>
      <c r="B1152" s="9">
        <v>23938.323799999998</v>
      </c>
      <c r="C1152" s="9">
        <v>24105.225699999999</v>
      </c>
      <c r="D1152" s="9">
        <v>22959.572209320741</v>
      </c>
      <c r="E1152" s="9">
        <v>23197.7565</v>
      </c>
      <c r="F1152" s="9">
        <v>52740902471.111122</v>
      </c>
      <c r="G1152" s="9">
        <v>454127796081.11267</v>
      </c>
      <c r="H1152" s="44">
        <f t="shared" si="89"/>
        <v>-1.9423164021114228E-2</v>
      </c>
      <c r="I1152" s="10">
        <f t="shared" si="85"/>
        <v>4.0454565994768786E-2</v>
      </c>
      <c r="J1152" s="10">
        <f t="shared" si="86"/>
        <v>-1.1959475477725245E-3</v>
      </c>
      <c r="K1152" s="10">
        <f t="shared" si="87"/>
        <v>2.3239260795624954</v>
      </c>
      <c r="L1152" s="10">
        <f t="shared" si="88"/>
        <v>4.9898729829738198E-2</v>
      </c>
    </row>
    <row r="1153" spans="1:12" x14ac:dyDescent="0.25">
      <c r="A1153" s="8">
        <v>44982</v>
      </c>
      <c r="B1153" s="9">
        <v>23190.435399999998</v>
      </c>
      <c r="C1153" s="9">
        <v>23200.508300000001</v>
      </c>
      <c r="D1153" s="9">
        <v>22828.388599999998</v>
      </c>
      <c r="E1153" s="9">
        <v>23170.013200000001</v>
      </c>
      <c r="F1153" s="9">
        <v>43845686168.529617</v>
      </c>
      <c r="G1153" s="9">
        <v>442894868631.19598</v>
      </c>
      <c r="H1153" s="44">
        <f t="shared" si="89"/>
        <v>-3.7532002863594753E-2</v>
      </c>
      <c r="I1153" s="10">
        <f t="shared" si="85"/>
        <v>7.347306852234046E-3</v>
      </c>
      <c r="J1153" s="10">
        <f t="shared" si="86"/>
        <v>1.5588704973201972E-2</v>
      </c>
      <c r="K1153" s="10">
        <f t="shared" si="87"/>
        <v>2.1991724764259786</v>
      </c>
      <c r="L1153" s="10">
        <f t="shared" si="88"/>
        <v>1.6300743189556766E-2</v>
      </c>
    </row>
    <row r="1154" spans="1:12" x14ac:dyDescent="0.25">
      <c r="A1154" s="8">
        <v>44983</v>
      </c>
      <c r="B1154" s="9">
        <v>23164.880300000001</v>
      </c>
      <c r="C1154" s="9">
        <v>23657.080221241569</v>
      </c>
      <c r="D1154" s="9">
        <v>23068.173500000001</v>
      </c>
      <c r="E1154" s="9">
        <v>23531.203699999998</v>
      </c>
      <c r="F1154" s="9">
        <v>30763870151.111111</v>
      </c>
      <c r="G1154" s="9">
        <v>446966838419.85962</v>
      </c>
      <c r="H1154" s="44">
        <f t="shared" si="89"/>
        <v>1.9679393026124686E-2</v>
      </c>
      <c r="I1154" s="10">
        <f t="shared" si="85"/>
        <v>1.5378550532420524E-2</v>
      </c>
      <c r="J1154" s="10">
        <f t="shared" si="86"/>
        <v>-9.7483329500691607E-4</v>
      </c>
      <c r="K1154" s="10">
        <f t="shared" si="87"/>
        <v>2.2621302489479258</v>
      </c>
      <c r="L1154" s="10">
        <f t="shared" si="88"/>
        <v>2.5528970520425798E-2</v>
      </c>
    </row>
    <row r="1155" spans="1:12" x14ac:dyDescent="0.25">
      <c r="A1155" s="8">
        <v>44984</v>
      </c>
      <c r="B1155" s="9">
        <v>23556.255300000001</v>
      </c>
      <c r="C1155" s="9">
        <v>23876.824499999999</v>
      </c>
      <c r="D1155" s="9">
        <v>23174.93016739696</v>
      </c>
      <c r="E1155" s="9">
        <v>23508.264699161649</v>
      </c>
      <c r="F1155" s="9">
        <v>37836599964.444443</v>
      </c>
      <c r="G1155" s="9">
        <v>450621818516.83002</v>
      </c>
      <c r="H1155" s="44">
        <f t="shared" si="89"/>
        <v>9.2887320287785274E-3</v>
      </c>
      <c r="I1155" s="10">
        <f t="shared" ref="I1155:I1218" si="90">_xlfn.STDEV.S(H1156:H1157)</f>
        <v>1.7467078895443477E-2</v>
      </c>
      <c r="J1155" s="10">
        <f t="shared" ref="J1155:J1218" si="91">E1156/E1155-1</f>
        <v>-1.570460047848421E-2</v>
      </c>
      <c r="K1155" s="10">
        <f t="shared" ref="K1155:K1218" si="92">C1155/$C$2-1</f>
        <v>2.2924313026733758</v>
      </c>
      <c r="L1155" s="10">
        <f t="shared" ref="L1155:L1218" si="93">C1155/D1155-1</f>
        <v>3.0286793855822669E-2</v>
      </c>
    </row>
    <row r="1156" spans="1:12" x14ac:dyDescent="0.25">
      <c r="A1156" s="8">
        <v>44985</v>
      </c>
      <c r="B1156" s="9">
        <v>23495.240319194589</v>
      </c>
      <c r="C1156" s="9">
        <v>23579.323499999999</v>
      </c>
      <c r="D1156" s="9">
        <v>23065.7423787476</v>
      </c>
      <c r="E1156" s="9">
        <v>23139.076794118861</v>
      </c>
      <c r="F1156" s="9">
        <v>42623345223.111122</v>
      </c>
      <c r="G1156" s="9">
        <v>449210196172.25677</v>
      </c>
      <c r="H1156" s="44">
        <f t="shared" ref="H1156:H1219" si="94">(C1156-C1155)/C1155</f>
        <v>-1.2459822703810559E-2</v>
      </c>
      <c r="I1156" s="10">
        <f t="shared" si="90"/>
        <v>1.2471506524757286E-2</v>
      </c>
      <c r="J1156" s="10">
        <f t="shared" si="91"/>
        <v>2.248677898909901E-2</v>
      </c>
      <c r="K1156" s="10">
        <f t="shared" si="92"/>
        <v>2.2514081923775895</v>
      </c>
      <c r="L1156" s="10">
        <f t="shared" si="93"/>
        <v>2.2265969714705625E-2</v>
      </c>
    </row>
    <row r="1157" spans="1:12" x14ac:dyDescent="0.25">
      <c r="A1157" s="8">
        <v>44986</v>
      </c>
      <c r="B1157" s="9">
        <v>23126.843108390371</v>
      </c>
      <c r="C1157" s="9">
        <v>23867.99</v>
      </c>
      <c r="D1157" s="9">
        <v>23046.37790267653</v>
      </c>
      <c r="E1157" s="9">
        <v>23659.400099999999</v>
      </c>
      <c r="F1157" s="9">
        <v>43583459057.777779</v>
      </c>
      <c r="G1157" s="9">
        <v>453363447590.94189</v>
      </c>
      <c r="H1157" s="44">
        <f t="shared" si="94"/>
        <v>1.2242357165166464E-2</v>
      </c>
      <c r="I1157" s="10">
        <f t="shared" si="90"/>
        <v>4.3033298260313343E-3</v>
      </c>
      <c r="J1157" s="10">
        <f t="shared" si="91"/>
        <v>-8.2052460831413265E-3</v>
      </c>
      <c r="K1157" s="10">
        <f t="shared" si="92"/>
        <v>2.291213092758424</v>
      </c>
      <c r="L1157" s="10">
        <f t="shared" si="93"/>
        <v>3.5650378588474529E-2</v>
      </c>
    </row>
    <row r="1158" spans="1:12" x14ac:dyDescent="0.25">
      <c r="A1158" s="8">
        <v>44987</v>
      </c>
      <c r="B1158" s="9">
        <v>23638.982400000001</v>
      </c>
      <c r="C1158" s="9">
        <v>23739.221799999999</v>
      </c>
      <c r="D1158" s="9">
        <v>23234.979500000001</v>
      </c>
      <c r="E1158" s="9">
        <v>23465.268899999999</v>
      </c>
      <c r="F1158" s="9">
        <v>41566999708.444443</v>
      </c>
      <c r="G1158" s="9">
        <v>450217267179.297</v>
      </c>
      <c r="H1158" s="44">
        <f t="shared" si="94"/>
        <v>-5.3950165053698379E-3</v>
      </c>
      <c r="I1158" s="10">
        <f t="shared" si="90"/>
        <v>2.4093250175473192E-2</v>
      </c>
      <c r="J1158" s="10">
        <f t="shared" si="91"/>
        <v>-4.8220295405968616E-2</v>
      </c>
      <c r="K1158" s="10">
        <f t="shared" si="92"/>
        <v>2.2734569438003032</v>
      </c>
      <c r="L1158" s="10">
        <f t="shared" si="93"/>
        <v>2.1701861195960959E-2</v>
      </c>
    </row>
    <row r="1159" spans="1:12" x14ac:dyDescent="0.25">
      <c r="A1159" s="8">
        <v>44988</v>
      </c>
      <c r="B1159" s="9">
        <v>23466.675500000001</v>
      </c>
      <c r="C1159" s="9">
        <v>23466.675500000001</v>
      </c>
      <c r="D1159" s="9">
        <v>22190.8158</v>
      </c>
      <c r="E1159" s="9">
        <v>22333.76670186151</v>
      </c>
      <c r="F1159" s="9">
        <v>49445760675.555557</v>
      </c>
      <c r="G1159" s="9">
        <v>430799147034.7381</v>
      </c>
      <c r="H1159" s="44">
        <f t="shared" si="94"/>
        <v>-1.1480843908708E-2</v>
      </c>
      <c r="I1159" s="10">
        <f t="shared" si="90"/>
        <v>3.8895186436994002E-2</v>
      </c>
      <c r="J1159" s="10">
        <f t="shared" si="91"/>
        <v>2.3602412216239266E-4</v>
      </c>
      <c r="K1159" s="10">
        <f t="shared" si="92"/>
        <v>2.2358748955866554</v>
      </c>
      <c r="L1159" s="10">
        <f t="shared" si="93"/>
        <v>5.7494943471163351E-2</v>
      </c>
    </row>
    <row r="1160" spans="1:12" x14ac:dyDescent="0.25">
      <c r="A1160" s="8">
        <v>44989</v>
      </c>
      <c r="B1160" s="9">
        <v>22354.893</v>
      </c>
      <c r="C1160" s="9">
        <v>22397.678199999998</v>
      </c>
      <c r="D1160" s="9">
        <v>22188.832699999999</v>
      </c>
      <c r="E1160" s="9">
        <v>22339.038009541899</v>
      </c>
      <c r="F1160" s="9">
        <v>31121925016.529621</v>
      </c>
      <c r="G1160" s="9">
        <v>429116877657.14862</v>
      </c>
      <c r="H1160" s="44">
        <f t="shared" si="94"/>
        <v>-4.5553845068510138E-2</v>
      </c>
      <c r="I1160" s="10">
        <f t="shared" si="90"/>
        <v>7.4613754391607487E-3</v>
      </c>
      <c r="J1160" s="10">
        <f t="shared" si="91"/>
        <v>4.2954217821338236E-3</v>
      </c>
      <c r="K1160" s="10">
        <f t="shared" si="92"/>
        <v>2.0884683519320197</v>
      </c>
      <c r="L1160" s="10">
        <f t="shared" si="93"/>
        <v>9.4121895830960867E-3</v>
      </c>
    </row>
    <row r="1161" spans="1:12" x14ac:dyDescent="0.25">
      <c r="A1161" s="8">
        <v>44990</v>
      </c>
      <c r="B1161" s="9">
        <v>22347.030717583071</v>
      </c>
      <c r="C1161" s="9">
        <v>22609.38676803256</v>
      </c>
      <c r="D1161" s="9">
        <v>22265.291001863428</v>
      </c>
      <c r="E1161" s="9">
        <v>22434.993600000002</v>
      </c>
      <c r="F1161" s="9">
        <v>24779491797.333328</v>
      </c>
      <c r="G1161" s="9">
        <v>430826732751.93811</v>
      </c>
      <c r="H1161" s="44">
        <f t="shared" si="94"/>
        <v>9.4522551017168274E-3</v>
      </c>
      <c r="I1161" s="10">
        <f t="shared" si="90"/>
        <v>1.8321893038108611E-3</v>
      </c>
      <c r="J1161" s="10">
        <f t="shared" si="91"/>
        <v>-1.1365726442640334E-3</v>
      </c>
      <c r="K1161" s="10">
        <f t="shared" si="92"/>
        <v>2.1176613426680602</v>
      </c>
      <c r="L1161" s="10">
        <f t="shared" si="93"/>
        <v>1.545435746338697E-2</v>
      </c>
    </row>
    <row r="1162" spans="1:12" x14ac:dyDescent="0.25">
      <c r="A1162" s="8">
        <v>44991</v>
      </c>
      <c r="B1162" s="9">
        <v>22428.658200000002</v>
      </c>
      <c r="C1162" s="9">
        <v>22584.522700000001</v>
      </c>
      <c r="D1162" s="9">
        <v>22333.236700000001</v>
      </c>
      <c r="E1162" s="9">
        <v>22409.494600000002</v>
      </c>
      <c r="F1162" s="9">
        <v>27238556224</v>
      </c>
      <c r="G1162" s="9">
        <v>430778434349.01068</v>
      </c>
      <c r="H1162" s="44">
        <f t="shared" si="94"/>
        <v>-1.0997232383018101E-3</v>
      </c>
      <c r="I1162" s="10">
        <f t="shared" si="90"/>
        <v>4.425880960999766E-3</v>
      </c>
      <c r="J1162" s="10">
        <f t="shared" si="91"/>
        <v>-9.570952126693788E-3</v>
      </c>
      <c r="K1162" s="10">
        <f t="shared" si="92"/>
        <v>2.1142327780403729</v>
      </c>
      <c r="L1162" s="10">
        <f t="shared" si="93"/>
        <v>1.1251660624722604E-2</v>
      </c>
    </row>
    <row r="1163" spans="1:12" x14ac:dyDescent="0.25">
      <c r="A1163" s="8">
        <v>44992</v>
      </c>
      <c r="B1163" s="9">
        <v>22402.420399999999</v>
      </c>
      <c r="C1163" s="9">
        <v>22501.16706155302</v>
      </c>
      <c r="D1163" s="9">
        <v>21988.52286635221</v>
      </c>
      <c r="E1163" s="9">
        <v>22195.0144</v>
      </c>
      <c r="F1163" s="9">
        <v>35188296874.666656</v>
      </c>
      <c r="G1163" s="9">
        <v>429737363970.3277</v>
      </c>
      <c r="H1163" s="44">
        <f t="shared" si="94"/>
        <v>-3.6908302005860486E-3</v>
      </c>
      <c r="I1163" s="10">
        <f t="shared" si="90"/>
        <v>8.0257964450770741E-3</v>
      </c>
      <c r="J1163" s="10">
        <f t="shared" si="91"/>
        <v>-2.2620835640044468E-2</v>
      </c>
      <c r="K1163" s="10">
        <f t="shared" si="92"/>
        <v>2.1027386736515266</v>
      </c>
      <c r="L1163" s="10">
        <f t="shared" si="93"/>
        <v>2.3314171593821875E-2</v>
      </c>
    </row>
    <row r="1164" spans="1:12" x14ac:dyDescent="0.25">
      <c r="A1164" s="8">
        <v>44993</v>
      </c>
      <c r="B1164" s="9">
        <v>22197.658800000001</v>
      </c>
      <c r="C1164" s="9">
        <v>22277.2811</v>
      </c>
      <c r="D1164" s="9">
        <v>21660.48120022404</v>
      </c>
      <c r="E1164" s="9">
        <v>21692.944627229179</v>
      </c>
      <c r="F1164" s="9">
        <v>47170430250.217537</v>
      </c>
      <c r="G1164" s="9">
        <v>425862967746.37128</v>
      </c>
      <c r="H1164" s="44">
        <f t="shared" si="94"/>
        <v>-9.9499710810807829E-3</v>
      </c>
      <c r="I1164" s="10">
        <f t="shared" si="90"/>
        <v>3.1405884346529266E-2</v>
      </c>
      <c r="J1164" s="10">
        <f t="shared" si="91"/>
        <v>-6.1636824792834166E-2</v>
      </c>
      <c r="K1164" s="10">
        <f t="shared" si="92"/>
        <v>2.0718665135765426</v>
      </c>
      <c r="L1164" s="10">
        <f t="shared" si="93"/>
        <v>2.847581704554103E-2</v>
      </c>
    </row>
    <row r="1165" spans="1:12" x14ac:dyDescent="0.25">
      <c r="A1165" s="8">
        <v>44994</v>
      </c>
      <c r="B1165" s="9">
        <v>21704.001424125468</v>
      </c>
      <c r="C1165" s="9">
        <v>21802.771420078741</v>
      </c>
      <c r="D1165" s="9">
        <v>20216.5488</v>
      </c>
      <c r="E1165" s="9">
        <v>20355.860400000001</v>
      </c>
      <c r="F1165" s="9">
        <v>45238575974.5784</v>
      </c>
      <c r="G1165" s="9">
        <v>413719376410.55298</v>
      </c>
      <c r="H1165" s="44">
        <f t="shared" si="94"/>
        <v>-2.1300161262554559E-2</v>
      </c>
      <c r="I1165" s="10">
        <f t="shared" si="90"/>
        <v>5.5605824060850718E-2</v>
      </c>
      <c r="J1165" s="10">
        <f t="shared" si="91"/>
        <v>-1.0911873637892144E-2</v>
      </c>
      <c r="K1165" s="10">
        <f t="shared" si="92"/>
        <v>2.0064352614603211</v>
      </c>
      <c r="L1165" s="10">
        <f t="shared" si="93"/>
        <v>7.8461592815423531E-2</v>
      </c>
    </row>
    <row r="1166" spans="1:12" x14ac:dyDescent="0.25">
      <c r="A1166" s="8">
        <v>44995</v>
      </c>
      <c r="B1166" s="9">
        <v>20370.0069</v>
      </c>
      <c r="C1166" s="9">
        <v>20370.0069</v>
      </c>
      <c r="D1166" s="9">
        <v>19596.8698</v>
      </c>
      <c r="E1166" s="9">
        <v>20133.739823524629</v>
      </c>
      <c r="F1166" s="9">
        <v>71847249598.885025</v>
      </c>
      <c r="G1166" s="9">
        <v>385553081557.04279</v>
      </c>
      <c r="H1166" s="44">
        <f t="shared" si="94"/>
        <v>-6.5714788843737118E-2</v>
      </c>
      <c r="I1166" s="10">
        <f t="shared" si="90"/>
        <v>3.6082310020671998E-2</v>
      </c>
      <c r="J1166" s="10">
        <f t="shared" si="91"/>
        <v>1.7939884971263087E-2</v>
      </c>
      <c r="K1166" s="10">
        <f t="shared" si="92"/>
        <v>1.8088680030810904</v>
      </c>
      <c r="L1166" s="10">
        <f t="shared" si="93"/>
        <v>3.9452071064941086E-2</v>
      </c>
    </row>
    <row r="1167" spans="1:12" x14ac:dyDescent="0.25">
      <c r="A1167" s="8">
        <v>44996</v>
      </c>
      <c r="B1167" s="9">
        <v>20152.934959766499</v>
      </c>
      <c r="C1167" s="9">
        <v>20633.263200000001</v>
      </c>
      <c r="D1167" s="9">
        <v>19806.023300000001</v>
      </c>
      <c r="E1167" s="9">
        <v>20494.936799999999</v>
      </c>
      <c r="F1167" s="9">
        <v>65553563733.333344</v>
      </c>
      <c r="G1167" s="9">
        <v>390472436091.41321</v>
      </c>
      <c r="H1167" s="44">
        <f t="shared" si="94"/>
        <v>1.2923721690050136E-2</v>
      </c>
      <c r="I1167" s="10">
        <f t="shared" si="90"/>
        <v>3.1761172501068399E-2</v>
      </c>
      <c r="J1167" s="10">
        <f t="shared" si="91"/>
        <v>7.11327398660766E-2</v>
      </c>
      <c r="K1167" s="10">
        <f t="shared" si="92"/>
        <v>1.8451690314169973</v>
      </c>
      <c r="L1167" s="10">
        <f t="shared" si="93"/>
        <v>4.1767087086078458E-2</v>
      </c>
    </row>
    <row r="1168" spans="1:12" x14ac:dyDescent="0.25">
      <c r="A1168" s="8">
        <v>44997</v>
      </c>
      <c r="B1168" s="9">
        <v>20452.2228</v>
      </c>
      <c r="C1168" s="9">
        <v>21952.797807966079</v>
      </c>
      <c r="D1168" s="9">
        <v>20288.516100000001</v>
      </c>
      <c r="E1168" s="9">
        <v>21952.797807966079</v>
      </c>
      <c r="F1168" s="9">
        <v>44270891662.222221</v>
      </c>
      <c r="G1168" s="9">
        <v>397881115415.69342</v>
      </c>
      <c r="H1168" s="44">
        <f t="shared" si="94"/>
        <v>6.3951813883035113E-2</v>
      </c>
      <c r="I1168" s="10">
        <f t="shared" si="90"/>
        <v>2.1175289377751486E-2</v>
      </c>
      <c r="J1168" s="10">
        <f t="shared" si="91"/>
        <v>9.6150142566333141E-2</v>
      </c>
      <c r="K1168" s="10">
        <f t="shared" si="92"/>
        <v>2.0271227517799524</v>
      </c>
      <c r="L1168" s="10">
        <f t="shared" si="93"/>
        <v>8.2030726139014076E-2</v>
      </c>
    </row>
    <row r="1169" spans="1:12" x14ac:dyDescent="0.25">
      <c r="A1169" s="8">
        <v>44998</v>
      </c>
      <c r="B1169" s="9">
        <v>21996.353821699649</v>
      </c>
      <c r="C1169" s="9">
        <v>24342.77464288782</v>
      </c>
      <c r="D1169" s="9">
        <v>21828.193617223471</v>
      </c>
      <c r="E1169" s="9">
        <v>24063.562446931901</v>
      </c>
      <c r="F1169" s="9">
        <v>81743296619.789474</v>
      </c>
      <c r="G1169" s="9">
        <v>443502290103.1109</v>
      </c>
      <c r="H1169" s="44">
        <f t="shared" si="94"/>
        <v>0.10886889479091739</v>
      </c>
      <c r="I1169" s="10">
        <f t="shared" si="90"/>
        <v>8.9109963715001073E-2</v>
      </c>
      <c r="J1169" s="10">
        <f t="shared" si="91"/>
        <v>2.6227731428376755E-2</v>
      </c>
      <c r="K1169" s="10">
        <f t="shared" si="92"/>
        <v>2.3566822601626765</v>
      </c>
      <c r="L1169" s="10">
        <f t="shared" si="93"/>
        <v>0.11519876860906275</v>
      </c>
    </row>
    <row r="1170" spans="1:12" x14ac:dyDescent="0.25">
      <c r="A1170" s="8">
        <v>44999</v>
      </c>
      <c r="B1170" s="9">
        <v>24110.210200000001</v>
      </c>
      <c r="C1170" s="9">
        <v>26263.9676</v>
      </c>
      <c r="D1170" s="9">
        <v>24013.123024673889</v>
      </c>
      <c r="E1170" s="9">
        <v>24694.695100000001</v>
      </c>
      <c r="F1170" s="9">
        <v>94466753002.366196</v>
      </c>
      <c r="G1170" s="9">
        <v>478478193602.1087</v>
      </c>
      <c r="H1170" s="44">
        <f t="shared" si="94"/>
        <v>7.8922513365726421E-2</v>
      </c>
      <c r="I1170" s="10">
        <f t="shared" si="90"/>
        <v>3.5565887018537773E-2</v>
      </c>
      <c r="J1170" s="10">
        <f t="shared" si="91"/>
        <v>-1.6927895075383281E-2</v>
      </c>
      <c r="K1170" s="10">
        <f t="shared" si="92"/>
        <v>2.621600060704862</v>
      </c>
      <c r="L1170" s="10">
        <f t="shared" si="93"/>
        <v>9.3733937606255147E-2</v>
      </c>
    </row>
    <row r="1171" spans="1:12" x14ac:dyDescent="0.25">
      <c r="A1171" s="8">
        <v>45000</v>
      </c>
      <c r="B1171" s="9">
        <v>24694.4961</v>
      </c>
      <c r="C1171" s="9">
        <v>25026.987099999998</v>
      </c>
      <c r="D1171" s="9">
        <v>23970.29720532658</v>
      </c>
      <c r="E1171" s="9">
        <v>24276.66589242862</v>
      </c>
      <c r="F1171" s="9">
        <v>97610468465.777756</v>
      </c>
      <c r="G1171" s="9">
        <v>475086379194.39673</v>
      </c>
      <c r="H1171" s="44">
        <f t="shared" si="94"/>
        <v>-4.7098005862602474E-2</v>
      </c>
      <c r="I1171" s="10">
        <f t="shared" si="90"/>
        <v>7.1045998342572469E-2</v>
      </c>
      <c r="J1171" s="10">
        <f t="shared" si="91"/>
        <v>3.0256053727726329E-2</v>
      </c>
      <c r="K1171" s="10">
        <f t="shared" si="92"/>
        <v>2.451029919813783</v>
      </c>
      <c r="L1171" s="10">
        <f t="shared" si="93"/>
        <v>4.4083303833154286E-2</v>
      </c>
    </row>
    <row r="1172" spans="1:12" x14ac:dyDescent="0.25">
      <c r="A1172" s="8">
        <v>45001</v>
      </c>
      <c r="B1172" s="9">
        <v>24286.700218188591</v>
      </c>
      <c r="C1172" s="9">
        <v>25107.067299999999</v>
      </c>
      <c r="D1172" s="9">
        <v>24182.338800000001</v>
      </c>
      <c r="E1172" s="9">
        <v>25011.182000000001</v>
      </c>
      <c r="F1172" s="9">
        <v>92591547937.895477</v>
      </c>
      <c r="G1172" s="9">
        <v>476135191318.01123</v>
      </c>
      <c r="H1172" s="44">
        <f t="shared" si="94"/>
        <v>3.1997539168428443E-3</v>
      </c>
      <c r="I1172" s="10">
        <f t="shared" si="90"/>
        <v>7.5205925564668125E-2</v>
      </c>
      <c r="J1172" s="10">
        <f t="shared" si="91"/>
        <v>9.1918670617006315E-2</v>
      </c>
      <c r="K1172" s="10">
        <f t="shared" si="92"/>
        <v>2.4620723663168489</v>
      </c>
      <c r="L1172" s="10">
        <f t="shared" si="93"/>
        <v>3.8239828977997714E-2</v>
      </c>
    </row>
    <row r="1173" spans="1:12" x14ac:dyDescent="0.25">
      <c r="A1173" s="8">
        <v>45002</v>
      </c>
      <c r="B1173" s="9">
        <v>24998.665499999999</v>
      </c>
      <c r="C1173" s="9">
        <v>27710.016599999999</v>
      </c>
      <c r="D1173" s="9">
        <v>24899.256799999999</v>
      </c>
      <c r="E1173" s="9">
        <v>27310.176599999999</v>
      </c>
      <c r="F1173" s="9">
        <v>84113368149.333328</v>
      </c>
      <c r="G1173" s="9">
        <v>507748170236.36658</v>
      </c>
      <c r="H1173" s="44">
        <f t="shared" si="94"/>
        <v>0.10367396832524524</v>
      </c>
      <c r="I1173" s="10">
        <f t="shared" si="90"/>
        <v>1.9664159361674403E-2</v>
      </c>
      <c r="J1173" s="10">
        <f t="shared" si="91"/>
        <v>-1.5325738716780668E-2</v>
      </c>
      <c r="K1173" s="10">
        <f t="shared" si="92"/>
        <v>2.8209991471620888</v>
      </c>
      <c r="L1173" s="10">
        <f t="shared" si="93"/>
        <v>0.11288528900991124</v>
      </c>
    </row>
    <row r="1174" spans="1:12" x14ac:dyDescent="0.25">
      <c r="A1174" s="8">
        <v>45003</v>
      </c>
      <c r="B1174" s="9">
        <v>27388.766</v>
      </c>
      <c r="C1174" s="9">
        <v>27635.663100000002</v>
      </c>
      <c r="D1174" s="9">
        <v>26820.137016311961</v>
      </c>
      <c r="E1174" s="9">
        <v>26891.627969119261</v>
      </c>
      <c r="F1174" s="9">
        <v>87183454008.888885</v>
      </c>
      <c r="G1174" s="9">
        <v>527950364349.3941</v>
      </c>
      <c r="H1174" s="44">
        <f t="shared" si="94"/>
        <v>-2.6832715791298891E-3</v>
      </c>
      <c r="I1174" s="10">
        <f t="shared" si="90"/>
        <v>1.523293571270406E-2</v>
      </c>
      <c r="J1174" s="10">
        <f t="shared" si="91"/>
        <v>3.7936863921078201E-2</v>
      </c>
      <c r="K1174" s="10">
        <f t="shared" si="92"/>
        <v>2.8107463687466292</v>
      </c>
      <c r="L1174" s="10">
        <f t="shared" si="93"/>
        <v>3.0407230328168611E-2</v>
      </c>
    </row>
    <row r="1175" spans="1:12" x14ac:dyDescent="0.25">
      <c r="A1175" s="8">
        <v>45004</v>
      </c>
      <c r="B1175" s="9">
        <v>26900.870700185809</v>
      </c>
      <c r="C1175" s="9">
        <v>28330.038133013899</v>
      </c>
      <c r="D1175" s="9">
        <v>26849.062699999999</v>
      </c>
      <c r="E1175" s="9">
        <v>27911.812000000002</v>
      </c>
      <c r="F1175" s="9">
        <v>59951376540.444443</v>
      </c>
      <c r="G1175" s="9">
        <v>529721115709.37372</v>
      </c>
      <c r="H1175" s="44">
        <f t="shared" si="94"/>
        <v>2.5126049282815918E-2</v>
      </c>
      <c r="I1175" s="10">
        <f t="shared" si="90"/>
        <v>3.3244721648924952E-3</v>
      </c>
      <c r="J1175" s="10">
        <f t="shared" si="91"/>
        <v>-8.0159002217412567E-3</v>
      </c>
      <c r="K1175" s="10">
        <f t="shared" si="92"/>
        <v>2.906495369812069</v>
      </c>
      <c r="L1175" s="10">
        <f t="shared" si="93"/>
        <v>5.5159297349098857E-2</v>
      </c>
    </row>
    <row r="1176" spans="1:12" x14ac:dyDescent="0.25">
      <c r="A1176" s="8">
        <v>45005</v>
      </c>
      <c r="B1176" s="9">
        <v>27960.516500000002</v>
      </c>
      <c r="C1176" s="9">
        <v>28431.556700000001</v>
      </c>
      <c r="D1176" s="9">
        <v>27167.994970120249</v>
      </c>
      <c r="E1176" s="9">
        <v>27688.073700000001</v>
      </c>
      <c r="F1176" s="9">
        <v>81159326336</v>
      </c>
      <c r="G1176" s="9">
        <v>537935367894.13013</v>
      </c>
      <c r="H1176" s="44">
        <f t="shared" si="94"/>
        <v>3.5834250031523697E-3</v>
      </c>
      <c r="I1176" s="10">
        <f t="shared" si="90"/>
        <v>8.4312481314808528E-3</v>
      </c>
      <c r="J1176" s="10">
        <f t="shared" si="91"/>
        <v>1.5583442726059937E-2</v>
      </c>
      <c r="K1176" s="10">
        <f t="shared" si="92"/>
        <v>2.9204940029949524</v>
      </c>
      <c r="L1176" s="10">
        <f t="shared" si="93"/>
        <v>4.6509200670473927E-2</v>
      </c>
    </row>
    <row r="1177" spans="1:12" x14ac:dyDescent="0.25">
      <c r="A1177" s="8">
        <v>45006</v>
      </c>
      <c r="B1177" s="9">
        <v>27723.811600000001</v>
      </c>
      <c r="C1177" s="9">
        <v>28399.7677</v>
      </c>
      <c r="D1177" s="9">
        <v>27344.4061</v>
      </c>
      <c r="E1177" s="9">
        <v>28119.549210698879</v>
      </c>
      <c r="F1177" s="9">
        <v>75753121152</v>
      </c>
      <c r="G1177" s="9">
        <v>539483596256.54572</v>
      </c>
      <c r="H1177" s="44">
        <f t="shared" si="94"/>
        <v>-1.1180886201704414E-3</v>
      </c>
      <c r="I1177" s="10">
        <f t="shared" si="90"/>
        <v>9.7892399659430859E-3</v>
      </c>
      <c r="J1177" s="10">
        <f t="shared" si="91"/>
        <v>-3.0076624072518654E-2</v>
      </c>
      <c r="K1177" s="10">
        <f t="shared" si="92"/>
        <v>2.9161105432647574</v>
      </c>
      <c r="L1177" s="10">
        <f t="shared" si="93"/>
        <v>3.8595155299423478E-2</v>
      </c>
    </row>
    <row r="1178" spans="1:12" x14ac:dyDescent="0.25">
      <c r="A1178" s="8">
        <v>45007</v>
      </c>
      <c r="B1178" s="9">
        <v>28123.81235395727</v>
      </c>
      <c r="C1178" s="9">
        <v>28706.641299999999</v>
      </c>
      <c r="D1178" s="9">
        <v>26718.214</v>
      </c>
      <c r="E1178" s="9">
        <v>27273.808099999998</v>
      </c>
      <c r="F1178" s="9">
        <v>62381365930.666656</v>
      </c>
      <c r="G1178" s="9">
        <v>541375093964.32062</v>
      </c>
      <c r="H1178" s="44">
        <f t="shared" si="94"/>
        <v>1.0805496835102598E-2</v>
      </c>
      <c r="I1178" s="10">
        <f t="shared" si="90"/>
        <v>4.3526433333103114E-3</v>
      </c>
      <c r="J1178" s="10">
        <f t="shared" si="91"/>
        <v>3.8293534081146552E-2</v>
      </c>
      <c r="K1178" s="10">
        <f t="shared" si="92"/>
        <v>2.9584260633459167</v>
      </c>
      <c r="L1178" s="10">
        <f t="shared" si="93"/>
        <v>7.4422163846730172E-2</v>
      </c>
    </row>
    <row r="1179" spans="1:12" x14ac:dyDescent="0.25">
      <c r="A1179" s="8">
        <v>45008</v>
      </c>
      <c r="B1179" s="9">
        <v>27261.75280866168</v>
      </c>
      <c r="C1179" s="9">
        <v>28619.4139</v>
      </c>
      <c r="D1179" s="9">
        <v>27156.7906</v>
      </c>
      <c r="E1179" s="9">
        <v>28318.2186</v>
      </c>
      <c r="F1179" s="9">
        <v>59835056099.555557</v>
      </c>
      <c r="G1179" s="9">
        <v>536320017584.85889</v>
      </c>
      <c r="H1179" s="44">
        <f t="shared" si="94"/>
        <v>-3.0385790900588484E-3</v>
      </c>
      <c r="I1179" s="10">
        <f t="shared" si="90"/>
        <v>8.6823674337497235E-3</v>
      </c>
      <c r="J1179" s="10">
        <f t="shared" si="91"/>
        <v>-3.1862332809879157E-2</v>
      </c>
      <c r="K1179" s="10">
        <f t="shared" si="92"/>
        <v>2.9463980726802896</v>
      </c>
      <c r="L1179" s="10">
        <f t="shared" si="93"/>
        <v>5.3858473983299016E-2</v>
      </c>
    </row>
    <row r="1180" spans="1:12" x14ac:dyDescent="0.25">
      <c r="A1180" s="8">
        <v>45009</v>
      </c>
      <c r="B1180" s="9">
        <v>28296.5687</v>
      </c>
      <c r="C1180" s="9">
        <v>28356.282820890581</v>
      </c>
      <c r="D1180" s="9">
        <v>27110.453600000001</v>
      </c>
      <c r="E1180" s="9">
        <v>27415.934094383891</v>
      </c>
      <c r="F1180" s="9">
        <v>48378495416.888893</v>
      </c>
      <c r="G1180" s="9">
        <v>540177679625.8728</v>
      </c>
      <c r="H1180" s="44">
        <f t="shared" si="94"/>
        <v>-9.1941463241991261E-3</v>
      </c>
      <c r="I1180" s="10">
        <f t="shared" si="90"/>
        <v>2.5168536880477113E-2</v>
      </c>
      <c r="J1180" s="10">
        <f t="shared" si="91"/>
        <v>1.7755552463951663E-3</v>
      </c>
      <c r="K1180" s="10">
        <f t="shared" si="92"/>
        <v>2.9101143113465295</v>
      </c>
      <c r="L1180" s="10">
        <f t="shared" si="93"/>
        <v>4.5953831657415734E-2</v>
      </c>
    </row>
    <row r="1181" spans="1:12" x14ac:dyDescent="0.25">
      <c r="A1181" s="8">
        <v>45010</v>
      </c>
      <c r="B1181" s="9">
        <v>27450.907021672101</v>
      </c>
      <c r="C1181" s="9">
        <v>27747.392100000001</v>
      </c>
      <c r="D1181" s="9">
        <v>27183.6656</v>
      </c>
      <c r="E1181" s="9">
        <v>27464.6126</v>
      </c>
      <c r="F1181" s="9">
        <v>42315985685.333344</v>
      </c>
      <c r="G1181" s="9">
        <v>531265909343.45538</v>
      </c>
      <c r="H1181" s="44">
        <f t="shared" si="94"/>
        <v>-2.1472868102514465E-2</v>
      </c>
      <c r="I1181" s="10">
        <f t="shared" si="90"/>
        <v>1.3065537868973574E-2</v>
      </c>
      <c r="J1181" s="10">
        <f t="shared" si="91"/>
        <v>1.8896186214380828E-2</v>
      </c>
      <c r="K1181" s="10">
        <f t="shared" si="92"/>
        <v>2.8261529424732315</v>
      </c>
      <c r="L1181" s="10">
        <f t="shared" si="93"/>
        <v>2.0737692564905652E-2</v>
      </c>
    </row>
    <row r="1182" spans="1:12" x14ac:dyDescent="0.25">
      <c r="A1182" s="8">
        <v>45011</v>
      </c>
      <c r="B1182" s="9">
        <v>27493.600999999999</v>
      </c>
      <c r="C1182" s="9">
        <v>28139.207976564168</v>
      </c>
      <c r="D1182" s="9">
        <v>27430.913700000001</v>
      </c>
      <c r="E1182" s="9">
        <v>27983.589033995431</v>
      </c>
      <c r="F1182" s="9">
        <v>27111362645.732319</v>
      </c>
      <c r="G1182" s="9">
        <v>536640423785.79993</v>
      </c>
      <c r="H1182" s="44">
        <f t="shared" si="94"/>
        <v>1.4120818098943699E-2</v>
      </c>
      <c r="I1182" s="10">
        <f t="shared" si="90"/>
        <v>1.1316960953674628E-2</v>
      </c>
      <c r="J1182" s="10">
        <f t="shared" si="91"/>
        <v>-2.9517976875373386E-2</v>
      </c>
      <c r="K1182" s="10">
        <f t="shared" si="92"/>
        <v>2.880181352192634</v>
      </c>
      <c r="L1182" s="10">
        <f t="shared" si="93"/>
        <v>2.5821023838668911E-2</v>
      </c>
    </row>
    <row r="1183" spans="1:12" x14ac:dyDescent="0.25">
      <c r="A1183" s="8">
        <v>45012</v>
      </c>
      <c r="B1183" s="9">
        <v>27970.498834865921</v>
      </c>
      <c r="C1183" s="9">
        <v>28016.6155</v>
      </c>
      <c r="D1183" s="9">
        <v>26698.4797</v>
      </c>
      <c r="E1183" s="9">
        <v>27157.570100000001</v>
      </c>
      <c r="F1183" s="9">
        <v>34642356202.666656</v>
      </c>
      <c r="G1183" s="9">
        <v>532354929071.12738</v>
      </c>
      <c r="H1183" s="44">
        <f t="shared" si="94"/>
        <v>-4.3566427550579961E-3</v>
      </c>
      <c r="I1183" s="10">
        <f t="shared" si="90"/>
        <v>4.3763706275813823E-2</v>
      </c>
      <c r="J1183" s="10">
        <f t="shared" si="91"/>
        <v>3.7429931921633131E-3</v>
      </c>
      <c r="K1183" s="10">
        <f t="shared" si="92"/>
        <v>2.8632767882162931</v>
      </c>
      <c r="L1183" s="10">
        <f t="shared" si="93"/>
        <v>4.937119322191208E-2</v>
      </c>
    </row>
    <row r="1184" spans="1:12" x14ac:dyDescent="0.25">
      <c r="A1184" s="8">
        <v>45013</v>
      </c>
      <c r="B1184" s="9">
        <v>27131.207200000001</v>
      </c>
      <c r="C1184" s="9">
        <v>27446.162400000001</v>
      </c>
      <c r="D1184" s="9">
        <v>26676.950298423311</v>
      </c>
      <c r="E1184" s="9">
        <v>27259.220700000002</v>
      </c>
      <c r="F1184" s="9">
        <v>43061233763.555557</v>
      </c>
      <c r="G1184" s="9">
        <v>522329667012.41858</v>
      </c>
      <c r="H1184" s="44">
        <f t="shared" si="94"/>
        <v>-2.0361242420591411E-2</v>
      </c>
      <c r="I1184" s="10">
        <f t="shared" si="90"/>
        <v>1.5257154903838986E-2</v>
      </c>
      <c r="J1184" s="10">
        <f t="shared" si="91"/>
        <v>4.0776972762100794E-2</v>
      </c>
      <c r="K1184" s="10">
        <f t="shared" si="92"/>
        <v>2.7846156729935774</v>
      </c>
      <c r="L1184" s="10">
        <f t="shared" si="93"/>
        <v>2.8834334246300664E-2</v>
      </c>
    </row>
    <row r="1185" spans="1:12" x14ac:dyDescent="0.25">
      <c r="A1185" s="8">
        <v>45014</v>
      </c>
      <c r="B1185" s="9">
        <v>27266.6718</v>
      </c>
      <c r="C1185" s="9">
        <v>28586.001100000001</v>
      </c>
      <c r="D1185" s="9">
        <v>27252.7029</v>
      </c>
      <c r="E1185" s="9">
        <v>28370.769199999999</v>
      </c>
      <c r="F1185" s="9">
        <v>42482154097.777779</v>
      </c>
      <c r="G1185" s="9">
        <v>542795846137.7085</v>
      </c>
      <c r="H1185" s="44">
        <f t="shared" si="94"/>
        <v>4.1529984534377028E-2</v>
      </c>
      <c r="I1185" s="10">
        <f t="shared" si="90"/>
        <v>2.7261994799083606E-2</v>
      </c>
      <c r="J1185" s="10">
        <f t="shared" si="91"/>
        <v>-1.1955051276743678E-2</v>
      </c>
      <c r="K1185" s="10">
        <f t="shared" si="92"/>
        <v>2.9417907033615616</v>
      </c>
      <c r="L1185" s="10">
        <f t="shared" si="93"/>
        <v>4.8923521637187717E-2</v>
      </c>
    </row>
    <row r="1186" spans="1:12" x14ac:dyDescent="0.25">
      <c r="A1186" s="8">
        <v>45015</v>
      </c>
      <c r="B1186" s="9">
        <v>28348.543699999998</v>
      </c>
      <c r="C1186" s="9">
        <v>29156.380700000002</v>
      </c>
      <c r="D1186" s="9">
        <v>27774.748</v>
      </c>
      <c r="E1186" s="9">
        <v>28031.595199453339</v>
      </c>
      <c r="F1186" s="9">
        <v>46258179086.222221</v>
      </c>
      <c r="G1186" s="9">
        <v>548528340131.34271</v>
      </c>
      <c r="H1186" s="44">
        <f t="shared" si="94"/>
        <v>1.9953109146140773E-2</v>
      </c>
      <c r="I1186" s="10">
        <f t="shared" si="90"/>
        <v>1.7486739102761398E-2</v>
      </c>
      <c r="J1186" s="10">
        <f t="shared" si="91"/>
        <v>1.55396589712824E-2</v>
      </c>
      <c r="K1186" s="10">
        <f t="shared" si="92"/>
        <v>3.0204416834969781</v>
      </c>
      <c r="L1186" s="10">
        <f t="shared" si="93"/>
        <v>4.9744202899698831E-2</v>
      </c>
    </row>
    <row r="1187" spans="1:12" x14ac:dyDescent="0.25">
      <c r="A1187" s="8">
        <v>45016</v>
      </c>
      <c r="B1187" s="9">
        <v>28028.484127682659</v>
      </c>
      <c r="C1187" s="9">
        <v>28614.037799999998</v>
      </c>
      <c r="D1187" s="9">
        <v>27663.050387226482</v>
      </c>
      <c r="E1187" s="9">
        <v>28467.19662927388</v>
      </c>
      <c r="F1187" s="9">
        <v>45077223850.666656</v>
      </c>
      <c r="G1187" s="9">
        <v>545063208146.84491</v>
      </c>
      <c r="H1187" s="44">
        <f t="shared" si="94"/>
        <v>-1.8601173636068048E-2</v>
      </c>
      <c r="I1187" s="10">
        <f t="shared" si="90"/>
        <v>1.1050373584487268E-2</v>
      </c>
      <c r="J1187" s="10">
        <f t="shared" si="91"/>
        <v>-8.3696737783411912E-5</v>
      </c>
      <c r="K1187" s="10">
        <f t="shared" si="92"/>
        <v>2.9456567496485646</v>
      </c>
      <c r="L1187" s="10">
        <f t="shared" si="93"/>
        <v>3.4377532465206251E-2</v>
      </c>
    </row>
    <row r="1188" spans="1:12" x14ac:dyDescent="0.25">
      <c r="A1188" s="8">
        <v>45017</v>
      </c>
      <c r="B1188" s="9">
        <v>28467.8828500776</v>
      </c>
      <c r="C1188" s="9">
        <v>28789.407800000001</v>
      </c>
      <c r="D1188" s="9">
        <v>28305.246500000001</v>
      </c>
      <c r="E1188" s="9">
        <v>28464.81401778217</v>
      </c>
      <c r="F1188" s="9">
        <v>36557108999.111122</v>
      </c>
      <c r="G1188" s="9">
        <v>549874502571.93286</v>
      </c>
      <c r="H1188" s="44">
        <f t="shared" si="94"/>
        <v>6.1288099647370505E-3</v>
      </c>
      <c r="I1188" s="10">
        <f t="shared" si="90"/>
        <v>4.5293414283161578E-3</v>
      </c>
      <c r="J1188" s="10">
        <f t="shared" si="91"/>
        <v>-9.7184516157159395E-3</v>
      </c>
      <c r="K1188" s="10">
        <f t="shared" si="92"/>
        <v>2.9698389300532426</v>
      </c>
      <c r="L1188" s="10">
        <f t="shared" si="93"/>
        <v>1.7105002070905817E-2</v>
      </c>
    </row>
    <row r="1189" spans="1:12" x14ac:dyDescent="0.25">
      <c r="A1189" s="8">
        <v>45018</v>
      </c>
      <c r="B1189" s="9">
        <v>28452.740206963579</v>
      </c>
      <c r="C1189" s="9">
        <v>28515.943599999999</v>
      </c>
      <c r="D1189" s="9">
        <v>27879.054800000002</v>
      </c>
      <c r="E1189" s="9">
        <v>28188.180100000001</v>
      </c>
      <c r="F1189" s="9">
        <v>26115369180.444439</v>
      </c>
      <c r="G1189" s="9">
        <v>546545395523.19818</v>
      </c>
      <c r="H1189" s="44">
        <f t="shared" si="94"/>
        <v>-9.4987782277342354E-3</v>
      </c>
      <c r="I1189" s="10">
        <f t="shared" si="90"/>
        <v>1.6317345520533884E-3</v>
      </c>
      <c r="J1189" s="10">
        <f t="shared" si="91"/>
        <v>-1.5138310784986064E-2</v>
      </c>
      <c r="K1189" s="10">
        <f t="shared" si="92"/>
        <v>2.9321303104568415</v>
      </c>
      <c r="L1189" s="10">
        <f t="shared" si="93"/>
        <v>2.2844705624668338E-2</v>
      </c>
    </row>
    <row r="1190" spans="1:12" x14ac:dyDescent="0.25">
      <c r="A1190" s="8">
        <v>45019</v>
      </c>
      <c r="B1190" s="9">
        <v>28170.7772</v>
      </c>
      <c r="C1190" s="9">
        <v>28427.7346</v>
      </c>
      <c r="D1190" s="9">
        <v>27405.981206254979</v>
      </c>
      <c r="E1190" s="9">
        <v>27761.458669183041</v>
      </c>
      <c r="F1190" s="9">
        <v>36019258148.571426</v>
      </c>
      <c r="G1190" s="9">
        <v>540997156325.64362</v>
      </c>
      <c r="H1190" s="44">
        <f t="shared" si="94"/>
        <v>-3.0933221511911997E-3</v>
      </c>
      <c r="I1190" s="10">
        <f t="shared" si="90"/>
        <v>7.4175829032346995E-3</v>
      </c>
      <c r="J1190" s="10">
        <f t="shared" si="91"/>
        <v>1.3984233877736063E-2</v>
      </c>
      <c r="K1190" s="10">
        <f t="shared" si="92"/>
        <v>2.9199669646661346</v>
      </c>
      <c r="L1190" s="10">
        <f t="shared" si="93"/>
        <v>3.7282131446248812E-2</v>
      </c>
    </row>
    <row r="1191" spans="1:12" x14ac:dyDescent="0.25">
      <c r="A1191" s="8">
        <v>45020</v>
      </c>
      <c r="B1191" s="9">
        <v>27807.768335500121</v>
      </c>
      <c r="C1191" s="9">
        <v>28405.3989</v>
      </c>
      <c r="D1191" s="9">
        <v>27695.278300000002</v>
      </c>
      <c r="E1191" s="9">
        <v>28149.681400000001</v>
      </c>
      <c r="F1191" s="9">
        <v>41025798293.333344</v>
      </c>
      <c r="G1191" s="9">
        <v>542770865100.34052</v>
      </c>
      <c r="H1191" s="44">
        <f t="shared" si="94"/>
        <v>-7.8570101748451078E-4</v>
      </c>
      <c r="I1191" s="10">
        <f t="shared" si="90"/>
        <v>1.9360381046060589E-2</v>
      </c>
      <c r="J1191" s="10">
        <f t="shared" si="91"/>
        <v>9.4877450371422256E-4</v>
      </c>
      <c r="K1191" s="10">
        <f t="shared" si="92"/>
        <v>2.916887042633491</v>
      </c>
      <c r="L1191" s="10">
        <f t="shared" si="93"/>
        <v>2.5640493383306984E-2</v>
      </c>
    </row>
    <row r="1192" spans="1:12" x14ac:dyDescent="0.25">
      <c r="A1192" s="8">
        <v>45021</v>
      </c>
      <c r="B1192" s="9">
        <v>28161.737700000001</v>
      </c>
      <c r="C1192" s="9">
        <v>28681.054700000001</v>
      </c>
      <c r="D1192" s="9">
        <v>27893.4447</v>
      </c>
      <c r="E1192" s="9">
        <v>28176.3891</v>
      </c>
      <c r="F1192" s="9">
        <v>36576587882.666656</v>
      </c>
      <c r="G1192" s="9">
        <v>548141417557.11713</v>
      </c>
      <c r="H1192" s="44">
        <f t="shared" si="94"/>
        <v>9.7043453242967991E-3</v>
      </c>
      <c r="I1192" s="10">
        <f t="shared" si="90"/>
        <v>1.0587316765740113E-2</v>
      </c>
      <c r="J1192" s="10">
        <f t="shared" si="91"/>
        <v>-5.5595945755874121E-3</v>
      </c>
      <c r="K1192" s="10">
        <f t="shared" si="92"/>
        <v>2.9548978670914701</v>
      </c>
      <c r="L1192" s="10">
        <f t="shared" si="93"/>
        <v>2.8236383439582902E-2</v>
      </c>
    </row>
    <row r="1193" spans="1:12" x14ac:dyDescent="0.25">
      <c r="A1193" s="8">
        <v>45022</v>
      </c>
      <c r="B1193" s="9">
        <v>28174.106500000002</v>
      </c>
      <c r="C1193" s="9">
        <v>28174.106500000002</v>
      </c>
      <c r="D1193" s="9">
        <v>27763.874299999999</v>
      </c>
      <c r="E1193" s="9">
        <v>28019.739799999999</v>
      </c>
      <c r="F1193" s="9">
        <v>35275760576</v>
      </c>
      <c r="G1193" s="9">
        <v>541545451950.09387</v>
      </c>
      <c r="H1193" s="44">
        <f t="shared" si="94"/>
        <v>-1.7675368123753095E-2</v>
      </c>
      <c r="I1193" s="10">
        <f t="shared" si="90"/>
        <v>3.0833990777852033E-3</v>
      </c>
      <c r="J1193" s="10">
        <f t="shared" si="91"/>
        <v>-4.1928333681385821E-3</v>
      </c>
      <c r="K1193" s="10">
        <f t="shared" si="92"/>
        <v>2.8849935913987821</v>
      </c>
      <c r="L1193" s="10">
        <f t="shared" si="93"/>
        <v>1.4775754837645261E-2</v>
      </c>
    </row>
    <row r="1194" spans="1:12" x14ac:dyDescent="0.25">
      <c r="A1194" s="8">
        <v>45023</v>
      </c>
      <c r="B1194" s="9">
        <v>28033.822100000001</v>
      </c>
      <c r="C1194" s="9">
        <v>28097.962</v>
      </c>
      <c r="D1194" s="9">
        <v>27814.972063261928</v>
      </c>
      <c r="E1194" s="9">
        <v>27902.257699999998</v>
      </c>
      <c r="F1194" s="9">
        <v>28396556743.111111</v>
      </c>
      <c r="G1194" s="9">
        <v>540130226454.91571</v>
      </c>
      <c r="H1194" s="44">
        <f t="shared" si="94"/>
        <v>-2.7026411645033766E-3</v>
      </c>
      <c r="I1194" s="10">
        <f t="shared" si="90"/>
        <v>7.1957945221741712E-3</v>
      </c>
      <c r="J1194" s="10">
        <f t="shared" si="91"/>
        <v>1.1389580134226751E-3</v>
      </c>
      <c r="K1194" s="10">
        <f t="shared" si="92"/>
        <v>2.8744938477948363</v>
      </c>
      <c r="L1194" s="10">
        <f t="shared" si="93"/>
        <v>1.0174014775008455E-2</v>
      </c>
    </row>
    <row r="1195" spans="1:12" x14ac:dyDescent="0.25">
      <c r="A1195" s="8">
        <v>45024</v>
      </c>
      <c r="B1195" s="9">
        <v>27909.609</v>
      </c>
      <c r="C1195" s="9">
        <v>28144.54683710009</v>
      </c>
      <c r="D1195" s="9">
        <v>27859.966</v>
      </c>
      <c r="E1195" s="9">
        <v>27934.037199999999</v>
      </c>
      <c r="F1195" s="9">
        <v>23392038627.555561</v>
      </c>
      <c r="G1195" s="9">
        <v>541206866592.79077</v>
      </c>
      <c r="H1195" s="44">
        <f t="shared" si="94"/>
        <v>1.6579436295091519E-3</v>
      </c>
      <c r="I1195" s="10">
        <f t="shared" si="90"/>
        <v>2.2804281741383645E-2</v>
      </c>
      <c r="J1195" s="10">
        <f t="shared" si="91"/>
        <v>1.3883578561282972E-2</v>
      </c>
      <c r="K1195" s="10">
        <f t="shared" si="92"/>
        <v>2.8809175401873599</v>
      </c>
      <c r="L1195" s="10">
        <f t="shared" si="93"/>
        <v>1.0214687164373792E-2</v>
      </c>
    </row>
    <row r="1196" spans="1:12" x14ac:dyDescent="0.25">
      <c r="A1196" s="8">
        <v>45025</v>
      </c>
      <c r="B1196" s="9">
        <v>27938.376700000001</v>
      </c>
      <c r="C1196" s="9">
        <v>28477.6188</v>
      </c>
      <c r="D1196" s="9">
        <v>27816.613092348751</v>
      </c>
      <c r="E1196" s="9">
        <v>28321.8616</v>
      </c>
      <c r="F1196" s="9">
        <v>22993951733.296169</v>
      </c>
      <c r="G1196" s="9">
        <v>541632589980.021</v>
      </c>
      <c r="H1196" s="44">
        <f t="shared" si="94"/>
        <v>1.1834333834817891E-2</v>
      </c>
      <c r="I1196" s="10">
        <f t="shared" si="90"/>
        <v>1.4300739416496623E-2</v>
      </c>
      <c r="J1196" s="10">
        <f t="shared" si="91"/>
        <v>4.5476064327635735E-2</v>
      </c>
      <c r="K1196" s="10">
        <f t="shared" si="92"/>
        <v>2.9268456139433376</v>
      </c>
      <c r="L1196" s="10">
        <f t="shared" si="93"/>
        <v>2.376298313014491E-2</v>
      </c>
    </row>
    <row r="1197" spans="1:12" x14ac:dyDescent="0.25">
      <c r="A1197" s="8">
        <v>45026</v>
      </c>
      <c r="B1197" s="9">
        <v>28323.772173177109</v>
      </c>
      <c r="C1197" s="9">
        <v>29733.039199999999</v>
      </c>
      <c r="D1197" s="9">
        <v>28201.638800000001</v>
      </c>
      <c r="E1197" s="9">
        <v>29609.828399999999</v>
      </c>
      <c r="F1197" s="9">
        <v>32725716693.333328</v>
      </c>
      <c r="G1197" s="9">
        <v>553008557610.5387</v>
      </c>
      <c r="H1197" s="44">
        <f t="shared" si="94"/>
        <v>4.4084458353659789E-2</v>
      </c>
      <c r="I1197" s="10">
        <f t="shared" si="90"/>
        <v>1.7141741614319406E-2</v>
      </c>
      <c r="J1197" s="10">
        <f t="shared" si="91"/>
        <v>2.0947260876392093E-2</v>
      </c>
      <c r="K1197" s="10">
        <f t="shared" si="92"/>
        <v>3.0999584758724739</v>
      </c>
      <c r="L1197" s="10">
        <f t="shared" si="93"/>
        <v>5.4301823055757925E-2</v>
      </c>
    </row>
    <row r="1198" spans="1:12" x14ac:dyDescent="0.25">
      <c r="A1198" s="8">
        <v>45027</v>
      </c>
      <c r="B1198" s="9">
        <v>29661.433300000001</v>
      </c>
      <c r="C1198" s="9">
        <v>30442.474234506881</v>
      </c>
      <c r="D1198" s="9">
        <v>29594.4637</v>
      </c>
      <c r="E1198" s="9">
        <v>30230.073199999999</v>
      </c>
      <c r="F1198" s="9">
        <v>52751133603.555557</v>
      </c>
      <c r="G1198" s="9">
        <v>582020706637.13367</v>
      </c>
      <c r="H1198" s="44">
        <f t="shared" si="94"/>
        <v>2.3860158718886748E-2</v>
      </c>
      <c r="I1198" s="10">
        <f t="shared" si="90"/>
        <v>1.966422297077186E-3</v>
      </c>
      <c r="J1198" s="10">
        <f t="shared" si="91"/>
        <v>-1.1665716512088919E-2</v>
      </c>
      <c r="K1198" s="10">
        <f t="shared" si="92"/>
        <v>3.1977841358476367</v>
      </c>
      <c r="L1198" s="10">
        <f t="shared" si="93"/>
        <v>2.8654363975072927E-2</v>
      </c>
    </row>
    <row r="1199" spans="1:12" x14ac:dyDescent="0.25">
      <c r="A1199" s="8">
        <v>45028</v>
      </c>
      <c r="B1199" s="9">
        <v>30203.781800000001</v>
      </c>
      <c r="C1199" s="9">
        <v>30430.8475</v>
      </c>
      <c r="D1199" s="9">
        <v>29765.250100000001</v>
      </c>
      <c r="E1199" s="9">
        <v>29877.417735909101</v>
      </c>
      <c r="F1199" s="9">
        <v>44412758279.111122</v>
      </c>
      <c r="G1199" s="9">
        <v>580001388589.26221</v>
      </c>
      <c r="H1199" s="44">
        <f t="shared" si="94"/>
        <v>-3.8192475477902716E-4</v>
      </c>
      <c r="I1199" s="10">
        <f t="shared" si="90"/>
        <v>8.7818008680597016E-3</v>
      </c>
      <c r="J1199" s="10">
        <f t="shared" si="91"/>
        <v>1.6138056787665223E-2</v>
      </c>
      <c r="K1199" s="10">
        <f t="shared" si="92"/>
        <v>3.1961808981709376</v>
      </c>
      <c r="L1199" s="10">
        <f t="shared" si="93"/>
        <v>2.2361559125619435E-2</v>
      </c>
    </row>
    <row r="1200" spans="1:12" x14ac:dyDescent="0.25">
      <c r="A1200" s="8">
        <v>45029</v>
      </c>
      <c r="B1200" s="9">
        <v>29883.229500000001</v>
      </c>
      <c r="C1200" s="9">
        <v>30503.851600000002</v>
      </c>
      <c r="D1200" s="9">
        <v>29859.841700000001</v>
      </c>
      <c r="E1200" s="9">
        <v>30359.581200000001</v>
      </c>
      <c r="F1200" s="9">
        <v>42898213070.222221</v>
      </c>
      <c r="G1200" s="9">
        <v>584313346519.85767</v>
      </c>
      <c r="H1200" s="44">
        <f t="shared" si="94"/>
        <v>2.3990163271003849E-3</v>
      </c>
      <c r="I1200" s="10">
        <f t="shared" si="90"/>
        <v>2.0507646750389096E-2</v>
      </c>
      <c r="J1200" s="10">
        <f t="shared" si="91"/>
        <v>3.9101725158183775E-3</v>
      </c>
      <c r="K1200" s="10">
        <f t="shared" si="92"/>
        <v>3.2062476046571167</v>
      </c>
      <c r="L1200" s="10">
        <f t="shared" si="93"/>
        <v>2.1567760019303828E-2</v>
      </c>
    </row>
    <row r="1201" spans="1:12" x14ac:dyDescent="0.25">
      <c r="A1201" s="8">
        <v>45030</v>
      </c>
      <c r="B1201" s="9">
        <v>30380.712599999999</v>
      </c>
      <c r="C1201" s="9">
        <v>30955.868600000002</v>
      </c>
      <c r="D1201" s="9">
        <v>30031.6626</v>
      </c>
      <c r="E1201" s="9">
        <v>30478.292399999998</v>
      </c>
      <c r="F1201" s="9">
        <v>48071259453.547043</v>
      </c>
      <c r="G1201" s="9">
        <v>591561626361.89014</v>
      </c>
      <c r="H1201" s="44">
        <f t="shared" si="94"/>
        <v>1.4818358216770232E-2</v>
      </c>
      <c r="I1201" s="10">
        <f t="shared" si="90"/>
        <v>1.0269900598562497E-2</v>
      </c>
      <c r="J1201" s="10">
        <f t="shared" si="91"/>
        <v>-5.920976587393989E-3</v>
      </c>
      <c r="K1201" s="10">
        <f t="shared" si="92"/>
        <v>3.2685772884113575</v>
      </c>
      <c r="L1201" s="10">
        <f t="shared" si="93"/>
        <v>3.077438676338895E-2</v>
      </c>
    </row>
    <row r="1202" spans="1:12" x14ac:dyDescent="0.25">
      <c r="A1202" s="8">
        <v>45031</v>
      </c>
      <c r="B1202" s="9">
        <v>30467.808300000001</v>
      </c>
      <c r="C1202" s="9">
        <v>30516.795699999999</v>
      </c>
      <c r="D1202" s="9">
        <v>30248.082814802168</v>
      </c>
      <c r="E1202" s="9">
        <v>30297.83114427585</v>
      </c>
      <c r="F1202" s="9">
        <v>36823809590.202347</v>
      </c>
      <c r="G1202" s="9">
        <v>587525703000.7887</v>
      </c>
      <c r="H1202" s="44">
        <f t="shared" si="94"/>
        <v>-1.4183833949986556E-2</v>
      </c>
      <c r="I1202" s="10">
        <f t="shared" si="90"/>
        <v>5.3213400285608671E-3</v>
      </c>
      <c r="J1202" s="10">
        <f t="shared" si="91"/>
        <v>2.3247329102482617E-4</v>
      </c>
      <c r="K1202" s="10">
        <f t="shared" si="92"/>
        <v>3.2080324969498468</v>
      </c>
      <c r="L1202" s="10">
        <f t="shared" si="93"/>
        <v>8.8836336121882464E-3</v>
      </c>
    </row>
    <row r="1203" spans="1:12" x14ac:dyDescent="0.25">
      <c r="A1203" s="8">
        <v>45032</v>
      </c>
      <c r="B1203" s="9">
        <v>30295.10992655213</v>
      </c>
      <c r="C1203" s="9">
        <v>30527.171372719269</v>
      </c>
      <c r="D1203" s="9">
        <v>30168.225140668012</v>
      </c>
      <c r="E1203" s="9">
        <v>30304.874580792872</v>
      </c>
      <c r="F1203" s="9">
        <v>23471438594.093159</v>
      </c>
      <c r="G1203" s="9">
        <v>586317822144.90771</v>
      </c>
      <c r="H1203" s="44">
        <f t="shared" si="94"/>
        <v>3.3999876072409428E-4</v>
      </c>
      <c r="I1203" s="10">
        <f t="shared" si="90"/>
        <v>8.0124909664413494E-3</v>
      </c>
      <c r="J1203" s="10">
        <f t="shared" si="91"/>
        <v>-2.939839194574756E-2</v>
      </c>
      <c r="K1203" s="10">
        <f t="shared" si="92"/>
        <v>3.2094632227838966</v>
      </c>
      <c r="L1203" s="10">
        <f t="shared" si="93"/>
        <v>1.1898155439293179E-2</v>
      </c>
    </row>
    <row r="1204" spans="1:12" x14ac:dyDescent="0.25">
      <c r="A1204" s="8">
        <v>45033</v>
      </c>
      <c r="B1204" s="9">
        <v>30307.415070534251</v>
      </c>
      <c r="C1204" s="9">
        <v>30307.818001912761</v>
      </c>
      <c r="D1204" s="9">
        <v>29300.46928821825</v>
      </c>
      <c r="E1204" s="9">
        <v>29413.96</v>
      </c>
      <c r="F1204" s="9">
        <v>34544991065.914841</v>
      </c>
      <c r="G1204" s="9">
        <v>574596384111.74573</v>
      </c>
      <c r="H1204" s="44">
        <f t="shared" si="94"/>
        <v>-7.1855124776655172E-3</v>
      </c>
      <c r="I1204" s="10">
        <f t="shared" si="90"/>
        <v>3.9661991240212534E-3</v>
      </c>
      <c r="J1204" s="10">
        <f t="shared" si="91"/>
        <v>3.2386322684874846E-2</v>
      </c>
      <c r="K1204" s="10">
        <f t="shared" si="92"/>
        <v>3.1792160722723084</v>
      </c>
      <c r="L1204" s="10">
        <f t="shared" si="93"/>
        <v>3.4379951521785523E-2</v>
      </c>
    </row>
    <row r="1205" spans="1:12" x14ac:dyDescent="0.25">
      <c r="A1205" s="8">
        <v>45034</v>
      </c>
      <c r="B1205" s="9">
        <v>29449.25</v>
      </c>
      <c r="C1205" s="9">
        <v>30433.47</v>
      </c>
      <c r="D1205" s="9">
        <v>29199.07</v>
      </c>
      <c r="E1205" s="9">
        <v>30366.57</v>
      </c>
      <c r="F1205" s="9">
        <v>39843195656.017357</v>
      </c>
      <c r="G1205" s="9">
        <v>579364546927.28821</v>
      </c>
      <c r="H1205" s="44">
        <f t="shared" si="94"/>
        <v>4.1458609154677471E-3</v>
      </c>
      <c r="I1205" s="10">
        <f t="shared" si="90"/>
        <v>3.0133366598571402E-2</v>
      </c>
      <c r="J1205" s="10">
        <f t="shared" si="91"/>
        <v>-5.1424642295787804E-2</v>
      </c>
      <c r="K1205" s="10">
        <f t="shared" si="92"/>
        <v>3.1965425208436367</v>
      </c>
      <c r="L1205" s="10">
        <f t="shared" si="93"/>
        <v>4.2275319042695658E-2</v>
      </c>
    </row>
    <row r="1206" spans="1:12" x14ac:dyDescent="0.25">
      <c r="A1206" s="8">
        <v>45035</v>
      </c>
      <c r="B1206" s="9">
        <v>30380.05</v>
      </c>
      <c r="C1206" s="9">
        <v>30388.94</v>
      </c>
      <c r="D1206" s="9">
        <v>28688.75</v>
      </c>
      <c r="E1206" s="9">
        <v>28804.98</v>
      </c>
      <c r="F1206" s="9">
        <v>48529605625.788193</v>
      </c>
      <c r="G1206" s="9">
        <v>572032276461.79858</v>
      </c>
      <c r="H1206" s="44">
        <f t="shared" si="94"/>
        <v>-1.463191676795399E-3</v>
      </c>
      <c r="I1206" s="10">
        <f t="shared" si="90"/>
        <v>1.4149405986708996E-2</v>
      </c>
      <c r="J1206" s="10">
        <f t="shared" si="91"/>
        <v>-1.867072985296292E-2</v>
      </c>
      <c r="K1206" s="10">
        <f t="shared" si="92"/>
        <v>3.1904021747558202</v>
      </c>
      <c r="L1206" s="10">
        <f t="shared" si="93"/>
        <v>5.9263300074070768E-2</v>
      </c>
    </row>
    <row r="1207" spans="1:12" x14ac:dyDescent="0.25">
      <c r="A1207" s="8">
        <v>45036</v>
      </c>
      <c r="B1207" s="9">
        <v>28809.24</v>
      </c>
      <c r="C1207" s="9">
        <v>29049.45</v>
      </c>
      <c r="D1207" s="9">
        <v>28045.06</v>
      </c>
      <c r="E1207" s="9">
        <v>28267.17</v>
      </c>
      <c r="F1207" s="9">
        <v>53219109539.055557</v>
      </c>
      <c r="G1207" s="9">
        <v>554542462364.48608</v>
      </c>
      <c r="H1207" s="44">
        <f t="shared" si="94"/>
        <v>-4.4078207400455496E-2</v>
      </c>
      <c r="I1207" s="10">
        <f t="shared" si="90"/>
        <v>4.6212801282086609E-3</v>
      </c>
      <c r="J1207" s="10">
        <f t="shared" si="91"/>
        <v>-3.5117417130897777E-2</v>
      </c>
      <c r="K1207" s="10">
        <f t="shared" si="92"/>
        <v>3.0056967586056134</v>
      </c>
      <c r="L1207" s="10">
        <f t="shared" si="93"/>
        <v>3.5813437375423751E-2</v>
      </c>
    </row>
    <row r="1208" spans="1:12" x14ac:dyDescent="0.25">
      <c r="A1208" s="8">
        <v>45037</v>
      </c>
      <c r="B1208" s="9">
        <v>28240.35</v>
      </c>
      <c r="C1208" s="9">
        <v>28350.29</v>
      </c>
      <c r="D1208" s="9">
        <v>27219.200000000001</v>
      </c>
      <c r="E1208" s="9">
        <v>27274.5</v>
      </c>
      <c r="F1208" s="9">
        <v>49218915740.326393</v>
      </c>
      <c r="G1208" s="9">
        <v>540774861123.62152</v>
      </c>
      <c r="H1208" s="44">
        <f t="shared" si="94"/>
        <v>-2.4067925554528566E-2</v>
      </c>
      <c r="I1208" s="10">
        <f t="shared" si="90"/>
        <v>1.1523750798900152E-2</v>
      </c>
      <c r="J1208" s="10">
        <f t="shared" si="91"/>
        <v>2.0024198427102347E-2</v>
      </c>
      <c r="K1208" s="10">
        <f t="shared" si="92"/>
        <v>2.9092879472254776</v>
      </c>
      <c r="L1208" s="10">
        <f t="shared" si="93"/>
        <v>4.155485833529271E-2</v>
      </c>
    </row>
    <row r="1209" spans="1:12" x14ac:dyDescent="0.25">
      <c r="A1209" s="8">
        <v>45038</v>
      </c>
      <c r="B1209" s="9">
        <v>27262.87</v>
      </c>
      <c r="C1209" s="9">
        <v>27853.24</v>
      </c>
      <c r="D1209" s="9">
        <v>27177.26</v>
      </c>
      <c r="E1209" s="9">
        <v>27820.65</v>
      </c>
      <c r="F1209" s="9">
        <v>47864133704.024307</v>
      </c>
      <c r="G1209" s="9">
        <v>530552354252.30902</v>
      </c>
      <c r="H1209" s="44">
        <f t="shared" si="94"/>
        <v>-1.7532448521690582E-2</v>
      </c>
      <c r="I1209" s="10">
        <f t="shared" si="90"/>
        <v>4.641059748540185E-3</v>
      </c>
      <c r="J1209" s="10">
        <f t="shared" si="91"/>
        <v>-8.3420049495609438E-3</v>
      </c>
      <c r="K1209" s="10">
        <f t="shared" si="92"/>
        <v>2.8407485575342815</v>
      </c>
      <c r="L1209" s="10">
        <f t="shared" si="93"/>
        <v>2.487300044228169E-2</v>
      </c>
    </row>
    <row r="1210" spans="1:12" x14ac:dyDescent="0.25">
      <c r="A1210" s="8">
        <v>45039</v>
      </c>
      <c r="B1210" s="9">
        <v>27818.83</v>
      </c>
      <c r="C1210" s="9">
        <v>27818.83</v>
      </c>
      <c r="D1210" s="9">
        <v>27400.17</v>
      </c>
      <c r="E1210" s="9">
        <v>27588.57</v>
      </c>
      <c r="F1210" s="9">
        <v>30210186537.381939</v>
      </c>
      <c r="G1210" s="9">
        <v>533490579365.28473</v>
      </c>
      <c r="H1210" s="44">
        <f t="shared" si="94"/>
        <v>-1.2354038524781982E-3</v>
      </c>
      <c r="I1210" s="10">
        <f t="shared" si="90"/>
        <v>6.0630063605148993E-3</v>
      </c>
      <c r="J1210" s="10">
        <f t="shared" si="91"/>
        <v>-2.1519781561711859E-3</v>
      </c>
      <c r="K1210" s="10">
        <f t="shared" si="92"/>
        <v>2.8360036819699035</v>
      </c>
      <c r="L1210" s="10">
        <f t="shared" si="93"/>
        <v>1.5279467244181388E-2</v>
      </c>
    </row>
    <row r="1211" spans="1:12" x14ac:dyDescent="0.25">
      <c r="A1211" s="8">
        <v>45040</v>
      </c>
      <c r="B1211" s="9">
        <v>27589.73</v>
      </c>
      <c r="C1211" s="9">
        <v>27967.05</v>
      </c>
      <c r="D1211" s="9">
        <v>27121.8</v>
      </c>
      <c r="E1211" s="9">
        <v>27529.200000000001</v>
      </c>
      <c r="F1211" s="9">
        <v>35895796356.704857</v>
      </c>
      <c r="G1211" s="9">
        <v>531935359800.52429</v>
      </c>
      <c r="H1211" s="44">
        <f t="shared" si="94"/>
        <v>5.3280457876911979E-3</v>
      </c>
      <c r="I1211" s="10">
        <f t="shared" si="90"/>
        <v>3.0308652337725398E-2</v>
      </c>
      <c r="J1211" s="10">
        <f t="shared" si="91"/>
        <v>2.8973962192871516E-2</v>
      </c>
      <c r="K1211" s="10">
        <f t="shared" si="92"/>
        <v>2.8564420852291912</v>
      </c>
      <c r="L1211" s="10">
        <f t="shared" si="93"/>
        <v>3.1164966926973792E-2</v>
      </c>
    </row>
    <row r="1212" spans="1:12" x14ac:dyDescent="0.25">
      <c r="A1212" s="8">
        <v>45041</v>
      </c>
      <c r="B1212" s="9">
        <v>27521.63</v>
      </c>
      <c r="C1212" s="9">
        <v>28355.86</v>
      </c>
      <c r="D1212" s="9">
        <v>27228.11</v>
      </c>
      <c r="E1212" s="9">
        <v>28326.83</v>
      </c>
      <c r="F1212" s="9">
        <v>39732646597.854156</v>
      </c>
      <c r="G1212" s="9">
        <v>532747681271.73962</v>
      </c>
      <c r="H1212" s="44">
        <f t="shared" si="94"/>
        <v>1.3902431611485706E-2</v>
      </c>
      <c r="I1212" s="10">
        <f t="shared" si="90"/>
        <v>4.2345510182642696E-2</v>
      </c>
      <c r="J1212" s="10">
        <f t="shared" si="91"/>
        <v>1.7566384943179525E-3</v>
      </c>
      <c r="K1212" s="10">
        <f t="shared" si="92"/>
        <v>2.9100560075827451</v>
      </c>
      <c r="L1212" s="10">
        <f t="shared" si="93"/>
        <v>4.1418592770485985E-2</v>
      </c>
    </row>
    <row r="1213" spans="1:12" x14ac:dyDescent="0.25">
      <c r="A1213" s="8">
        <v>45042</v>
      </c>
      <c r="B1213" s="9">
        <v>28297.81</v>
      </c>
      <c r="C1213" s="9">
        <v>29965.49</v>
      </c>
      <c r="D1213" s="9">
        <v>27425.67</v>
      </c>
      <c r="E1213" s="9">
        <v>28376.59</v>
      </c>
      <c r="F1213" s="9">
        <v>56297075746.649307</v>
      </c>
      <c r="G1213" s="9">
        <v>558030383101.38892</v>
      </c>
      <c r="H1213" s="44">
        <f t="shared" si="94"/>
        <v>5.6765338804747975E-2</v>
      </c>
      <c r="I1213" s="10">
        <f t="shared" si="90"/>
        <v>5.3073680246573775E-3</v>
      </c>
      <c r="J1213" s="10">
        <f t="shared" si="91"/>
        <v>3.8435907908596523E-2</v>
      </c>
      <c r="K1213" s="10">
        <f t="shared" si="92"/>
        <v>3.1320116615987201</v>
      </c>
      <c r="L1213" s="10">
        <f t="shared" si="93"/>
        <v>9.2607400293229114E-2</v>
      </c>
    </row>
    <row r="1214" spans="1:12" x14ac:dyDescent="0.25">
      <c r="A1214" s="8">
        <v>45043</v>
      </c>
      <c r="B1214" s="9">
        <v>28415.25</v>
      </c>
      <c r="C1214" s="9">
        <v>29871.99</v>
      </c>
      <c r="D1214" s="9">
        <v>28396.49</v>
      </c>
      <c r="E1214" s="9">
        <v>29467.27</v>
      </c>
      <c r="F1214" s="9">
        <v>81413627959.418121</v>
      </c>
      <c r="G1214" s="9">
        <v>564081499107.81189</v>
      </c>
      <c r="H1214" s="44">
        <f t="shared" si="94"/>
        <v>-3.1202560011533266E-3</v>
      </c>
      <c r="I1214" s="10">
        <f t="shared" si="90"/>
        <v>4.4141784258787892E-3</v>
      </c>
      <c r="J1214" s="10">
        <f t="shared" si="91"/>
        <v>-4.7564636968405738E-3</v>
      </c>
      <c r="K1214" s="10">
        <f t="shared" si="92"/>
        <v>3.1191187274147811</v>
      </c>
      <c r="L1214" s="10">
        <f t="shared" si="93"/>
        <v>5.1960647249008618E-2</v>
      </c>
    </row>
    <row r="1215" spans="1:12" x14ac:dyDescent="0.25">
      <c r="A1215" s="8">
        <v>45044</v>
      </c>
      <c r="B1215" s="9">
        <v>29472.799999999999</v>
      </c>
      <c r="C1215" s="9">
        <v>29554.57</v>
      </c>
      <c r="D1215" s="9">
        <v>28950.85</v>
      </c>
      <c r="E1215" s="9">
        <v>29327.11</v>
      </c>
      <c r="F1215" s="9">
        <v>53508501339.6875</v>
      </c>
      <c r="G1215" s="9">
        <v>567680431946.08679</v>
      </c>
      <c r="H1215" s="44">
        <f t="shared" si="94"/>
        <v>-1.0626007842129094E-2</v>
      </c>
      <c r="I1215" s="10">
        <f t="shared" si="90"/>
        <v>1.4164285493639048E-2</v>
      </c>
      <c r="J1215" s="10">
        <f t="shared" si="91"/>
        <v>-3.7623891341492799E-3</v>
      </c>
      <c r="K1215" s="10">
        <f t="shared" si="92"/>
        <v>3.075348939514611</v>
      </c>
      <c r="L1215" s="10">
        <f t="shared" si="93"/>
        <v>2.0853273738076883E-2</v>
      </c>
    </row>
    <row r="1216" spans="1:12" x14ac:dyDescent="0.25">
      <c r="A1216" s="8">
        <v>45045</v>
      </c>
      <c r="B1216" s="9">
        <v>29308.51</v>
      </c>
      <c r="C1216" s="9">
        <v>29425.02</v>
      </c>
      <c r="D1216" s="9">
        <v>29102.87</v>
      </c>
      <c r="E1216" s="9">
        <v>29216.77</v>
      </c>
      <c r="F1216" s="9">
        <v>35569645613.975693</v>
      </c>
      <c r="G1216" s="9">
        <v>566900082127.04517</v>
      </c>
      <c r="H1216" s="44">
        <f t="shared" si="94"/>
        <v>-4.383416845516591E-3</v>
      </c>
      <c r="I1216" s="10">
        <f t="shared" si="90"/>
        <v>2.4260473786966795E-2</v>
      </c>
      <c r="J1216" s="10">
        <f t="shared" si="91"/>
        <v>3.2094581296975289E-3</v>
      </c>
      <c r="K1216" s="10">
        <f t="shared" si="92"/>
        <v>3.0574849863217839</v>
      </c>
      <c r="L1216" s="10">
        <f t="shared" si="93"/>
        <v>1.1069355015501881E-2</v>
      </c>
    </row>
    <row r="1217" spans="1:12" x14ac:dyDescent="0.25">
      <c r="A1217" s="8">
        <v>45046</v>
      </c>
      <c r="B1217" s="9">
        <v>29230.49</v>
      </c>
      <c r="C1217" s="9">
        <v>29885.46</v>
      </c>
      <c r="D1217" s="9">
        <v>29096.959999999999</v>
      </c>
      <c r="E1217" s="9">
        <v>29310.54</v>
      </c>
      <c r="F1217" s="9">
        <v>27347809352.965279</v>
      </c>
      <c r="G1217" s="9">
        <v>567814049973.58337</v>
      </c>
      <c r="H1217" s="44">
        <f t="shared" si="94"/>
        <v>1.5647907800912238E-2</v>
      </c>
      <c r="I1217" s="10">
        <f t="shared" si="90"/>
        <v>8.6730897456899919E-4</v>
      </c>
      <c r="J1217" s="10">
        <f t="shared" si="91"/>
        <v>-4.1830686162725117E-2</v>
      </c>
      <c r="K1217" s="10">
        <f t="shared" si="92"/>
        <v>3.1209761372913327</v>
      </c>
      <c r="L1217" s="10">
        <f t="shared" si="93"/>
        <v>2.7099050897413379E-2</v>
      </c>
    </row>
    <row r="1218" spans="1:12" x14ac:dyDescent="0.25">
      <c r="A1218" s="8">
        <v>45047</v>
      </c>
      <c r="B1218" s="9">
        <v>29190.79</v>
      </c>
      <c r="C1218" s="9">
        <v>29327.75</v>
      </c>
      <c r="D1218" s="9">
        <v>27688.46</v>
      </c>
      <c r="E1218" s="9">
        <v>28084.46</v>
      </c>
      <c r="F1218" s="9">
        <v>42366560273.996529</v>
      </c>
      <c r="G1218" s="9">
        <v>550315593958.15283</v>
      </c>
      <c r="H1218" s="44">
        <f t="shared" si="94"/>
        <v>-1.8661583258213162E-2</v>
      </c>
      <c r="I1218" s="10">
        <f t="shared" si="90"/>
        <v>1.7568828537103391E-2</v>
      </c>
      <c r="J1218" s="10">
        <f t="shared" si="91"/>
        <v>1.9766091283222265E-2</v>
      </c>
      <c r="K1218" s="10">
        <f t="shared" si="92"/>
        <v>3.044072198000161</v>
      </c>
      <c r="L1218" s="10">
        <f t="shared" si="93"/>
        <v>5.9204809512699574E-2</v>
      </c>
    </row>
    <row r="1219" spans="1:12" x14ac:dyDescent="0.25">
      <c r="A1219" s="8">
        <v>45048</v>
      </c>
      <c r="B1219" s="9">
        <v>28067.119999999999</v>
      </c>
      <c r="C1219" s="9">
        <v>28816.42</v>
      </c>
      <c r="D1219" s="9">
        <v>27922.17</v>
      </c>
      <c r="E1219" s="9">
        <v>28639.58</v>
      </c>
      <c r="F1219" s="9">
        <v>41539767591.934029</v>
      </c>
      <c r="G1219" s="9">
        <v>546995125891.73273</v>
      </c>
      <c r="H1219" s="44">
        <f t="shared" si="94"/>
        <v>-1.7435023143609781E-2</v>
      </c>
      <c r="I1219" s="10">
        <f t="shared" ref="I1219:I1282" si="95">_xlfn.STDEV.S(H1220:H1221)</f>
        <v>1.7951048365002283E-3</v>
      </c>
      <c r="J1219" s="10">
        <f t="shared" ref="J1219:J1282" si="96">E1220/E1219-1</f>
        <v>1.2542781702804318E-2</v>
      </c>
      <c r="K1219" s="10">
        <f t="shared" ref="K1219:K1282" si="97">C1219/$C$2-1</f>
        <v>2.9735637056335995</v>
      </c>
      <c r="L1219" s="10">
        <f t="shared" ref="L1219:L1282" si="98">C1219/D1219-1</f>
        <v>3.2026522293933546E-2</v>
      </c>
    </row>
    <row r="1220" spans="1:12" x14ac:dyDescent="0.25">
      <c r="A1220" s="8">
        <v>45049</v>
      </c>
      <c r="B1220" s="9">
        <v>28669.84</v>
      </c>
      <c r="C1220" s="9">
        <v>29029.98</v>
      </c>
      <c r="D1220" s="9">
        <v>28180.2</v>
      </c>
      <c r="E1220" s="9">
        <v>28998.799999999999</v>
      </c>
      <c r="F1220" s="9">
        <v>41130373589.544441</v>
      </c>
      <c r="G1220" s="9">
        <v>551947636833.99255</v>
      </c>
      <c r="H1220" s="44">
        <f t="shared" ref="H1220:H1283" si="99">(C1220-C1219)/C1219</f>
        <v>7.4110524485692993E-3</v>
      </c>
      <c r="I1220" s="10">
        <f t="shared" si="95"/>
        <v>8.3004278758737544E-4</v>
      </c>
      <c r="J1220" s="10">
        <f t="shared" si="96"/>
        <v>-6.1430128143232787E-3</v>
      </c>
      <c r="K1220" s="10">
        <f t="shared" si="97"/>
        <v>3.0030119946637814</v>
      </c>
      <c r="L1220" s="10">
        <f t="shared" si="98"/>
        <v>3.0155215363979027E-2</v>
      </c>
    </row>
    <row r="1221" spans="1:12" x14ac:dyDescent="0.25">
      <c r="A1221" s="8">
        <v>45050</v>
      </c>
      <c r="B1221" s="9">
        <v>29022.13</v>
      </c>
      <c r="C1221" s="9">
        <v>29318.82</v>
      </c>
      <c r="D1221" s="9">
        <v>28699.19</v>
      </c>
      <c r="E1221" s="9">
        <v>28820.66</v>
      </c>
      <c r="F1221" s="9">
        <v>47257826842.826393</v>
      </c>
      <c r="G1221" s="9">
        <v>561000883445.375</v>
      </c>
      <c r="H1221" s="44">
        <f t="shared" si="99"/>
        <v>9.9497140542294596E-3</v>
      </c>
      <c r="I1221" s="10">
        <f t="shared" si="95"/>
        <v>4.6430775302892325E-3</v>
      </c>
      <c r="J1221" s="10">
        <f t="shared" si="96"/>
        <v>2.4600755152727194E-2</v>
      </c>
      <c r="K1221" s="10">
        <f t="shared" si="97"/>
        <v>3.0428408193663365</v>
      </c>
      <c r="L1221" s="10">
        <f t="shared" si="98"/>
        <v>2.1590504819125611E-2</v>
      </c>
    </row>
    <row r="1222" spans="1:12" x14ac:dyDescent="0.25">
      <c r="A1222" s="8">
        <v>45051</v>
      </c>
      <c r="B1222" s="9">
        <v>28852.74</v>
      </c>
      <c r="C1222" s="9">
        <v>29644.95</v>
      </c>
      <c r="D1222" s="9">
        <v>28841.55</v>
      </c>
      <c r="E1222" s="9">
        <v>29529.67</v>
      </c>
      <c r="F1222" s="9">
        <v>43017299152.038193</v>
      </c>
      <c r="G1222" s="9">
        <v>566599362804.95483</v>
      </c>
      <c r="H1222" s="44">
        <f t="shared" si="99"/>
        <v>1.1123571821785496E-2</v>
      </c>
      <c r="I1222" s="10">
        <f t="shared" si="95"/>
        <v>1.9756589347386715E-2</v>
      </c>
      <c r="J1222" s="10">
        <f t="shared" si="96"/>
        <v>-2.2532930439114307E-2</v>
      </c>
      <c r="K1222" s="10">
        <f t="shared" si="97"/>
        <v>3.0878116495846042</v>
      </c>
      <c r="L1222" s="10">
        <f t="shared" si="98"/>
        <v>2.7855645761063474E-2</v>
      </c>
    </row>
    <row r="1223" spans="1:12" x14ac:dyDescent="0.25">
      <c r="A1223" s="8">
        <v>45052</v>
      </c>
      <c r="B1223" s="9">
        <v>29505.919999999998</v>
      </c>
      <c r="C1223" s="9">
        <v>29780.05</v>
      </c>
      <c r="D1223" s="9">
        <v>28448.22</v>
      </c>
      <c r="E1223" s="9">
        <v>28864.28</v>
      </c>
      <c r="F1223" s="9">
        <v>40344744907.055557</v>
      </c>
      <c r="G1223" s="9">
        <v>563616662040.44788</v>
      </c>
      <c r="H1223" s="44">
        <f t="shared" si="99"/>
        <v>4.5572686073006886E-3</v>
      </c>
      <c r="I1223" s="10">
        <f t="shared" si="95"/>
        <v>5.2140684211024503E-3</v>
      </c>
      <c r="J1223" s="10">
        <f t="shared" si="96"/>
        <v>-1.4593469852703711E-2</v>
      </c>
      <c r="K1223" s="10">
        <f t="shared" si="97"/>
        <v>3.1064409052878146</v>
      </c>
      <c r="L1223" s="10">
        <f t="shared" si="98"/>
        <v>4.681593435371334E-2</v>
      </c>
    </row>
    <row r="1224" spans="1:12" x14ac:dyDescent="0.25">
      <c r="A1224" s="8">
        <v>45053</v>
      </c>
      <c r="B1224" s="9">
        <v>28848.17</v>
      </c>
      <c r="C1224" s="9">
        <v>29083.71</v>
      </c>
      <c r="D1224" s="9">
        <v>28443.05</v>
      </c>
      <c r="E1224" s="9">
        <v>28443.05</v>
      </c>
      <c r="F1224" s="9">
        <v>40216391712.315971</v>
      </c>
      <c r="G1224" s="9">
        <v>559169784125.94092</v>
      </c>
      <c r="H1224" s="44">
        <f t="shared" si="99"/>
        <v>-2.3382767994009419E-2</v>
      </c>
      <c r="I1224" s="10">
        <f t="shared" si="95"/>
        <v>9.0482974202151858E-3</v>
      </c>
      <c r="J1224" s="10">
        <f t="shared" si="96"/>
        <v>-2.6370589651953602E-2</v>
      </c>
      <c r="K1224" s="10">
        <f t="shared" si="97"/>
        <v>3.0104209503183599</v>
      </c>
      <c r="L1224" s="10">
        <f t="shared" si="98"/>
        <v>2.2524307343973371E-2</v>
      </c>
    </row>
    <row r="1225" spans="1:12" x14ac:dyDescent="0.25">
      <c r="A1225" s="8">
        <v>45054</v>
      </c>
      <c r="B1225" s="9">
        <v>28417.98</v>
      </c>
      <c r="C1225" s="9">
        <v>28618.11</v>
      </c>
      <c r="D1225" s="9">
        <v>27302.45</v>
      </c>
      <c r="E1225" s="9">
        <v>27692.99</v>
      </c>
      <c r="F1225" s="9">
        <v>33614293268.857639</v>
      </c>
      <c r="G1225" s="9">
        <v>540592726872.51727</v>
      </c>
      <c r="H1225" s="44">
        <f t="shared" si="99"/>
        <v>-1.6008961717745039E-2</v>
      </c>
      <c r="I1225" s="10">
        <f t="shared" si="95"/>
        <v>3.2906023672643309E-2</v>
      </c>
      <c r="J1225" s="10">
        <f t="shared" si="96"/>
        <v>-2.0340887712017031E-3</v>
      </c>
      <c r="K1225" s="10">
        <f t="shared" si="97"/>
        <v>2.94621827485267</v>
      </c>
      <c r="L1225" s="10">
        <f t="shared" si="98"/>
        <v>4.818834939721528E-2</v>
      </c>
    </row>
    <row r="1226" spans="1:12" x14ac:dyDescent="0.25">
      <c r="A1226" s="8">
        <v>45055</v>
      </c>
      <c r="B1226" s="9">
        <v>27667.26</v>
      </c>
      <c r="C1226" s="9">
        <v>27793.759999999998</v>
      </c>
      <c r="D1226" s="9">
        <v>27376.73</v>
      </c>
      <c r="E1226" s="9">
        <v>27636.66</v>
      </c>
      <c r="F1226" s="9">
        <v>34969252717.334503</v>
      </c>
      <c r="G1226" s="9">
        <v>534423621123.21252</v>
      </c>
      <c r="H1226" s="44">
        <f t="shared" si="99"/>
        <v>-2.8805186645798838E-2</v>
      </c>
      <c r="I1226" s="10">
        <f t="shared" si="95"/>
        <v>2.9730533544323146E-2</v>
      </c>
      <c r="J1226" s="10">
        <f t="shared" si="96"/>
        <v>-4.3854792872943804E-4</v>
      </c>
      <c r="K1226" s="10">
        <f t="shared" si="97"/>
        <v>2.8325467209004769</v>
      </c>
      <c r="L1226" s="10">
        <f t="shared" si="98"/>
        <v>1.5233009932157593E-2</v>
      </c>
    </row>
    <row r="1227" spans="1:12" x14ac:dyDescent="0.25">
      <c r="A1227" s="8">
        <v>45056</v>
      </c>
      <c r="B1227" s="9">
        <v>27629.96</v>
      </c>
      <c r="C1227" s="9">
        <v>28286.57</v>
      </c>
      <c r="D1227" s="9">
        <v>26961.57</v>
      </c>
      <c r="E1227" s="9">
        <v>27624.54</v>
      </c>
      <c r="F1227" s="9">
        <v>34700286569.888893</v>
      </c>
      <c r="G1227" s="9">
        <v>536922863460.42023</v>
      </c>
      <c r="H1227" s="44">
        <f t="shared" si="99"/>
        <v>1.7730958315823456E-2</v>
      </c>
      <c r="I1227" s="10">
        <f t="shared" si="95"/>
        <v>2.8807478429776156E-3</v>
      </c>
      <c r="J1227" s="10">
        <f t="shared" si="96"/>
        <v>-2.2525623956091256E-2</v>
      </c>
      <c r="K1227" s="10">
        <f t="shared" si="97"/>
        <v>2.9005014470522088</v>
      </c>
      <c r="L1227" s="10">
        <f t="shared" si="98"/>
        <v>4.9144022399289167E-2</v>
      </c>
    </row>
    <row r="1228" spans="1:12" x14ac:dyDescent="0.25">
      <c r="A1228" s="8">
        <v>45057</v>
      </c>
      <c r="B1228" s="9">
        <v>27598.799999999999</v>
      </c>
      <c r="C1228" s="9">
        <v>27598.799999999999</v>
      </c>
      <c r="D1228" s="9">
        <v>26768.01</v>
      </c>
      <c r="E1228" s="9">
        <v>27002.28</v>
      </c>
      <c r="F1228" s="9">
        <v>44668385236.15625</v>
      </c>
      <c r="G1228" s="9">
        <v>528179365770.90631</v>
      </c>
      <c r="H1228" s="44">
        <f t="shared" si="99"/>
        <v>-2.4314365439146578E-2</v>
      </c>
      <c r="I1228" s="10">
        <f t="shared" si="95"/>
        <v>1.329616898791189E-2</v>
      </c>
      <c r="J1228" s="10">
        <f t="shared" si="96"/>
        <v>-7.7889718942252273E-3</v>
      </c>
      <c r="K1228" s="10">
        <f t="shared" si="97"/>
        <v>2.8056632294726613</v>
      </c>
      <c r="L1228" s="10">
        <f t="shared" si="98"/>
        <v>3.1036674000047171E-2</v>
      </c>
    </row>
    <row r="1229" spans="1:12" x14ac:dyDescent="0.25">
      <c r="A1229" s="8">
        <v>45058</v>
      </c>
      <c r="B1229" s="9">
        <v>26968.6</v>
      </c>
      <c r="C1229" s="9">
        <v>27040.19</v>
      </c>
      <c r="D1229" s="9">
        <v>25954.76</v>
      </c>
      <c r="E1229" s="9">
        <v>26791.96</v>
      </c>
      <c r="F1229" s="9">
        <v>43744424343.65625</v>
      </c>
      <c r="G1229" s="9">
        <v>513065364854.39581</v>
      </c>
      <c r="H1229" s="44">
        <f t="shared" si="99"/>
        <v>-2.0240372769830595E-2</v>
      </c>
      <c r="I1229" s="10">
        <f t="shared" si="95"/>
        <v>4.5594125292901366E-3</v>
      </c>
      <c r="J1229" s="10">
        <f t="shared" si="96"/>
        <v>-1.0824142765208933E-4</v>
      </c>
      <c r="K1229" s="10">
        <f t="shared" si="97"/>
        <v>2.7286351870716974</v>
      </c>
      <c r="L1229" s="10">
        <f t="shared" si="98"/>
        <v>4.1820074622150205E-2</v>
      </c>
    </row>
    <row r="1230" spans="1:12" x14ac:dyDescent="0.25">
      <c r="A1230" s="8">
        <v>45059</v>
      </c>
      <c r="B1230" s="9">
        <v>26795.03</v>
      </c>
      <c r="C1230" s="9">
        <v>27001.34</v>
      </c>
      <c r="D1230" s="9">
        <v>26705.35</v>
      </c>
      <c r="E1230" s="9">
        <v>26789.06</v>
      </c>
      <c r="F1230" s="9">
        <v>40647617509.479172</v>
      </c>
      <c r="G1230" s="9">
        <v>519333627756.22223</v>
      </c>
      <c r="H1230" s="44">
        <f t="shared" si="99"/>
        <v>-1.4367502595210517E-3</v>
      </c>
      <c r="I1230" s="10">
        <f t="shared" si="95"/>
        <v>8.8793226702281128E-3</v>
      </c>
      <c r="J1230" s="10">
        <f t="shared" si="96"/>
        <v>4.3715606296002019E-3</v>
      </c>
      <c r="K1230" s="10">
        <f t="shared" si="97"/>
        <v>2.7232780694990129</v>
      </c>
      <c r="L1230" s="10">
        <f t="shared" si="98"/>
        <v>1.1083546929735011E-2</v>
      </c>
    </row>
    <row r="1231" spans="1:12" x14ac:dyDescent="0.25">
      <c r="A1231" s="8">
        <v>45060</v>
      </c>
      <c r="B1231" s="9">
        <v>26785.599999999999</v>
      </c>
      <c r="C1231" s="9">
        <v>27136.65</v>
      </c>
      <c r="D1231" s="9">
        <v>26676.47</v>
      </c>
      <c r="E1231" s="9">
        <v>26906.17</v>
      </c>
      <c r="F1231" s="9">
        <v>29639040680.711811</v>
      </c>
      <c r="G1231" s="9">
        <v>520251757413.60773</v>
      </c>
      <c r="H1231" s="44">
        <f t="shared" si="99"/>
        <v>5.011232775854876E-3</v>
      </c>
      <c r="I1231" s="10">
        <f t="shared" si="95"/>
        <v>2.0725735702660276E-2</v>
      </c>
      <c r="J1231" s="10">
        <f t="shared" si="96"/>
        <v>1.0629532185368662E-2</v>
      </c>
      <c r="K1231" s="10">
        <f t="shared" si="97"/>
        <v>2.7419362825945082</v>
      </c>
      <c r="L1231" s="10">
        <f t="shared" si="98"/>
        <v>1.7250408318641774E-2</v>
      </c>
    </row>
    <row r="1232" spans="1:12" x14ac:dyDescent="0.25">
      <c r="A1232" s="8">
        <v>45061</v>
      </c>
      <c r="B1232" s="9">
        <v>26917.59</v>
      </c>
      <c r="C1232" s="9">
        <v>27613.4</v>
      </c>
      <c r="D1232" s="9">
        <v>26754.32</v>
      </c>
      <c r="E1232" s="9">
        <v>27192.17</v>
      </c>
      <c r="F1232" s="9">
        <v>37348844276.964912</v>
      </c>
      <c r="G1232" s="9">
        <v>529319393415.1123</v>
      </c>
      <c r="H1232" s="44">
        <f t="shared" si="99"/>
        <v>1.7568491320778357E-2</v>
      </c>
      <c r="I1232" s="10">
        <f t="shared" si="95"/>
        <v>1.2593644162921027E-2</v>
      </c>
      <c r="J1232" s="10">
        <f t="shared" si="96"/>
        <v>-6.1194086385896185E-3</v>
      </c>
      <c r="K1232" s="10">
        <f t="shared" si="97"/>
        <v>2.8076764576981752</v>
      </c>
      <c r="L1232" s="10">
        <f t="shared" si="98"/>
        <v>3.2109954579297995E-2</v>
      </c>
    </row>
    <row r="1233" spans="1:12" x14ac:dyDescent="0.25">
      <c r="A1233" s="8">
        <v>45062</v>
      </c>
      <c r="B1233" s="9">
        <v>27158.66</v>
      </c>
      <c r="C1233" s="9">
        <v>27289.16</v>
      </c>
      <c r="D1233" s="9">
        <v>26891.41</v>
      </c>
      <c r="E1233" s="9">
        <v>27025.77</v>
      </c>
      <c r="F1233" s="9">
        <v>40497901164.243057</v>
      </c>
      <c r="G1233" s="9">
        <v>524366679460.96179</v>
      </c>
      <c r="H1233" s="44">
        <f t="shared" si="99"/>
        <v>-1.1742125200084075E-2</v>
      </c>
      <c r="I1233" s="10">
        <f t="shared" si="95"/>
        <v>4.324447320992862E-3</v>
      </c>
      <c r="J1233" s="10">
        <f t="shared" si="96"/>
        <v>1.3946318643279998E-2</v>
      </c>
      <c r="K1233" s="10">
        <f t="shared" si="97"/>
        <v>2.7629662440104705</v>
      </c>
      <c r="L1233" s="10">
        <f t="shared" si="98"/>
        <v>1.4790968565798535E-2</v>
      </c>
    </row>
    <row r="1234" spans="1:12" x14ac:dyDescent="0.25">
      <c r="A1234" s="8">
        <v>45063</v>
      </c>
      <c r="B1234" s="9">
        <v>27033.81</v>
      </c>
      <c r="C1234" s="9">
        <v>27454.75</v>
      </c>
      <c r="D1234" s="9">
        <v>26595.46</v>
      </c>
      <c r="E1234" s="9">
        <v>27402.68</v>
      </c>
      <c r="F1234" s="9">
        <v>37629253644.850693</v>
      </c>
      <c r="G1234" s="9">
        <v>523260054098.46179</v>
      </c>
      <c r="H1234" s="44">
        <f t="shared" si="99"/>
        <v>6.0679771748196037E-3</v>
      </c>
      <c r="I1234" s="10">
        <f t="shared" si="95"/>
        <v>9.6927185844426153E-3</v>
      </c>
      <c r="J1234" s="10">
        <f t="shared" si="96"/>
        <v>-2.0608933140846109E-2</v>
      </c>
      <c r="K1234" s="10">
        <f t="shared" si="97"/>
        <v>2.7857998372887427</v>
      </c>
      <c r="L1234" s="10">
        <f t="shared" si="98"/>
        <v>3.2309649842491961E-2</v>
      </c>
    </row>
    <row r="1235" spans="1:12" x14ac:dyDescent="0.25">
      <c r="A1235" s="8">
        <v>45064</v>
      </c>
      <c r="B1235" s="9">
        <v>27402.25</v>
      </c>
      <c r="C1235" s="9">
        <v>27453.439999999999</v>
      </c>
      <c r="D1235" s="9">
        <v>26486.01</v>
      </c>
      <c r="E1235" s="9">
        <v>26837.94</v>
      </c>
      <c r="F1235" s="9">
        <v>41573965977.420143</v>
      </c>
      <c r="G1235" s="9">
        <v>526110267532.91321</v>
      </c>
      <c r="H1235" s="44">
        <f t="shared" si="99"/>
        <v>-4.7714876296499134E-5</v>
      </c>
      <c r="I1235" s="10">
        <f t="shared" si="95"/>
        <v>1.1425291709628449E-2</v>
      </c>
      <c r="J1235" s="10">
        <f t="shared" si="96"/>
        <v>1.078324193287683E-3</v>
      </c>
      <c r="K1235" s="10">
        <f t="shared" si="97"/>
        <v>2.7856191983178231</v>
      </c>
      <c r="L1235" s="10">
        <f t="shared" si="98"/>
        <v>3.6526075463990226E-2</v>
      </c>
    </row>
    <row r="1236" spans="1:12" x14ac:dyDescent="0.25">
      <c r="A1236" s="8">
        <v>45065</v>
      </c>
      <c r="B1236" s="9">
        <v>26821.27</v>
      </c>
      <c r="C1236" s="9">
        <v>27075.81</v>
      </c>
      <c r="D1236" s="9">
        <v>26697.43</v>
      </c>
      <c r="E1236" s="9">
        <v>26866.880000000001</v>
      </c>
      <c r="F1236" s="9">
        <v>41793335947.111122</v>
      </c>
      <c r="G1236" s="9">
        <v>520525326129.11108</v>
      </c>
      <c r="H1236" s="44">
        <f t="shared" si="99"/>
        <v>-1.3755288954680995E-2</v>
      </c>
      <c r="I1236" s="10">
        <f t="shared" si="95"/>
        <v>9.695371217581677E-4</v>
      </c>
      <c r="J1236" s="10">
        <f t="shared" si="96"/>
        <v>9.0687865505780785E-3</v>
      </c>
      <c r="K1236" s="10">
        <f t="shared" si="97"/>
        <v>2.733546912372574</v>
      </c>
      <c r="L1236" s="10">
        <f t="shared" si="98"/>
        <v>1.4172899788481574E-2</v>
      </c>
    </row>
    <row r="1237" spans="1:12" x14ac:dyDescent="0.25">
      <c r="A1237" s="8">
        <v>45066</v>
      </c>
      <c r="B1237" s="9">
        <v>26887.360000000001</v>
      </c>
      <c r="C1237" s="9">
        <v>27140.86</v>
      </c>
      <c r="D1237" s="9">
        <v>26830.22</v>
      </c>
      <c r="E1237" s="9">
        <v>27110.53</v>
      </c>
      <c r="F1237" s="9">
        <v>30302265352.190971</v>
      </c>
      <c r="G1237" s="9">
        <v>521718469628.5625</v>
      </c>
      <c r="H1237" s="44">
        <f t="shared" si="99"/>
        <v>2.4025135351444433E-3</v>
      </c>
      <c r="I1237" s="10">
        <f t="shared" si="95"/>
        <v>8.0008816579542306E-3</v>
      </c>
      <c r="J1237" s="10">
        <f t="shared" si="96"/>
        <v>-1.324430027741974E-2</v>
      </c>
      <c r="K1237" s="10">
        <f t="shared" si="97"/>
        <v>2.7425168093636456</v>
      </c>
      <c r="L1237" s="10">
        <f t="shared" si="98"/>
        <v>1.1577989297143265E-2</v>
      </c>
    </row>
    <row r="1238" spans="1:12" x14ac:dyDescent="0.25">
      <c r="A1238" s="8">
        <v>45067</v>
      </c>
      <c r="B1238" s="9">
        <v>27102.42</v>
      </c>
      <c r="C1238" s="9">
        <v>27243.279999999999</v>
      </c>
      <c r="D1238" s="9">
        <v>26692.48</v>
      </c>
      <c r="E1238" s="9">
        <v>26751.47</v>
      </c>
      <c r="F1238" s="9">
        <v>27719241989.024311</v>
      </c>
      <c r="G1238" s="9">
        <v>522698670214.58679</v>
      </c>
      <c r="H1238" s="44">
        <f t="shared" si="99"/>
        <v>3.7736460819590189E-3</v>
      </c>
      <c r="I1238" s="10">
        <f t="shared" si="95"/>
        <v>1.5560752691602011E-2</v>
      </c>
      <c r="J1238" s="10">
        <f t="shared" si="96"/>
        <v>3.73512184564051E-3</v>
      </c>
      <c r="K1238" s="10">
        <f t="shared" si="97"/>
        <v>2.7566397432579666</v>
      </c>
      <c r="L1238" s="10">
        <f t="shared" si="98"/>
        <v>2.0635025295513865E-2</v>
      </c>
    </row>
    <row r="1239" spans="1:12" x14ac:dyDescent="0.25">
      <c r="A1239" s="8">
        <v>45068</v>
      </c>
      <c r="B1239" s="9">
        <v>26747.74</v>
      </c>
      <c r="C1239" s="9">
        <v>27037.83</v>
      </c>
      <c r="D1239" s="9">
        <v>26550.6</v>
      </c>
      <c r="E1239" s="9">
        <v>26851.39</v>
      </c>
      <c r="F1239" s="9">
        <v>34482945419.5625</v>
      </c>
      <c r="G1239" s="9">
        <v>519486648517.65619</v>
      </c>
      <c r="H1239" s="44">
        <f t="shared" si="99"/>
        <v>-7.5413092696619902E-3</v>
      </c>
      <c r="I1239" s="10">
        <f t="shared" si="95"/>
        <v>1.5552244288354238E-2</v>
      </c>
      <c r="J1239" s="10">
        <f t="shared" si="96"/>
        <v>1.3830196500069558E-2</v>
      </c>
      <c r="K1239" s="10">
        <f t="shared" si="97"/>
        <v>2.7283097611393545</v>
      </c>
      <c r="L1239" s="10">
        <f t="shared" si="98"/>
        <v>1.8350997717565765E-2</v>
      </c>
    </row>
    <row r="1240" spans="1:12" x14ac:dyDescent="0.25">
      <c r="A1240" s="8">
        <v>45069</v>
      </c>
      <c r="B1240" s="9">
        <v>26849.25</v>
      </c>
      <c r="C1240" s="9">
        <v>27428.93</v>
      </c>
      <c r="D1240" s="9">
        <v>26818.07</v>
      </c>
      <c r="E1240" s="9">
        <v>27222.75</v>
      </c>
      <c r="F1240" s="9">
        <v>40046492709.697922</v>
      </c>
      <c r="G1240" s="9">
        <v>527654806665.46179</v>
      </c>
      <c r="H1240" s="44">
        <f t="shared" si="99"/>
        <v>1.4464918227535217E-2</v>
      </c>
      <c r="I1240" s="10">
        <f t="shared" si="95"/>
        <v>1.2266383937696482E-2</v>
      </c>
      <c r="J1240" s="10">
        <f t="shared" si="96"/>
        <v>-3.2550715853468137E-2</v>
      </c>
      <c r="K1240" s="10">
        <f t="shared" si="97"/>
        <v>2.7822394569611566</v>
      </c>
      <c r="L1240" s="10">
        <f t="shared" si="98"/>
        <v>2.2777925480841787E-2</v>
      </c>
    </row>
    <row r="1241" spans="1:12" x14ac:dyDescent="0.25">
      <c r="A1241" s="8">
        <v>45070</v>
      </c>
      <c r="B1241" s="9">
        <v>27222.41</v>
      </c>
      <c r="C1241" s="9">
        <v>27222.41</v>
      </c>
      <c r="D1241" s="9">
        <v>26114.01</v>
      </c>
      <c r="E1241" s="9">
        <v>26336.63</v>
      </c>
      <c r="F1241" s="9">
        <v>40737436097.3125</v>
      </c>
      <c r="G1241" s="9">
        <v>515778147295.28821</v>
      </c>
      <c r="H1241" s="44">
        <f t="shared" si="99"/>
        <v>-7.5292765703948508E-3</v>
      </c>
      <c r="I1241" s="10">
        <f t="shared" si="95"/>
        <v>2.7214900677773889E-2</v>
      </c>
      <c r="J1241" s="10">
        <f t="shared" si="96"/>
        <v>5.2166886955544722E-3</v>
      </c>
      <c r="K1241" s="10">
        <f t="shared" si="97"/>
        <v>2.7537619300342362</v>
      </c>
      <c r="L1241" s="10">
        <f t="shared" si="98"/>
        <v>4.2444649442962001E-2</v>
      </c>
    </row>
    <row r="1242" spans="1:12" x14ac:dyDescent="0.25">
      <c r="A1242" s="8">
        <v>45071</v>
      </c>
      <c r="B1242" s="9">
        <v>26327.73</v>
      </c>
      <c r="C1242" s="9">
        <v>26545.21</v>
      </c>
      <c r="D1242" s="9">
        <v>25963.53</v>
      </c>
      <c r="E1242" s="9">
        <v>26474.02</v>
      </c>
      <c r="F1242" s="9">
        <v>44567095438.129822</v>
      </c>
      <c r="G1242" s="9">
        <v>509747248577.87372</v>
      </c>
      <c r="H1242" s="44">
        <f t="shared" si="99"/>
        <v>-2.4876563096360708E-2</v>
      </c>
      <c r="I1242" s="10">
        <f t="shared" si="95"/>
        <v>1.0943513828283707E-2</v>
      </c>
      <c r="J1242" s="10">
        <f t="shared" si="96"/>
        <v>8.6571665353429861E-3</v>
      </c>
      <c r="K1242" s="10">
        <f t="shared" si="97"/>
        <v>2.6603812345330229</v>
      </c>
      <c r="L1242" s="10">
        <f t="shared" si="98"/>
        <v>2.2403733236582291E-2</v>
      </c>
    </row>
    <row r="1243" spans="1:12" x14ac:dyDescent="0.25">
      <c r="A1243" s="8">
        <v>45072</v>
      </c>
      <c r="B1243" s="9">
        <v>26473.75</v>
      </c>
      <c r="C1243" s="9">
        <v>26906.52</v>
      </c>
      <c r="D1243" s="9">
        <v>26346.46</v>
      </c>
      <c r="E1243" s="9">
        <v>26703.21</v>
      </c>
      <c r="F1243" s="9">
        <v>38658379622.986023</v>
      </c>
      <c r="G1243" s="9">
        <v>515026078009.43359</v>
      </c>
      <c r="H1243" s="44">
        <f t="shared" si="99"/>
        <v>1.3611118540783868E-2</v>
      </c>
      <c r="I1243" s="10">
        <f t="shared" si="95"/>
        <v>3.5446171734111263E-2</v>
      </c>
      <c r="J1243" s="10">
        <f t="shared" si="96"/>
        <v>5.5266763808545782E-3</v>
      </c>
      <c r="K1243" s="10">
        <f t="shared" si="97"/>
        <v>2.7102031174207126</v>
      </c>
      <c r="L1243" s="10">
        <f t="shared" si="98"/>
        <v>2.1257504803301908E-2</v>
      </c>
    </row>
    <row r="1244" spans="1:12" x14ac:dyDescent="0.25">
      <c r="A1244" s="8">
        <v>45073</v>
      </c>
      <c r="B1244" s="9">
        <v>26708.84</v>
      </c>
      <c r="C1244" s="9">
        <v>26856.33</v>
      </c>
      <c r="D1244" s="9">
        <v>26625.75</v>
      </c>
      <c r="E1244" s="9">
        <v>26850.79</v>
      </c>
      <c r="F1244" s="9">
        <v>33362464053.9132</v>
      </c>
      <c r="G1244" s="9">
        <v>517941877652.00348</v>
      </c>
      <c r="H1244" s="44">
        <f t="shared" si="99"/>
        <v>-1.8653471351924623E-3</v>
      </c>
      <c r="I1244" s="10">
        <f t="shared" si="95"/>
        <v>2.7537471917323041E-2</v>
      </c>
      <c r="J1244" s="10">
        <f t="shared" si="96"/>
        <v>4.653568852164125E-2</v>
      </c>
      <c r="K1244" s="10">
        <f t="shared" si="97"/>
        <v>2.7032823006646498</v>
      </c>
      <c r="L1244" s="10">
        <f t="shared" si="98"/>
        <v>8.660037745415794E-3</v>
      </c>
    </row>
    <row r="1245" spans="1:12" x14ac:dyDescent="0.25">
      <c r="A1245" s="8">
        <v>45074</v>
      </c>
      <c r="B1245" s="9">
        <v>26854.22</v>
      </c>
      <c r="C1245" s="9">
        <v>28152.5</v>
      </c>
      <c r="D1245" s="9">
        <v>26789.26</v>
      </c>
      <c r="E1245" s="9">
        <v>28100.31</v>
      </c>
      <c r="F1245" s="9">
        <v>31845491760.857639</v>
      </c>
      <c r="G1245" s="9">
        <v>529379895050.01038</v>
      </c>
      <c r="H1245" s="44">
        <f t="shared" si="99"/>
        <v>4.826310966539353E-2</v>
      </c>
      <c r="I1245" s="10">
        <f t="shared" si="95"/>
        <v>1.6177682402169106E-2</v>
      </c>
      <c r="J1245" s="10">
        <f t="shared" si="96"/>
        <v>-1.2737937766522989E-2</v>
      </c>
      <c r="K1245" s="10">
        <f t="shared" si="97"/>
        <v>2.8820142204635384</v>
      </c>
      <c r="L1245" s="10">
        <f t="shared" si="98"/>
        <v>5.0887557177764497E-2</v>
      </c>
    </row>
    <row r="1246" spans="1:12" x14ac:dyDescent="0.25">
      <c r="A1246" s="8">
        <v>45075</v>
      </c>
      <c r="B1246" s="9">
        <v>28064.959999999999</v>
      </c>
      <c r="C1246" s="9">
        <v>28414.86</v>
      </c>
      <c r="D1246" s="9">
        <v>27552.62</v>
      </c>
      <c r="E1246" s="9">
        <v>27742.37</v>
      </c>
      <c r="F1246" s="9">
        <v>44846635563.829857</v>
      </c>
      <c r="G1246" s="9">
        <v>540158837375.50702</v>
      </c>
      <c r="H1246" s="44">
        <f t="shared" si="99"/>
        <v>9.319243406447051E-3</v>
      </c>
      <c r="I1246" s="10">
        <f t="shared" si="95"/>
        <v>3.8452687784563365E-3</v>
      </c>
      <c r="J1246" s="10">
        <f t="shared" si="96"/>
        <v>-2.1472570656364542E-3</v>
      </c>
      <c r="K1246" s="10">
        <f t="shared" si="97"/>
        <v>2.9181916558913268</v>
      </c>
      <c r="L1246" s="10">
        <f t="shared" si="98"/>
        <v>3.1294301594549045E-2</v>
      </c>
    </row>
    <row r="1247" spans="1:12" x14ac:dyDescent="0.25">
      <c r="A1247" s="8">
        <v>45076</v>
      </c>
      <c r="B1247" s="9">
        <v>27736.42</v>
      </c>
      <c r="C1247" s="9">
        <v>28029.57</v>
      </c>
      <c r="D1247" s="9">
        <v>27606.93</v>
      </c>
      <c r="E1247" s="9">
        <v>27682.799999999999</v>
      </c>
      <c r="F1247" s="9">
        <v>41474538361.701393</v>
      </c>
      <c r="G1247" s="9">
        <v>538558937672.88202</v>
      </c>
      <c r="H1247" s="44">
        <f t="shared" si="99"/>
        <v>-1.3559454454465053E-2</v>
      </c>
      <c r="I1247" s="10">
        <f t="shared" si="95"/>
        <v>6.5608534735390059E-3</v>
      </c>
      <c r="J1247" s="10">
        <f t="shared" si="96"/>
        <v>-1.6509529382865873E-2</v>
      </c>
      <c r="K1247" s="10">
        <f t="shared" si="97"/>
        <v>2.8650631145894034</v>
      </c>
      <c r="L1247" s="10">
        <f t="shared" si="98"/>
        <v>1.5309199537942186E-2</v>
      </c>
    </row>
    <row r="1248" spans="1:12" x14ac:dyDescent="0.25">
      <c r="A1248" s="8">
        <v>45077</v>
      </c>
      <c r="B1248" s="9">
        <v>27695.26</v>
      </c>
      <c r="C1248" s="9">
        <v>27801.93</v>
      </c>
      <c r="D1248" s="9">
        <v>26887.81</v>
      </c>
      <c r="E1248" s="9">
        <v>27225.77</v>
      </c>
      <c r="F1248" s="9">
        <v>43491511607.763893</v>
      </c>
      <c r="G1248" s="9">
        <v>527400576073.58331</v>
      </c>
      <c r="H1248" s="44">
        <f t="shared" si="99"/>
        <v>-8.1214231970022886E-3</v>
      </c>
      <c r="I1248" s="10">
        <f t="shared" si="95"/>
        <v>1.1372774286755521E-2</v>
      </c>
      <c r="J1248" s="10">
        <f t="shared" si="96"/>
        <v>-1.5382117750939672E-2</v>
      </c>
      <c r="K1248" s="10">
        <f t="shared" si="97"/>
        <v>2.8336733013526993</v>
      </c>
      <c r="L1248" s="10">
        <f t="shared" si="98"/>
        <v>3.3997562464179731E-2</v>
      </c>
    </row>
    <row r="1249" spans="1:12" x14ac:dyDescent="0.25">
      <c r="A1249" s="8">
        <v>45078</v>
      </c>
      <c r="B1249" s="9">
        <v>27210.400000000001</v>
      </c>
      <c r="C1249" s="9">
        <v>27318.18</v>
      </c>
      <c r="D1249" s="9">
        <v>26675.26</v>
      </c>
      <c r="E1249" s="9">
        <v>26806.98</v>
      </c>
      <c r="F1249" s="9">
        <v>42554800303.569443</v>
      </c>
      <c r="G1249" s="9">
        <v>521523344211.10773</v>
      </c>
      <c r="H1249" s="44">
        <f t="shared" si="99"/>
        <v>-1.7399871160023783E-2</v>
      </c>
      <c r="I1249" s="10">
        <f t="shared" si="95"/>
        <v>1.7034149602436809E-3</v>
      </c>
      <c r="J1249" s="10">
        <f t="shared" si="96"/>
        <v>1.5886534029569965E-2</v>
      </c>
      <c r="K1249" s="10">
        <f t="shared" si="97"/>
        <v>2.7669678798395392</v>
      </c>
      <c r="L1249" s="10">
        <f t="shared" si="98"/>
        <v>2.4101733216471022E-2</v>
      </c>
    </row>
    <row r="1250" spans="1:12" x14ac:dyDescent="0.25">
      <c r="A1250" s="8">
        <v>45079</v>
      </c>
      <c r="B1250" s="9">
        <v>26803.74</v>
      </c>
      <c r="C1250" s="9">
        <v>27282.22</v>
      </c>
      <c r="D1250" s="9">
        <v>26613.13</v>
      </c>
      <c r="E1250" s="9">
        <v>27232.85</v>
      </c>
      <c r="F1250" s="9">
        <v>35087665767.583344</v>
      </c>
      <c r="G1250" s="9">
        <v>524611917971.90973</v>
      </c>
      <c r="H1250" s="44">
        <f t="shared" si="99"/>
        <v>-1.3163395218861258E-3</v>
      </c>
      <c r="I1250" s="10">
        <f t="shared" si="95"/>
        <v>1.10180920049687E-3</v>
      </c>
      <c r="J1250" s="10">
        <f t="shared" si="96"/>
        <v>-6.3177375853059603E-3</v>
      </c>
      <c r="K1250" s="10">
        <f t="shared" si="97"/>
        <v>2.7620092711416309</v>
      </c>
      <c r="L1250" s="10">
        <f t="shared" si="98"/>
        <v>2.5141349401592405E-2</v>
      </c>
    </row>
    <row r="1251" spans="1:12" x14ac:dyDescent="0.25">
      <c r="A1251" s="8">
        <v>45080</v>
      </c>
      <c r="B1251" s="9">
        <v>27242.63</v>
      </c>
      <c r="C1251" s="9">
        <v>27312.03</v>
      </c>
      <c r="D1251" s="9">
        <v>26953.53</v>
      </c>
      <c r="E1251" s="9">
        <v>27060.799999999999</v>
      </c>
      <c r="F1251" s="9">
        <v>25349430520.079861</v>
      </c>
      <c r="G1251" s="9">
        <v>526283389099.22571</v>
      </c>
      <c r="H1251" s="44">
        <f t="shared" si="99"/>
        <v>1.0926530172397141E-3</v>
      </c>
      <c r="I1251" s="10">
        <f t="shared" si="95"/>
        <v>8.6148732678999473E-3</v>
      </c>
      <c r="J1251" s="10">
        <f t="shared" si="96"/>
        <v>1.6115561993732541E-3</v>
      </c>
      <c r="K1251" s="10">
        <f t="shared" si="97"/>
        <v>2.7661198419226274</v>
      </c>
      <c r="L1251" s="10">
        <f t="shared" si="98"/>
        <v>1.3300669708197876E-2</v>
      </c>
    </row>
    <row r="1252" spans="1:12" x14ac:dyDescent="0.25">
      <c r="A1252" s="8">
        <v>45081</v>
      </c>
      <c r="B1252" s="9">
        <v>27069.26</v>
      </c>
      <c r="C1252" s="9">
        <v>27384.43</v>
      </c>
      <c r="D1252" s="9">
        <v>26978.5</v>
      </c>
      <c r="E1252" s="9">
        <v>27104.41</v>
      </c>
      <c r="F1252" s="9">
        <v>20025947766.25</v>
      </c>
      <c r="G1252" s="9">
        <v>526692179664.4375</v>
      </c>
      <c r="H1252" s="44">
        <f t="shared" si="99"/>
        <v>2.6508465317298443E-3</v>
      </c>
      <c r="I1252" s="10">
        <f t="shared" si="95"/>
        <v>1.0772688631591859E-2</v>
      </c>
      <c r="J1252" s="10">
        <f t="shared" si="96"/>
        <v>-5.0688799350363967E-2</v>
      </c>
      <c r="K1252" s="10">
        <f t="shared" si="97"/>
        <v>2.7761032476436669</v>
      </c>
      <c r="L1252" s="10">
        <f t="shared" si="98"/>
        <v>1.5046425857627277E-2</v>
      </c>
    </row>
    <row r="1253" spans="1:12" x14ac:dyDescent="0.25">
      <c r="A1253" s="8">
        <v>45082</v>
      </c>
      <c r="B1253" s="9">
        <v>27118.77</v>
      </c>
      <c r="C1253" s="9">
        <v>27123.39</v>
      </c>
      <c r="D1253" s="9">
        <v>25447.67</v>
      </c>
      <c r="E1253" s="9">
        <v>25730.52</v>
      </c>
      <c r="F1253" s="9">
        <v>32867575805.4132</v>
      </c>
      <c r="G1253" s="9">
        <v>512776880755.32288</v>
      </c>
      <c r="H1253" s="44">
        <f t="shared" si="99"/>
        <v>-9.5324240818596868E-3</v>
      </c>
      <c r="I1253" s="10">
        <f t="shared" si="95"/>
        <v>3.0267255602250071E-3</v>
      </c>
      <c r="J1253" s="10">
        <f t="shared" si="96"/>
        <v>5.7111943326446646E-2</v>
      </c>
      <c r="K1253" s="10">
        <f t="shared" si="97"/>
        <v>2.7401078301102402</v>
      </c>
      <c r="L1253" s="10">
        <f t="shared" si="98"/>
        <v>6.5849643601948671E-2</v>
      </c>
    </row>
    <row r="1254" spans="1:12" x14ac:dyDescent="0.25">
      <c r="A1254" s="8">
        <v>45083</v>
      </c>
      <c r="B1254" s="9">
        <v>25719.14</v>
      </c>
      <c r="C1254" s="9">
        <v>27278.06</v>
      </c>
      <c r="D1254" s="9">
        <v>25438.67</v>
      </c>
      <c r="E1254" s="9">
        <v>27200.04</v>
      </c>
      <c r="F1254" s="9">
        <v>65312954000.076393</v>
      </c>
      <c r="G1254" s="9">
        <v>506196579497.54858</v>
      </c>
      <c r="H1254" s="44">
        <f t="shared" si="99"/>
        <v>5.7024582841599773E-3</v>
      </c>
      <c r="I1254" s="10">
        <f t="shared" si="95"/>
        <v>1.5348605116304358E-2</v>
      </c>
      <c r="J1254" s="10">
        <f t="shared" si="96"/>
        <v>-3.0898851619335921E-2</v>
      </c>
      <c r="K1254" s="10">
        <f t="shared" si="97"/>
        <v>2.7614356389897039</v>
      </c>
      <c r="L1254" s="10">
        <f t="shared" si="98"/>
        <v>7.2306846230561606E-2</v>
      </c>
    </row>
    <row r="1255" spans="1:12" x14ac:dyDescent="0.25">
      <c r="A1255" s="8">
        <v>45084</v>
      </c>
      <c r="B1255" s="9">
        <v>27228.42</v>
      </c>
      <c r="C1255" s="9">
        <v>27316.85</v>
      </c>
      <c r="D1255" s="9">
        <v>26141.01</v>
      </c>
      <c r="E1255" s="9">
        <v>26359.59</v>
      </c>
      <c r="F1255" s="9">
        <v>53761231440.184029</v>
      </c>
      <c r="G1255" s="9">
        <v>517443923703.30212</v>
      </c>
      <c r="H1255" s="44">
        <f t="shared" si="99"/>
        <v>1.4220219473084681E-3</v>
      </c>
      <c r="I1255" s="10">
        <f t="shared" si="95"/>
        <v>1.4436350961121639E-2</v>
      </c>
      <c r="J1255" s="10">
        <f t="shared" si="96"/>
        <v>5.0786070648292103E-3</v>
      </c>
      <c r="K1255" s="10">
        <f t="shared" si="97"/>
        <v>2.7667844830217354</v>
      </c>
      <c r="L1255" s="10">
        <f t="shared" si="98"/>
        <v>4.4980664480829269E-2</v>
      </c>
    </row>
    <row r="1256" spans="1:12" x14ac:dyDescent="0.25">
      <c r="A1256" s="8">
        <v>45085</v>
      </c>
      <c r="B1256" s="9">
        <v>26339.39</v>
      </c>
      <c r="C1256" s="9">
        <v>26762.75</v>
      </c>
      <c r="D1256" s="9">
        <v>26235.14</v>
      </c>
      <c r="E1256" s="9">
        <v>26493.46</v>
      </c>
      <c r="F1256" s="9">
        <v>38032640682.024307</v>
      </c>
      <c r="G1256" s="9">
        <v>513279976731.42712</v>
      </c>
      <c r="H1256" s="44">
        <f t="shared" si="99"/>
        <v>-2.0284183571678233E-2</v>
      </c>
      <c r="I1256" s="10">
        <f t="shared" si="95"/>
        <v>7.1145955461344394E-3</v>
      </c>
      <c r="J1256" s="10">
        <f t="shared" si="96"/>
        <v>-1.5098065711316444E-4</v>
      </c>
      <c r="K1256" s="10">
        <f t="shared" si="97"/>
        <v>2.6903783350931736</v>
      </c>
      <c r="L1256" s="10">
        <f t="shared" si="98"/>
        <v>2.0110813207019351E-2</v>
      </c>
    </row>
    <row r="1257" spans="1:12" x14ac:dyDescent="0.25">
      <c r="A1257" s="8">
        <v>45086</v>
      </c>
      <c r="B1257" s="9">
        <v>26498.65</v>
      </c>
      <c r="C1257" s="9">
        <v>26766.28</v>
      </c>
      <c r="D1257" s="9">
        <v>26325.91</v>
      </c>
      <c r="E1257" s="9">
        <v>26489.46</v>
      </c>
      <c r="F1257" s="9">
        <v>28810046995.993061</v>
      </c>
      <c r="G1257" s="9">
        <v>514321122382.375</v>
      </c>
      <c r="H1257" s="44">
        <f t="shared" si="99"/>
        <v>1.3189974871785732E-4</v>
      </c>
      <c r="I1257" s="10">
        <f t="shared" si="95"/>
        <v>2.3886177919483849E-3</v>
      </c>
      <c r="J1257" s="10">
        <f t="shared" si="96"/>
        <v>-2.4410463633460222E-2</v>
      </c>
      <c r="K1257" s="10">
        <f t="shared" si="97"/>
        <v>2.6908650950682462</v>
      </c>
      <c r="L1257" s="10">
        <f t="shared" si="98"/>
        <v>1.6727626889250891E-2</v>
      </c>
    </row>
    <row r="1258" spans="1:12" x14ac:dyDescent="0.25">
      <c r="A1258" s="8">
        <v>45087</v>
      </c>
      <c r="B1258" s="9">
        <v>26477.83</v>
      </c>
      <c r="C1258" s="9">
        <v>26500.5</v>
      </c>
      <c r="D1258" s="9">
        <v>25491.91</v>
      </c>
      <c r="E1258" s="9">
        <v>25842.84</v>
      </c>
      <c r="F1258" s="9">
        <v>35817729266.89547</v>
      </c>
      <c r="G1258" s="9">
        <v>500979517674.52612</v>
      </c>
      <c r="H1258" s="44">
        <f t="shared" si="99"/>
        <v>-9.9296577634246843E-3</v>
      </c>
      <c r="I1258" s="10">
        <f t="shared" si="95"/>
        <v>7.6189116857296449E-3</v>
      </c>
      <c r="J1258" s="10">
        <f t="shared" si="96"/>
        <v>3.019018033621812E-3</v>
      </c>
      <c r="K1258" s="10">
        <f t="shared" si="97"/>
        <v>2.6542160678232483</v>
      </c>
      <c r="L1258" s="10">
        <f t="shared" si="98"/>
        <v>3.9565101241923362E-2</v>
      </c>
    </row>
    <row r="1259" spans="1:12" x14ac:dyDescent="0.25">
      <c r="A1259" s="8">
        <v>45088</v>
      </c>
      <c r="B1259" s="9">
        <v>25841.23</v>
      </c>
      <c r="C1259" s="9">
        <v>26147.84</v>
      </c>
      <c r="D1259" s="9">
        <v>25676.59</v>
      </c>
      <c r="E1259" s="9">
        <v>25920.86</v>
      </c>
      <c r="F1259" s="9">
        <v>33005050373.753471</v>
      </c>
      <c r="G1259" s="9">
        <v>501130360397.70477</v>
      </c>
      <c r="H1259" s="44">
        <f t="shared" si="99"/>
        <v>-1.3307673440123766E-2</v>
      </c>
      <c r="I1259" s="10">
        <f t="shared" si="95"/>
        <v>7.7140437416431968E-3</v>
      </c>
      <c r="J1259" s="10">
        <f t="shared" si="96"/>
        <v>-1.2835222288150039E-3</v>
      </c>
      <c r="K1259" s="10">
        <f t="shared" si="97"/>
        <v>2.6055869537130034</v>
      </c>
      <c r="L1259" s="10">
        <f t="shared" si="98"/>
        <v>1.835329379796935E-2</v>
      </c>
    </row>
    <row r="1260" spans="1:12" x14ac:dyDescent="0.25">
      <c r="A1260" s="8">
        <v>45089</v>
      </c>
      <c r="B1260" s="9">
        <v>25925.52</v>
      </c>
      <c r="C1260" s="9">
        <v>26081.61</v>
      </c>
      <c r="D1260" s="9">
        <v>25662.95</v>
      </c>
      <c r="E1260" s="9">
        <v>25887.59</v>
      </c>
      <c r="F1260" s="9">
        <v>30185723237.09375</v>
      </c>
      <c r="G1260" s="9">
        <v>501835679491.85419</v>
      </c>
      <c r="H1260" s="44">
        <f t="shared" si="99"/>
        <v>-2.5329052036420431E-3</v>
      </c>
      <c r="I1260" s="10">
        <f t="shared" si="95"/>
        <v>1.2746972270034592E-2</v>
      </c>
      <c r="J1260" s="10">
        <f t="shared" si="96"/>
        <v>8.6682460592113486E-4</v>
      </c>
      <c r="K1260" s="10">
        <f t="shared" si="97"/>
        <v>2.5964543437557599</v>
      </c>
      <c r="L1260" s="10">
        <f t="shared" si="98"/>
        <v>1.6313790893096813E-2</v>
      </c>
    </row>
    <row r="1261" spans="1:12" x14ac:dyDescent="0.25">
      <c r="A1261" s="8">
        <v>45090</v>
      </c>
      <c r="B1261" s="9">
        <v>25905.22</v>
      </c>
      <c r="C1261" s="9">
        <v>26300.080000000002</v>
      </c>
      <c r="D1261" s="9">
        <v>25760.04</v>
      </c>
      <c r="E1261" s="9">
        <v>25910.03</v>
      </c>
      <c r="F1261" s="9">
        <v>33776625527.253471</v>
      </c>
      <c r="G1261" s="9">
        <v>504195980266.32977</v>
      </c>
      <c r="H1261" s="44">
        <f t="shared" si="99"/>
        <v>8.3764000765290617E-3</v>
      </c>
      <c r="I1261" s="10">
        <f t="shared" si="95"/>
        <v>2.3238613013720631E-3</v>
      </c>
      <c r="J1261" s="10">
        <f t="shared" si="96"/>
        <v>-3.049475434802662E-2</v>
      </c>
      <c r="K1261" s="10">
        <f t="shared" si="97"/>
        <v>2.6265796841960292</v>
      </c>
      <c r="L1261" s="10">
        <f t="shared" si="98"/>
        <v>2.0964253161097623E-2</v>
      </c>
    </row>
    <row r="1262" spans="1:12" x14ac:dyDescent="0.25">
      <c r="A1262" s="8">
        <v>45091</v>
      </c>
      <c r="B1262" s="9">
        <v>25937.62</v>
      </c>
      <c r="C1262" s="9">
        <v>26046.27</v>
      </c>
      <c r="D1262" s="9">
        <v>24878.78</v>
      </c>
      <c r="E1262" s="9">
        <v>25119.91</v>
      </c>
      <c r="F1262" s="9">
        <v>41541284759.71875</v>
      </c>
      <c r="G1262" s="9">
        <v>500964238263.88892</v>
      </c>
      <c r="H1262" s="44">
        <f t="shared" si="99"/>
        <v>-9.6505409869476182E-3</v>
      </c>
      <c r="I1262" s="10">
        <f t="shared" si="95"/>
        <v>2.9431139460469151E-2</v>
      </c>
      <c r="J1262" s="10">
        <f t="shared" si="96"/>
        <v>1.8531913529945099E-2</v>
      </c>
      <c r="K1262" s="10">
        <f t="shared" si="97"/>
        <v>2.5915812283112638</v>
      </c>
      <c r="L1262" s="10">
        <f t="shared" si="98"/>
        <v>4.6927140317973848E-2</v>
      </c>
    </row>
    <row r="1263" spans="1:12" x14ac:dyDescent="0.25">
      <c r="A1263" s="8">
        <v>45092</v>
      </c>
      <c r="B1263" s="9">
        <v>25129.87</v>
      </c>
      <c r="C1263" s="9">
        <v>25709.31</v>
      </c>
      <c r="D1263" s="9">
        <v>24876.67</v>
      </c>
      <c r="E1263" s="9">
        <v>25585.43</v>
      </c>
      <c r="F1263" s="9">
        <v>54687742282.465279</v>
      </c>
      <c r="G1263" s="9">
        <v>487487715623.4375</v>
      </c>
      <c r="H1263" s="44">
        <f t="shared" si="99"/>
        <v>-1.293697715642198E-2</v>
      </c>
      <c r="I1263" s="10">
        <f t="shared" si="95"/>
        <v>1.1871596842492829E-2</v>
      </c>
      <c r="J1263" s="10">
        <f t="shared" si="96"/>
        <v>2.9593405309193521E-2</v>
      </c>
      <c r="K1263" s="10">
        <f t="shared" si="97"/>
        <v>2.545117024005167</v>
      </c>
      <c r="L1263" s="10">
        <f t="shared" si="98"/>
        <v>3.3470717744778611E-2</v>
      </c>
    </row>
    <row r="1264" spans="1:12" x14ac:dyDescent="0.25">
      <c r="A1264" s="8">
        <v>45093</v>
      </c>
      <c r="B1264" s="9">
        <v>25577.08</v>
      </c>
      <c r="C1264" s="9">
        <v>26446.78</v>
      </c>
      <c r="D1264" s="9">
        <v>25346.71</v>
      </c>
      <c r="E1264" s="9">
        <v>26342.59</v>
      </c>
      <c r="F1264" s="9">
        <v>46740197622.607643</v>
      </c>
      <c r="G1264" s="9">
        <v>500194067544.6875</v>
      </c>
      <c r="H1264" s="44">
        <f t="shared" si="99"/>
        <v>2.8684939424667464E-2</v>
      </c>
      <c r="I1264" s="10">
        <f t="shared" si="95"/>
        <v>1.1336969674670572E-2</v>
      </c>
      <c r="J1264" s="10">
        <f t="shared" si="96"/>
        <v>6.7351008386038469E-3</v>
      </c>
      <c r="K1264" s="10">
        <f t="shared" si="97"/>
        <v>2.6468084910921124</v>
      </c>
      <c r="L1264" s="10">
        <f t="shared" si="98"/>
        <v>4.3400898972687285E-2</v>
      </c>
    </row>
    <row r="1265" spans="1:12" x14ac:dyDescent="0.25">
      <c r="A1265" s="8">
        <v>45094</v>
      </c>
      <c r="B1265" s="9">
        <v>26323.02</v>
      </c>
      <c r="C1265" s="9">
        <v>26761.39</v>
      </c>
      <c r="D1265" s="9">
        <v>26195.360000000001</v>
      </c>
      <c r="E1265" s="9">
        <v>26520.01</v>
      </c>
      <c r="F1265" s="9">
        <v>48909874801.03125</v>
      </c>
      <c r="G1265" s="9">
        <v>513792984872.29523</v>
      </c>
      <c r="H1265" s="44">
        <f t="shared" si="99"/>
        <v>1.1895966162988485E-2</v>
      </c>
      <c r="I1265" s="10">
        <f t="shared" si="95"/>
        <v>1.1345577120266848E-2</v>
      </c>
      <c r="J1265" s="10">
        <f t="shared" si="96"/>
        <v>-6.8091980357473103E-3</v>
      </c>
      <c r="K1265" s="10">
        <f t="shared" si="97"/>
        <v>2.6901908015050431</v>
      </c>
      <c r="L1265" s="10">
        <f t="shared" si="98"/>
        <v>2.1608025238057271E-2</v>
      </c>
    </row>
    <row r="1266" spans="1:12" x14ac:dyDescent="0.25">
      <c r="A1266" s="8">
        <v>45095</v>
      </c>
      <c r="B1266" s="9">
        <v>26516.99</v>
      </c>
      <c r="C1266" s="9">
        <v>26650.68</v>
      </c>
      <c r="D1266" s="9">
        <v>26339.43</v>
      </c>
      <c r="E1266" s="9">
        <v>26339.43</v>
      </c>
      <c r="F1266" s="9">
        <v>44235157758.614594</v>
      </c>
      <c r="G1266" s="9">
        <v>514476561479.98962</v>
      </c>
      <c r="H1266" s="44">
        <f t="shared" si="99"/>
        <v>-4.1369301071431316E-3</v>
      </c>
      <c r="I1266" s="10">
        <f t="shared" si="95"/>
        <v>2.836605808948638E-2</v>
      </c>
      <c r="J1266" s="10">
        <f t="shared" si="96"/>
        <v>1.6795731722364593E-2</v>
      </c>
      <c r="K1266" s="10">
        <f t="shared" si="97"/>
        <v>2.6749247400771945</v>
      </c>
      <c r="L1266" s="10">
        <f t="shared" si="98"/>
        <v>1.1816884420050133E-2</v>
      </c>
    </row>
    <row r="1267" spans="1:12" x14ac:dyDescent="0.25">
      <c r="A1267" s="8">
        <v>45096</v>
      </c>
      <c r="B1267" s="9">
        <v>26341.31</v>
      </c>
      <c r="C1267" s="9">
        <v>26968.04</v>
      </c>
      <c r="D1267" s="9">
        <v>26327.58</v>
      </c>
      <c r="E1267" s="9">
        <v>26781.82</v>
      </c>
      <c r="F1267" s="9">
        <v>50484604860.829857</v>
      </c>
      <c r="G1267" s="9">
        <v>514394026109.64227</v>
      </c>
      <c r="H1267" s="44">
        <f t="shared" si="99"/>
        <v>1.1908138929288129E-2</v>
      </c>
      <c r="I1267" s="10">
        <f t="shared" si="95"/>
        <v>2.021504095343974E-2</v>
      </c>
      <c r="J1267" s="10">
        <f t="shared" si="96"/>
        <v>5.9338760397911638E-2</v>
      </c>
      <c r="K1267" s="10">
        <f t="shared" si="97"/>
        <v>2.7186862544367116</v>
      </c>
      <c r="L1267" s="10">
        <f t="shared" si="98"/>
        <v>2.4326580718774693E-2</v>
      </c>
    </row>
    <row r="1268" spans="1:12" x14ac:dyDescent="0.25">
      <c r="A1268" s="8">
        <v>45097</v>
      </c>
      <c r="B1268" s="9">
        <v>26842.25</v>
      </c>
      <c r="C1268" s="9">
        <v>28371.02</v>
      </c>
      <c r="D1268" s="9">
        <v>26669.03</v>
      </c>
      <c r="E1268" s="9">
        <v>28371.02</v>
      </c>
      <c r="F1268" s="9">
        <v>57466425343.5625</v>
      </c>
      <c r="G1268" s="9">
        <v>527833461097.65973</v>
      </c>
      <c r="H1268" s="44">
        <f t="shared" si="99"/>
        <v>5.2023802990502813E-2</v>
      </c>
      <c r="I1268" s="10">
        <f t="shared" si="95"/>
        <v>6.1238797171913911E-2</v>
      </c>
      <c r="J1268" s="10">
        <f t="shared" si="96"/>
        <v>5.9521652728735219E-2</v>
      </c>
      <c r="K1268" s="10">
        <f t="shared" si="97"/>
        <v>2.9121464555210181</v>
      </c>
      <c r="L1268" s="10">
        <f t="shared" si="98"/>
        <v>6.3818969043868634E-2</v>
      </c>
    </row>
    <row r="1269" spans="1:12" x14ac:dyDescent="0.25">
      <c r="A1269" s="8">
        <v>45098</v>
      </c>
      <c r="B1269" s="9">
        <v>28300.69</v>
      </c>
      <c r="C1269" s="9">
        <v>30658.07</v>
      </c>
      <c r="D1269" s="9">
        <v>28260.92</v>
      </c>
      <c r="E1269" s="9">
        <v>30059.71</v>
      </c>
      <c r="F1269" s="9">
        <v>73009173801.902771</v>
      </c>
      <c r="G1269" s="9">
        <v>568630366016.25342</v>
      </c>
      <c r="H1269" s="44">
        <f t="shared" si="99"/>
        <v>8.0612188070784879E-2</v>
      </c>
      <c r="I1269" s="10">
        <f t="shared" si="95"/>
        <v>2.55524268483736E-2</v>
      </c>
      <c r="J1269" s="10">
        <f t="shared" si="96"/>
        <v>-5.1946608932686988E-3</v>
      </c>
      <c r="K1269" s="10">
        <f t="shared" si="97"/>
        <v>3.2275131413539331</v>
      </c>
      <c r="L1269" s="10">
        <f t="shared" si="98"/>
        <v>8.4822079394442973E-2</v>
      </c>
    </row>
    <row r="1270" spans="1:12" x14ac:dyDescent="0.25">
      <c r="A1270" s="8">
        <v>45099</v>
      </c>
      <c r="B1270" s="9">
        <v>29993.95</v>
      </c>
      <c r="C1270" s="9">
        <v>30474.35</v>
      </c>
      <c r="D1270" s="9">
        <v>29672.52</v>
      </c>
      <c r="E1270" s="9">
        <v>29903.56</v>
      </c>
      <c r="F1270" s="9">
        <v>68752955862.892365</v>
      </c>
      <c r="G1270" s="9">
        <v>584251464014.36108</v>
      </c>
      <c r="H1270" s="44">
        <f t="shared" si="99"/>
        <v>-5.9925494331509177E-3</v>
      </c>
      <c r="I1270" s="10">
        <f t="shared" si="95"/>
        <v>3.4964145249747634E-2</v>
      </c>
      <c r="J1270" s="10">
        <f t="shared" si="96"/>
        <v>2.3476469022417401E-2</v>
      </c>
      <c r="K1270" s="10">
        <f t="shared" si="97"/>
        <v>3.2021795598750744</v>
      </c>
      <c r="L1270" s="10">
        <f t="shared" si="98"/>
        <v>2.7022645868972406E-2</v>
      </c>
    </row>
    <row r="1271" spans="1:12" x14ac:dyDescent="0.25">
      <c r="A1271" s="8">
        <v>45100</v>
      </c>
      <c r="B1271" s="9">
        <v>29887.61</v>
      </c>
      <c r="C1271" s="9">
        <v>31392.97</v>
      </c>
      <c r="D1271" s="9">
        <v>29853.89</v>
      </c>
      <c r="E1271" s="9">
        <v>30605.59</v>
      </c>
      <c r="F1271" s="9">
        <v>59627137330.020844</v>
      </c>
      <c r="G1271" s="9">
        <v>588824363402.67712</v>
      </c>
      <c r="H1271" s="44">
        <f t="shared" si="99"/>
        <v>3.0144039167365428E-2</v>
      </c>
      <c r="I1271" s="10">
        <f t="shared" si="95"/>
        <v>1.9453948892574176E-2</v>
      </c>
      <c r="J1271" s="10">
        <f t="shared" si="96"/>
        <v>-2.1251019830037521E-3</v>
      </c>
      <c r="K1271" s="10">
        <f t="shared" si="97"/>
        <v>3.3288502251162511</v>
      </c>
      <c r="L1271" s="10">
        <f t="shared" si="98"/>
        <v>5.1553750616753824E-2</v>
      </c>
    </row>
    <row r="1272" spans="1:12" x14ac:dyDescent="0.25">
      <c r="A1272" s="8">
        <v>45101</v>
      </c>
      <c r="B1272" s="9">
        <v>30681.32</v>
      </c>
      <c r="C1272" s="9">
        <v>30787</v>
      </c>
      <c r="D1272" s="9">
        <v>30313.99</v>
      </c>
      <c r="E1272" s="9">
        <v>30540.55</v>
      </c>
      <c r="F1272" s="9">
        <v>62026836506.961807</v>
      </c>
      <c r="G1272" s="9">
        <v>594264295560.33337</v>
      </c>
      <c r="H1272" s="44">
        <f t="shared" si="99"/>
        <v>-1.93027292416105E-2</v>
      </c>
      <c r="I1272" s="10">
        <f t="shared" si="95"/>
        <v>1.497408699794562E-2</v>
      </c>
      <c r="J1272" s="10">
        <f t="shared" si="96"/>
        <v>-2.7127867703757857E-3</v>
      </c>
      <c r="K1272" s="10">
        <f t="shared" si="97"/>
        <v>3.2452916012933475</v>
      </c>
      <c r="L1272" s="10">
        <f t="shared" si="98"/>
        <v>1.5603686614662049E-2</v>
      </c>
    </row>
    <row r="1273" spans="1:12" x14ac:dyDescent="0.25">
      <c r="A1273" s="8">
        <v>45102</v>
      </c>
      <c r="B1273" s="9">
        <v>30527.39</v>
      </c>
      <c r="C1273" s="9">
        <v>31039.74</v>
      </c>
      <c r="D1273" s="9">
        <v>30311.24</v>
      </c>
      <c r="E1273" s="9">
        <v>30457.7</v>
      </c>
      <c r="F1273" s="9">
        <v>63108148385.736122</v>
      </c>
      <c r="G1273" s="9">
        <v>594243523906.10071</v>
      </c>
      <c r="H1273" s="44">
        <f t="shared" si="99"/>
        <v>8.2093091239809537E-3</v>
      </c>
      <c r="I1273" s="10">
        <f t="shared" si="95"/>
        <v>1.6786313512948726E-2</v>
      </c>
      <c r="J1273" s="10">
        <f t="shared" si="96"/>
        <v>-6.0378820462477778E-3</v>
      </c>
      <c r="K1273" s="10">
        <f t="shared" si="97"/>
        <v>3.280142512369804</v>
      </c>
      <c r="L1273" s="10">
        <f t="shared" si="98"/>
        <v>2.4033988711778198E-2</v>
      </c>
    </row>
    <row r="1274" spans="1:12" x14ac:dyDescent="0.25">
      <c r="A1274" s="8">
        <v>45103</v>
      </c>
      <c r="B1274" s="9">
        <v>30462.68</v>
      </c>
      <c r="C1274" s="9">
        <v>30637.24</v>
      </c>
      <c r="D1274" s="9">
        <v>30010.62</v>
      </c>
      <c r="E1274" s="9">
        <v>30273.8</v>
      </c>
      <c r="F1274" s="9">
        <v>50540549431.420143</v>
      </c>
      <c r="G1274" s="9">
        <v>587700179912.50696</v>
      </c>
      <c r="H1274" s="44">
        <f t="shared" si="99"/>
        <v>-1.2967247792668366E-2</v>
      </c>
      <c r="I1274" s="10">
        <f t="shared" si="95"/>
        <v>1.389232577017002E-2</v>
      </c>
      <c r="J1274" s="10">
        <f t="shared" si="96"/>
        <v>1.4401231427835226E-2</v>
      </c>
      <c r="K1274" s="10">
        <f t="shared" si="97"/>
        <v>3.2246408438239706</v>
      </c>
      <c r="L1274" s="10">
        <f t="shared" si="98"/>
        <v>2.0879941833924276E-2</v>
      </c>
    </row>
    <row r="1275" spans="1:12" x14ac:dyDescent="0.25">
      <c r="A1275" s="8">
        <v>45104</v>
      </c>
      <c r="B1275" s="9">
        <v>30265.01</v>
      </c>
      <c r="C1275" s="9">
        <v>30967.27</v>
      </c>
      <c r="D1275" s="9">
        <v>30238.02</v>
      </c>
      <c r="E1275" s="9">
        <v>30709.78</v>
      </c>
      <c r="F1275" s="9">
        <v>55136086604.774307</v>
      </c>
      <c r="G1275" s="9">
        <v>592493194819.14233</v>
      </c>
      <c r="H1275" s="44">
        <f t="shared" si="99"/>
        <v>1.0772184439590472E-2</v>
      </c>
      <c r="I1275" s="10">
        <f t="shared" si="95"/>
        <v>8.1756836689595661E-3</v>
      </c>
      <c r="J1275" s="10">
        <f t="shared" si="96"/>
        <v>-2.0376896220031582E-2</v>
      </c>
      <c r="K1275" s="10">
        <f t="shared" si="97"/>
        <v>3.2701494541846703</v>
      </c>
      <c r="L1275" s="10">
        <f t="shared" si="98"/>
        <v>2.4116989141484746E-2</v>
      </c>
    </row>
    <row r="1276" spans="1:12" x14ac:dyDescent="0.25">
      <c r="A1276" s="8">
        <v>45105</v>
      </c>
      <c r="B1276" s="9">
        <v>30692.45</v>
      </c>
      <c r="C1276" s="9">
        <v>30692.45</v>
      </c>
      <c r="D1276" s="9">
        <v>29992.58</v>
      </c>
      <c r="E1276" s="9">
        <v>30084.01</v>
      </c>
      <c r="F1276" s="9">
        <v>53570321008.222221</v>
      </c>
      <c r="G1276" s="9">
        <v>588082306247.5</v>
      </c>
      <c r="H1276" s="44">
        <f t="shared" si="99"/>
        <v>-8.8745310774892231E-3</v>
      </c>
      <c r="I1276" s="10">
        <f t="shared" si="95"/>
        <v>8.0489311271508615E-3</v>
      </c>
      <c r="J1276" s="10">
        <f t="shared" si="96"/>
        <v>1.246808520539644E-2</v>
      </c>
      <c r="K1276" s="10">
        <f t="shared" si="97"/>
        <v>3.2322538801479848</v>
      </c>
      <c r="L1276" s="10">
        <f t="shared" si="98"/>
        <v>2.3334771466809512E-2</v>
      </c>
    </row>
    <row r="1277" spans="1:12" x14ac:dyDescent="0.25">
      <c r="A1277" s="8">
        <v>45106</v>
      </c>
      <c r="B1277" s="9">
        <v>30077.439999999999</v>
      </c>
      <c r="C1277" s="9">
        <v>30774.94</v>
      </c>
      <c r="D1277" s="9">
        <v>30077.439999999999</v>
      </c>
      <c r="E1277" s="9">
        <v>30459.1</v>
      </c>
      <c r="F1277" s="9">
        <v>50980130909.538193</v>
      </c>
      <c r="G1277" s="9">
        <v>590214626897.99304</v>
      </c>
      <c r="H1277" s="44">
        <f t="shared" si="99"/>
        <v>2.6876316488256219E-3</v>
      </c>
      <c r="I1277" s="10">
        <f t="shared" si="95"/>
        <v>2.2955233845920204E-2</v>
      </c>
      <c r="J1277" s="10">
        <f t="shared" si="96"/>
        <v>1.0811218978892256E-3</v>
      </c>
      <c r="K1277" s="10">
        <f t="shared" si="97"/>
        <v>3.2436286196221351</v>
      </c>
      <c r="L1277" s="10">
        <f t="shared" si="98"/>
        <v>2.319013852242735E-2</v>
      </c>
    </row>
    <row r="1278" spans="1:12" x14ac:dyDescent="0.25">
      <c r="A1278" s="8">
        <v>45107</v>
      </c>
      <c r="B1278" s="9">
        <v>30445.96</v>
      </c>
      <c r="C1278" s="9">
        <v>31207.96</v>
      </c>
      <c r="D1278" s="9">
        <v>29868.71</v>
      </c>
      <c r="E1278" s="9">
        <v>30492.03</v>
      </c>
      <c r="F1278" s="9">
        <v>62614310900.996529</v>
      </c>
      <c r="G1278" s="9">
        <v>593544082087.18408</v>
      </c>
      <c r="H1278" s="44">
        <f t="shared" si="99"/>
        <v>1.407053921144933E-2</v>
      </c>
      <c r="I1278" s="10">
        <f t="shared" si="95"/>
        <v>1.5991806570679463E-2</v>
      </c>
      <c r="J1278" s="10">
        <f t="shared" si="96"/>
        <v>3.1818150513429622E-3</v>
      </c>
      <c r="K1278" s="10">
        <f t="shared" si="97"/>
        <v>3.3033387625133575</v>
      </c>
      <c r="L1278" s="10">
        <f t="shared" si="98"/>
        <v>4.48378922290249E-2</v>
      </c>
    </row>
    <row r="1279" spans="1:12" x14ac:dyDescent="0.25">
      <c r="A1279" s="8">
        <v>45108</v>
      </c>
      <c r="B1279" s="9">
        <v>30473.99</v>
      </c>
      <c r="C1279" s="9">
        <v>30633.95</v>
      </c>
      <c r="D1279" s="9">
        <v>30337.18</v>
      </c>
      <c r="E1279" s="9">
        <v>30589.05</v>
      </c>
      <c r="F1279" s="9">
        <v>60787752400.333344</v>
      </c>
      <c r="G1279" s="9">
        <v>592434356996.75696</v>
      </c>
      <c r="H1279" s="44">
        <f t="shared" si="99"/>
        <v>-1.8393063820896925E-2</v>
      </c>
      <c r="I1279" s="10">
        <f t="shared" si="95"/>
        <v>1.0090903570193427E-2</v>
      </c>
      <c r="J1279" s="10">
        <f t="shared" si="96"/>
        <v>1.1347197771751638E-3</v>
      </c>
      <c r="K1279" s="10">
        <f t="shared" si="97"/>
        <v>3.2241871780115092</v>
      </c>
      <c r="L1279" s="10">
        <f t="shared" si="98"/>
        <v>9.7823858381036466E-3</v>
      </c>
    </row>
    <row r="1280" spans="1:12" x14ac:dyDescent="0.25">
      <c r="A1280" s="8">
        <v>45109</v>
      </c>
      <c r="B1280" s="9">
        <v>30591.71</v>
      </c>
      <c r="C1280" s="9">
        <v>30763.31</v>
      </c>
      <c r="D1280" s="9">
        <v>30263.48</v>
      </c>
      <c r="E1280" s="9">
        <v>30623.759999999998</v>
      </c>
      <c r="F1280" s="9">
        <v>40401576623.850693</v>
      </c>
      <c r="G1280" s="9">
        <v>592961262496.02783</v>
      </c>
      <c r="H1280" s="44">
        <f t="shared" si="99"/>
        <v>4.2227659182051472E-3</v>
      </c>
      <c r="I1280" s="10">
        <f t="shared" si="95"/>
        <v>1.3353534063301985E-2</v>
      </c>
      <c r="J1280" s="10">
        <f t="shared" si="96"/>
        <v>1.7315966426069362E-2</v>
      </c>
      <c r="K1280" s="10">
        <f t="shared" si="97"/>
        <v>3.2420249316589356</v>
      </c>
      <c r="L1280" s="10">
        <f t="shared" si="98"/>
        <v>1.6515945952018773E-2</v>
      </c>
    </row>
    <row r="1281" spans="1:12" x14ac:dyDescent="0.25">
      <c r="A1281" s="8">
        <v>45110</v>
      </c>
      <c r="B1281" s="9">
        <v>30616.98</v>
      </c>
      <c r="C1281" s="9">
        <v>31332.23</v>
      </c>
      <c r="D1281" s="9">
        <v>30581.51</v>
      </c>
      <c r="E1281" s="9">
        <v>31154.04</v>
      </c>
      <c r="F1281" s="9">
        <v>48678782073.222221</v>
      </c>
      <c r="G1281" s="9">
        <v>598522185540.69092</v>
      </c>
      <c r="H1281" s="44">
        <f t="shared" si="99"/>
        <v>1.8493458603771773E-2</v>
      </c>
      <c r="I1281" s="10">
        <f t="shared" si="95"/>
        <v>9.8512982308004947E-3</v>
      </c>
      <c r="J1281" s="10">
        <f t="shared" si="96"/>
        <v>-1.2264219985594238E-2</v>
      </c>
      <c r="K1281" s="10">
        <f t="shared" si="97"/>
        <v>3.3204746441287378</v>
      </c>
      <c r="L1281" s="10">
        <f t="shared" si="98"/>
        <v>2.4548166522843307E-2</v>
      </c>
    </row>
    <row r="1282" spans="1:12" x14ac:dyDescent="0.25">
      <c r="A1282" s="8">
        <v>45111</v>
      </c>
      <c r="B1282" s="9">
        <v>31148.880000000001</v>
      </c>
      <c r="C1282" s="9">
        <v>31319.97</v>
      </c>
      <c r="D1282" s="9">
        <v>30679.97</v>
      </c>
      <c r="E1282" s="9">
        <v>30771.96</v>
      </c>
      <c r="F1282" s="9">
        <v>47297252077.90625</v>
      </c>
      <c r="G1282" s="9">
        <v>601651569201.19446</v>
      </c>
      <c r="H1282" s="44">
        <f t="shared" si="99"/>
        <v>-3.9129037416099649E-4</v>
      </c>
      <c r="I1282" s="10">
        <f t="shared" si="95"/>
        <v>2.1869052951431739E-2</v>
      </c>
      <c r="J1282" s="10">
        <f t="shared" si="96"/>
        <v>-8.743024493727436E-3</v>
      </c>
      <c r="K1282" s="10">
        <f t="shared" si="97"/>
        <v>3.3187840839886835</v>
      </c>
      <c r="L1282" s="10">
        <f t="shared" si="98"/>
        <v>2.0860515834924209E-2</v>
      </c>
    </row>
    <row r="1283" spans="1:12" x14ac:dyDescent="0.25">
      <c r="A1283" s="8">
        <v>45112</v>
      </c>
      <c r="B1283" s="9">
        <v>30781.87</v>
      </c>
      <c r="C1283" s="9">
        <v>30871.37</v>
      </c>
      <c r="D1283" s="9">
        <v>30223.32</v>
      </c>
      <c r="E1283" s="9">
        <v>30502.92</v>
      </c>
      <c r="F1283" s="9">
        <v>40591508671.729172</v>
      </c>
      <c r="G1283" s="9">
        <v>594090266062.21533</v>
      </c>
      <c r="H1283" s="44">
        <f t="shared" si="99"/>
        <v>-1.4323129939141135E-2</v>
      </c>
      <c r="I1283" s="10">
        <f t="shared" ref="I1283:I1346" si="100">_xlfn.STDEV.S(H1284:H1285)</f>
        <v>3.3666043164347972E-2</v>
      </c>
      <c r="J1283" s="10">
        <f t="shared" ref="J1283:J1346" si="101">E1284/E1283-1</f>
        <v>-1.7469475053535799E-2</v>
      </c>
      <c r="K1283" s="10">
        <f t="shared" ref="K1283:K1346" si="102">C1283/$C$2-1</f>
        <v>3.2569255783746192</v>
      </c>
      <c r="L1283" s="10">
        <f t="shared" ref="L1283:L1346" si="103">C1283/D1283-1</f>
        <v>2.1442052031345415E-2</v>
      </c>
    </row>
    <row r="1284" spans="1:12" x14ac:dyDescent="0.25">
      <c r="A1284" s="8">
        <v>45113</v>
      </c>
      <c r="B1284" s="9">
        <v>30506.77</v>
      </c>
      <c r="C1284" s="9">
        <v>31383.97</v>
      </c>
      <c r="D1284" s="9">
        <v>29949.46</v>
      </c>
      <c r="E1284" s="9">
        <v>29970.05</v>
      </c>
      <c r="F1284" s="9">
        <v>51010320012</v>
      </c>
      <c r="G1284" s="9">
        <v>592491209173.75696</v>
      </c>
      <c r="H1284" s="44">
        <f t="shared" ref="H1284:H1347" si="104">(C1284-C1283)/C1283</f>
        <v>1.6604381341028991E-2</v>
      </c>
      <c r="I1284" s="10">
        <f t="shared" si="100"/>
        <v>2.1032569008863407E-2</v>
      </c>
      <c r="J1284" s="10">
        <f t="shared" si="101"/>
        <v>1.1677991861875459E-2</v>
      </c>
      <c r="K1284" s="10">
        <f t="shared" si="102"/>
        <v>3.3276091940183319</v>
      </c>
      <c r="L1284" s="10">
        <f t="shared" si="103"/>
        <v>4.7897691644523954E-2</v>
      </c>
    </row>
    <row r="1285" spans="1:12" x14ac:dyDescent="0.25">
      <c r="A1285" s="8">
        <v>45114</v>
      </c>
      <c r="B1285" s="9">
        <v>29904.52</v>
      </c>
      <c r="C1285" s="9">
        <v>30410.86</v>
      </c>
      <c r="D1285" s="9">
        <v>29826.18</v>
      </c>
      <c r="E1285" s="9">
        <v>30320.04</v>
      </c>
      <c r="F1285" s="9">
        <v>56105326561.628471</v>
      </c>
      <c r="G1285" s="9">
        <v>586171500250.70483</v>
      </c>
      <c r="H1285" s="44">
        <f t="shared" si="104"/>
        <v>-3.1006593493429945E-2</v>
      </c>
      <c r="I1285" s="10">
        <f t="shared" si="100"/>
        <v>1.2548912831033391E-3</v>
      </c>
      <c r="J1285" s="10">
        <f t="shared" si="101"/>
        <v>-1.682715458159012E-3</v>
      </c>
      <c r="K1285" s="10">
        <f t="shared" si="102"/>
        <v>3.1934247749409757</v>
      </c>
      <c r="L1285" s="10">
        <f t="shared" si="103"/>
        <v>1.9602912608989831E-2</v>
      </c>
    </row>
    <row r="1286" spans="1:12" x14ac:dyDescent="0.25">
      <c r="A1286" s="8">
        <v>45115</v>
      </c>
      <c r="B1286" s="9">
        <v>30339.11</v>
      </c>
      <c r="C1286" s="9">
        <v>30372.48</v>
      </c>
      <c r="D1286" s="9">
        <v>30056.53</v>
      </c>
      <c r="E1286" s="9">
        <v>30269.02</v>
      </c>
      <c r="F1286" s="9">
        <v>37162038664.055557</v>
      </c>
      <c r="G1286" s="9">
        <v>586871557104.17712</v>
      </c>
      <c r="H1286" s="44">
        <f t="shared" si="104"/>
        <v>-1.2620491495472675E-3</v>
      </c>
      <c r="I1286" s="10">
        <f t="shared" si="100"/>
        <v>1.3273285954763266E-2</v>
      </c>
      <c r="J1286" s="10">
        <f t="shared" si="101"/>
        <v>-3.4533658506287201E-3</v>
      </c>
      <c r="K1286" s="10">
        <f t="shared" si="102"/>
        <v>3.1881324667700701</v>
      </c>
      <c r="L1286" s="10">
        <f t="shared" si="103"/>
        <v>1.0511858820695608E-2</v>
      </c>
    </row>
    <row r="1287" spans="1:12" x14ac:dyDescent="0.25">
      <c r="A1287" s="8">
        <v>45116</v>
      </c>
      <c r="B1287" s="9">
        <v>30284.66</v>
      </c>
      <c r="C1287" s="9">
        <v>30388.05</v>
      </c>
      <c r="D1287" s="9">
        <v>30085.13</v>
      </c>
      <c r="E1287" s="9">
        <v>30164.49</v>
      </c>
      <c r="F1287" s="9">
        <v>30981638245.965279</v>
      </c>
      <c r="G1287" s="9">
        <v>587722263361.63196</v>
      </c>
      <c r="H1287" s="44">
        <f t="shared" si="104"/>
        <v>5.126351223212497E-4</v>
      </c>
      <c r="I1287" s="10">
        <f t="shared" si="100"/>
        <v>1.8886673454697973E-2</v>
      </c>
      <c r="J1287" s="10">
        <f t="shared" si="101"/>
        <v>7.7445367052451086E-3</v>
      </c>
      <c r="K1287" s="10">
        <f t="shared" si="102"/>
        <v>3.1902794505694709</v>
      </c>
      <c r="L1287" s="10">
        <f t="shared" si="103"/>
        <v>1.0068761544324234E-2</v>
      </c>
    </row>
    <row r="1288" spans="1:12" x14ac:dyDescent="0.25">
      <c r="A1288" s="8">
        <v>45117</v>
      </c>
      <c r="B1288" s="9">
        <v>30160.66</v>
      </c>
      <c r="C1288" s="9">
        <v>30974.05</v>
      </c>
      <c r="D1288" s="9">
        <v>30017.17</v>
      </c>
      <c r="E1288" s="9">
        <v>30398.1</v>
      </c>
      <c r="F1288" s="9">
        <v>37039586820.607643</v>
      </c>
      <c r="G1288" s="9">
        <v>587811665589.79858</v>
      </c>
      <c r="H1288" s="44">
        <f t="shared" si="104"/>
        <v>1.9283896136803778E-2</v>
      </c>
      <c r="I1288" s="10">
        <f t="shared" si="100"/>
        <v>7.7811077624299523E-3</v>
      </c>
      <c r="J1288" s="10">
        <f t="shared" si="101"/>
        <v>7.351117339570612E-3</v>
      </c>
      <c r="K1288" s="10">
        <f t="shared" si="102"/>
        <v>3.271084364278436</v>
      </c>
      <c r="L1288" s="10">
        <f t="shared" si="103"/>
        <v>3.1877755298051147E-2</v>
      </c>
    </row>
    <row r="1289" spans="1:12" x14ac:dyDescent="0.25">
      <c r="A1289" s="8">
        <v>45118</v>
      </c>
      <c r="B1289" s="9">
        <v>30411.58</v>
      </c>
      <c r="C1289" s="9">
        <v>30744.04</v>
      </c>
      <c r="D1289" s="9">
        <v>30367.87</v>
      </c>
      <c r="E1289" s="9">
        <v>30621.56</v>
      </c>
      <c r="F1289" s="9">
        <v>55082664538.736122</v>
      </c>
      <c r="G1289" s="9">
        <v>592578723939.26733</v>
      </c>
      <c r="H1289" s="44">
        <f t="shared" si="104"/>
        <v>-7.4258936109420116E-3</v>
      </c>
      <c r="I1289" s="10">
        <f t="shared" si="100"/>
        <v>1.6996898874730285E-2</v>
      </c>
      <c r="J1289" s="10">
        <f t="shared" si="101"/>
        <v>-7.7628311555649754E-3</v>
      </c>
      <c r="K1289" s="10">
        <f t="shared" si="102"/>
        <v>3.2393677461859465</v>
      </c>
      <c r="L1289" s="10">
        <f t="shared" si="103"/>
        <v>1.2387105187160019E-2</v>
      </c>
    </row>
    <row r="1290" spans="1:12" x14ac:dyDescent="0.25">
      <c r="A1290" s="8">
        <v>45119</v>
      </c>
      <c r="B1290" s="9">
        <v>30623.87</v>
      </c>
      <c r="C1290" s="9">
        <v>30854.05</v>
      </c>
      <c r="D1290" s="9">
        <v>30246.39</v>
      </c>
      <c r="E1290" s="9">
        <v>30383.85</v>
      </c>
      <c r="F1290" s="9">
        <v>49193798707.982643</v>
      </c>
      <c r="G1290" s="9">
        <v>594063600634.03821</v>
      </c>
      <c r="H1290" s="44">
        <f t="shared" si="104"/>
        <v>3.5782545169729938E-3</v>
      </c>
      <c r="I1290" s="10">
        <f t="shared" si="100"/>
        <v>2.356999825411752E-2</v>
      </c>
      <c r="J1290" s="10">
        <f t="shared" si="101"/>
        <v>3.4967589689917533E-2</v>
      </c>
      <c r="K1290" s="10">
        <f t="shared" si="102"/>
        <v>3.2545372829728452</v>
      </c>
      <c r="L1290" s="10">
        <f t="shared" si="103"/>
        <v>2.0090331441206644E-2</v>
      </c>
    </row>
    <row r="1291" spans="1:12" x14ac:dyDescent="0.25">
      <c r="A1291" s="8">
        <v>45120</v>
      </c>
      <c r="B1291" s="9">
        <v>30382.03</v>
      </c>
      <c r="C1291" s="9">
        <v>31706.1</v>
      </c>
      <c r="D1291" s="9">
        <v>30266.65</v>
      </c>
      <c r="E1291" s="9">
        <v>31446.3</v>
      </c>
      <c r="F1291" s="9">
        <v>55140363178.256943</v>
      </c>
      <c r="G1291" s="9">
        <v>596630194125.0625</v>
      </c>
      <c r="H1291" s="44">
        <f t="shared" si="104"/>
        <v>2.7615499423900566E-2</v>
      </c>
      <c r="I1291" s="10">
        <f t="shared" si="100"/>
        <v>2.1918673948533089E-2</v>
      </c>
      <c r="J1291" s="10">
        <f t="shared" si="101"/>
        <v>-3.6272947850780501E-2</v>
      </c>
      <c r="K1291" s="10">
        <f t="shared" si="102"/>
        <v>3.3720284548597457</v>
      </c>
      <c r="L1291" s="10">
        <f t="shared" si="103"/>
        <v>4.7558946893693221E-2</v>
      </c>
    </row>
    <row r="1292" spans="1:12" x14ac:dyDescent="0.25">
      <c r="A1292" s="8">
        <v>45121</v>
      </c>
      <c r="B1292" s="9">
        <v>31449.98</v>
      </c>
      <c r="C1292" s="9">
        <v>31524.82</v>
      </c>
      <c r="D1292" s="9">
        <v>29921.99</v>
      </c>
      <c r="E1292" s="9">
        <v>30305.65</v>
      </c>
      <c r="F1292" s="9">
        <v>70743478140.055557</v>
      </c>
      <c r="G1292" s="9">
        <v>602507765700.44788</v>
      </c>
      <c r="H1292" s="44">
        <f t="shared" si="104"/>
        <v>-5.7175117721826032E-3</v>
      </c>
      <c r="I1292" s="10">
        <f t="shared" si="100"/>
        <v>2.7374503765714625E-2</v>
      </c>
      <c r="J1292" s="10">
        <f t="shared" si="101"/>
        <v>-9.8892450747634086E-4</v>
      </c>
      <c r="K1292" s="10">
        <f t="shared" si="102"/>
        <v>3.3470313307007675</v>
      </c>
      <c r="L1292" s="10">
        <f t="shared" si="103"/>
        <v>5.356695861471783E-2</v>
      </c>
    </row>
    <row r="1293" spans="1:12" x14ac:dyDescent="0.25">
      <c r="A1293" s="8">
        <v>45122</v>
      </c>
      <c r="B1293" s="9">
        <v>30312.04</v>
      </c>
      <c r="C1293" s="9">
        <v>30367.38</v>
      </c>
      <c r="D1293" s="9">
        <v>30256.05</v>
      </c>
      <c r="E1293" s="9">
        <v>30275.68</v>
      </c>
      <c r="F1293" s="9">
        <v>56398543696.145844</v>
      </c>
      <c r="G1293" s="9">
        <v>588792035601.91663</v>
      </c>
      <c r="H1293" s="44">
        <f t="shared" si="104"/>
        <v>-3.6715197739431937E-2</v>
      </c>
      <c r="I1293" s="10">
        <f t="shared" si="100"/>
        <v>3.7770054824054237E-3</v>
      </c>
      <c r="J1293" s="10">
        <f t="shared" si="101"/>
        <v>-1.8037579998203546E-3</v>
      </c>
      <c r="K1293" s="10">
        <f t="shared" si="102"/>
        <v>3.1874292158145829</v>
      </c>
      <c r="L1293" s="10">
        <f t="shared" si="103"/>
        <v>3.6795946595804541E-3</v>
      </c>
    </row>
    <row r="1294" spans="1:12" x14ac:dyDescent="0.25">
      <c r="A1294" s="8">
        <v>45123</v>
      </c>
      <c r="B1294" s="9">
        <v>30284.33</v>
      </c>
      <c r="C1294" s="9">
        <v>30428.06</v>
      </c>
      <c r="D1294" s="9">
        <v>30119.99</v>
      </c>
      <c r="E1294" s="9">
        <v>30221.07</v>
      </c>
      <c r="F1294" s="9">
        <v>36815642791.170143</v>
      </c>
      <c r="G1294" s="9">
        <v>588443827219.66663</v>
      </c>
      <c r="H1294" s="44">
        <f t="shared" si="104"/>
        <v>1.9981967492750542E-3</v>
      </c>
      <c r="I1294" s="10">
        <f t="shared" si="100"/>
        <v>5.6195641677449992E-5</v>
      </c>
      <c r="J1294" s="10">
        <f t="shared" si="101"/>
        <v>-2.0866236701745366E-3</v>
      </c>
      <c r="K1294" s="10">
        <f t="shared" si="102"/>
        <v>3.1957965232614436</v>
      </c>
      <c r="L1294" s="10">
        <f t="shared" si="103"/>
        <v>1.0228091045182852E-2</v>
      </c>
    </row>
    <row r="1295" spans="1:12" x14ac:dyDescent="0.25">
      <c r="A1295" s="8">
        <v>45124</v>
      </c>
      <c r="B1295" s="9">
        <v>30231.96</v>
      </c>
      <c r="C1295" s="9">
        <v>30326.33</v>
      </c>
      <c r="D1295" s="9">
        <v>29688.98</v>
      </c>
      <c r="E1295" s="9">
        <v>30158.01</v>
      </c>
      <c r="F1295" s="9">
        <v>41603914425.364594</v>
      </c>
      <c r="G1295" s="9">
        <v>586192002159.59717</v>
      </c>
      <c r="H1295" s="44">
        <f t="shared" si="104"/>
        <v>-3.3432956291002303E-3</v>
      </c>
      <c r="I1295" s="10">
        <f t="shared" si="100"/>
        <v>1.5716651673502232E-3</v>
      </c>
      <c r="J1295" s="10">
        <f t="shared" si="101"/>
        <v>-1.0363415888515082E-2</v>
      </c>
      <c r="K1295" s="10">
        <f t="shared" si="102"/>
        <v>3.1817687350846295</v>
      </c>
      <c r="L1295" s="10">
        <f t="shared" si="103"/>
        <v>2.1467561364519883E-2</v>
      </c>
    </row>
    <row r="1296" spans="1:12" x14ac:dyDescent="0.25">
      <c r="A1296" s="8">
        <v>45125</v>
      </c>
      <c r="B1296" s="9">
        <v>30137.98</v>
      </c>
      <c r="C1296" s="9">
        <v>30222.53</v>
      </c>
      <c r="D1296" s="9">
        <v>29690.01</v>
      </c>
      <c r="E1296" s="9">
        <v>29845.47</v>
      </c>
      <c r="F1296" s="9">
        <v>52366327829.586807</v>
      </c>
      <c r="G1296" s="9">
        <v>581710935371.70837</v>
      </c>
      <c r="H1296" s="44">
        <f t="shared" si="104"/>
        <v>-3.4227682677067388E-3</v>
      </c>
      <c r="I1296" s="10">
        <f t="shared" si="100"/>
        <v>5.912802690613889E-3</v>
      </c>
      <c r="J1296" s="10">
        <f t="shared" si="101"/>
        <v>2.9180307765299673E-3</v>
      </c>
      <c r="K1296" s="10">
        <f t="shared" si="102"/>
        <v>3.1674555097552934</v>
      </c>
      <c r="L1296" s="10">
        <f t="shared" si="103"/>
        <v>1.7935999347928888E-2</v>
      </c>
    </row>
    <row r="1297" spans="1:12" x14ac:dyDescent="0.25">
      <c r="A1297" s="8">
        <v>45126</v>
      </c>
      <c r="B1297" s="9">
        <v>29859.98</v>
      </c>
      <c r="C1297" s="9">
        <v>30186.26</v>
      </c>
      <c r="D1297" s="9">
        <v>29824.37</v>
      </c>
      <c r="E1297" s="9">
        <v>29932.560000000001</v>
      </c>
      <c r="F1297" s="9">
        <v>49127238220.729172</v>
      </c>
      <c r="G1297" s="9">
        <v>582424967836.85071</v>
      </c>
      <c r="H1297" s="44">
        <f t="shared" si="104"/>
        <v>-1.200098072530673E-3</v>
      </c>
      <c r="I1297" s="10">
        <f t="shared" si="100"/>
        <v>1.365160410749078E-2</v>
      </c>
      <c r="J1297" s="10">
        <f t="shared" si="101"/>
        <v>-4.5338587812069342E-3</v>
      </c>
      <c r="K1297" s="10">
        <f t="shared" si="102"/>
        <v>3.1624541544306792</v>
      </c>
      <c r="L1297" s="10">
        <f t="shared" si="103"/>
        <v>1.2134036695494288E-2</v>
      </c>
    </row>
    <row r="1298" spans="1:12" x14ac:dyDescent="0.25">
      <c r="A1298" s="8">
        <v>45127</v>
      </c>
      <c r="B1298" s="9">
        <v>29912.65</v>
      </c>
      <c r="C1298" s="9">
        <v>30402.45</v>
      </c>
      <c r="D1298" s="9">
        <v>29666.01</v>
      </c>
      <c r="E1298" s="9">
        <v>29796.85</v>
      </c>
      <c r="F1298" s="9">
        <v>47908295010.871529</v>
      </c>
      <c r="G1298" s="9">
        <v>582846387482.03821</v>
      </c>
      <c r="H1298" s="44">
        <f t="shared" si="104"/>
        <v>7.1618676841716175E-3</v>
      </c>
      <c r="I1298" s="10">
        <f t="shared" si="100"/>
        <v>7.4243180415981998E-3</v>
      </c>
      <c r="J1298" s="10">
        <f t="shared" si="101"/>
        <v>3.7275752302676768E-3</v>
      </c>
      <c r="K1298" s="10">
        <f t="shared" si="102"/>
        <v>3.192265100326142</v>
      </c>
      <c r="L1298" s="10">
        <f t="shared" si="103"/>
        <v>2.4824369707958871E-2</v>
      </c>
    </row>
    <row r="1299" spans="1:12" x14ac:dyDescent="0.25">
      <c r="A1299" s="8">
        <v>45128</v>
      </c>
      <c r="B1299" s="9">
        <v>29800.04</v>
      </c>
      <c r="C1299" s="9">
        <v>30033.23</v>
      </c>
      <c r="D1299" s="9">
        <v>29739.3</v>
      </c>
      <c r="E1299" s="9">
        <v>29907.919999999998</v>
      </c>
      <c r="F1299" s="9">
        <v>47562439772.253471</v>
      </c>
      <c r="G1299" s="9">
        <v>580220370567.91663</v>
      </c>
      <c r="H1299" s="44">
        <f t="shared" si="104"/>
        <v>-1.2144415992790094E-2</v>
      </c>
      <c r="I1299" s="10">
        <f t="shared" si="100"/>
        <v>8.4773288462852685E-3</v>
      </c>
      <c r="J1299" s="10">
        <f t="shared" si="101"/>
        <v>-5.3477473525407326E-3</v>
      </c>
      <c r="K1299" s="10">
        <f t="shared" si="102"/>
        <v>3.1413524889957252</v>
      </c>
      <c r="L1299" s="10">
        <f t="shared" si="103"/>
        <v>9.8835547575093496E-3</v>
      </c>
    </row>
    <row r="1300" spans="1:12" x14ac:dyDescent="0.25">
      <c r="A1300" s="8">
        <v>45129</v>
      </c>
      <c r="B1300" s="9">
        <v>29928.99</v>
      </c>
      <c r="C1300" s="9">
        <v>29983.83</v>
      </c>
      <c r="D1300" s="9">
        <v>29666.39</v>
      </c>
      <c r="E1300" s="9">
        <v>29747.98</v>
      </c>
      <c r="F1300" s="9">
        <v>38410865688.972221</v>
      </c>
      <c r="G1300" s="9">
        <v>580692469493.20837</v>
      </c>
      <c r="H1300" s="44">
        <f t="shared" si="104"/>
        <v>-1.644844726990664E-3</v>
      </c>
      <c r="I1300" s="10">
        <f t="shared" si="100"/>
        <v>1.2122595945539031E-2</v>
      </c>
      <c r="J1300" s="10">
        <f t="shared" si="101"/>
        <v>1.0513991202091733E-2</v>
      </c>
      <c r="K1300" s="10">
        <f t="shared" si="102"/>
        <v>3.1345406071915907</v>
      </c>
      <c r="L1300" s="10">
        <f t="shared" si="103"/>
        <v>1.0700324508644332E-2</v>
      </c>
    </row>
    <row r="1301" spans="1:12" x14ac:dyDescent="0.25">
      <c r="A1301" s="8">
        <v>45130</v>
      </c>
      <c r="B1301" s="9">
        <v>29789.01</v>
      </c>
      <c r="C1301" s="9">
        <v>30293.98</v>
      </c>
      <c r="D1301" s="9">
        <v>29747.48</v>
      </c>
      <c r="E1301" s="9">
        <v>30060.75</v>
      </c>
      <c r="F1301" s="9">
        <v>36606729312.604156</v>
      </c>
      <c r="G1301" s="9">
        <v>581912771928.36462</v>
      </c>
      <c r="H1301" s="44">
        <f t="shared" si="104"/>
        <v>1.0343908700122625E-2</v>
      </c>
      <c r="I1301" s="10">
        <f t="shared" si="100"/>
        <v>1.3004465821753916E-2</v>
      </c>
      <c r="J1301" s="10">
        <f t="shared" si="101"/>
        <v>-2.9096745756509668E-2</v>
      </c>
      <c r="K1301" s="10">
        <f t="shared" si="102"/>
        <v>3.1773079177493306</v>
      </c>
      <c r="L1301" s="10">
        <f t="shared" si="103"/>
        <v>1.8371304056679749E-2</v>
      </c>
    </row>
    <row r="1302" spans="1:12" x14ac:dyDescent="0.25">
      <c r="A1302" s="8">
        <v>45131</v>
      </c>
      <c r="B1302" s="9">
        <v>30083.78</v>
      </c>
      <c r="C1302" s="9">
        <v>30087.98</v>
      </c>
      <c r="D1302" s="9">
        <v>28945.599999999999</v>
      </c>
      <c r="E1302" s="9">
        <v>29186.080000000002</v>
      </c>
      <c r="F1302" s="9">
        <v>46518560674.520844</v>
      </c>
      <c r="G1302" s="9">
        <v>571991945821.74304</v>
      </c>
      <c r="H1302" s="44">
        <f t="shared" si="104"/>
        <v>-6.8000308972277664E-3</v>
      </c>
      <c r="I1302" s="10">
        <f t="shared" si="100"/>
        <v>2.5803618517231897E-2</v>
      </c>
      <c r="J1302" s="10">
        <f t="shared" si="101"/>
        <v>1.9170097525942342E-3</v>
      </c>
      <c r="K1302" s="10">
        <f t="shared" si="102"/>
        <v>3.148902094841401</v>
      </c>
      <c r="L1302" s="10">
        <f t="shared" si="103"/>
        <v>3.9466447404786997E-2</v>
      </c>
    </row>
    <row r="1303" spans="1:12" x14ac:dyDescent="0.25">
      <c r="A1303" s="8">
        <v>45132</v>
      </c>
      <c r="B1303" s="9">
        <v>29176.47</v>
      </c>
      <c r="C1303" s="9">
        <v>29330.03</v>
      </c>
      <c r="D1303" s="9">
        <v>29053.27</v>
      </c>
      <c r="E1303" s="9">
        <v>29242.03</v>
      </c>
      <c r="F1303" s="9">
        <v>46108542236.486122</v>
      </c>
      <c r="G1303" s="9">
        <v>567064826055.9375</v>
      </c>
      <c r="H1303" s="44">
        <f t="shared" si="104"/>
        <v>-2.5191122833769522E-2</v>
      </c>
      <c r="I1303" s="10">
        <f t="shared" si="100"/>
        <v>1.0511326300265736E-2</v>
      </c>
      <c r="J1303" s="10">
        <f t="shared" si="101"/>
        <v>3.6758733918267339E-3</v>
      </c>
      <c r="K1303" s="10">
        <f t="shared" si="102"/>
        <v>3.0443865925449671</v>
      </c>
      <c r="L1303" s="10">
        <f t="shared" si="103"/>
        <v>9.5259500909878891E-3</v>
      </c>
    </row>
    <row r="1304" spans="1:12" x14ac:dyDescent="0.25">
      <c r="A1304" s="8">
        <v>45133</v>
      </c>
      <c r="B1304" s="9">
        <v>29228.92</v>
      </c>
      <c r="C1304" s="9">
        <v>29661.48</v>
      </c>
      <c r="D1304" s="9">
        <v>29131.02</v>
      </c>
      <c r="E1304" s="9">
        <v>29349.52</v>
      </c>
      <c r="F1304" s="9">
        <v>36684978218.6875</v>
      </c>
      <c r="G1304" s="9">
        <v>569058754420.125</v>
      </c>
      <c r="H1304" s="44">
        <f t="shared" si="104"/>
        <v>1.1300704431601357E-2</v>
      </c>
      <c r="I1304" s="10">
        <f t="shared" si="100"/>
        <v>1.427650033081128E-3</v>
      </c>
      <c r="J1304" s="10">
        <f t="shared" si="101"/>
        <v>-4.7656656735782787E-3</v>
      </c>
      <c r="K1304" s="10">
        <f t="shared" si="102"/>
        <v>3.090091010034449</v>
      </c>
      <c r="L1304" s="10">
        <f t="shared" si="103"/>
        <v>1.8209455075723469E-2</v>
      </c>
    </row>
    <row r="1305" spans="1:12" x14ac:dyDescent="0.25">
      <c r="A1305" s="8">
        <v>45134</v>
      </c>
      <c r="B1305" s="9">
        <v>29351.94</v>
      </c>
      <c r="C1305" s="9">
        <v>29555.75</v>
      </c>
      <c r="D1305" s="9">
        <v>29100.73</v>
      </c>
      <c r="E1305" s="9">
        <v>29209.65</v>
      </c>
      <c r="F1305" s="9">
        <v>40359155098.190971</v>
      </c>
      <c r="G1305" s="9">
        <v>570512842026.22217</v>
      </c>
      <c r="H1305" s="44">
        <f t="shared" si="104"/>
        <v>-3.5645557807634535E-3</v>
      </c>
      <c r="I1305" s="10">
        <f t="shared" si="100"/>
        <v>1.6126261737341285E-3</v>
      </c>
      <c r="J1305" s="10">
        <f t="shared" si="101"/>
        <v>3.7306164229971017E-3</v>
      </c>
      <c r="K1305" s="10">
        <f t="shared" si="102"/>
        <v>3.0755116524807828</v>
      </c>
      <c r="L1305" s="10">
        <f t="shared" si="103"/>
        <v>1.5636033872689747E-2</v>
      </c>
    </row>
    <row r="1306" spans="1:12" x14ac:dyDescent="0.25">
      <c r="A1306" s="8">
        <v>45135</v>
      </c>
      <c r="B1306" s="9">
        <v>29223.13</v>
      </c>
      <c r="C1306" s="9">
        <v>29510.07</v>
      </c>
      <c r="D1306" s="9">
        <v>29126.05</v>
      </c>
      <c r="E1306" s="9">
        <v>29318.62</v>
      </c>
      <c r="F1306" s="9">
        <v>40630461680.25</v>
      </c>
      <c r="G1306" s="9">
        <v>568810710723.02783</v>
      </c>
      <c r="H1306" s="44">
        <f t="shared" si="104"/>
        <v>-1.5455537416577245E-3</v>
      </c>
      <c r="I1306" s="10">
        <f t="shared" si="100"/>
        <v>3.7852626690928091E-3</v>
      </c>
      <c r="J1306" s="10">
        <f t="shared" si="101"/>
        <v>1.2824614528241796E-3</v>
      </c>
      <c r="K1306" s="10">
        <f t="shared" si="102"/>
        <v>3.0692127301971208</v>
      </c>
      <c r="L1306" s="10">
        <f t="shared" si="103"/>
        <v>1.3184760721072664E-2</v>
      </c>
    </row>
    <row r="1307" spans="1:12" x14ac:dyDescent="0.25">
      <c r="A1307" s="8">
        <v>45136</v>
      </c>
      <c r="B1307" s="9">
        <v>29314.14</v>
      </c>
      <c r="C1307" s="9">
        <v>29397.16</v>
      </c>
      <c r="D1307" s="9">
        <v>29264.46</v>
      </c>
      <c r="E1307" s="9">
        <v>29356.22</v>
      </c>
      <c r="F1307" s="9">
        <v>33505804261.51041</v>
      </c>
      <c r="G1307" s="9">
        <v>569973319773.72571</v>
      </c>
      <c r="H1307" s="44">
        <f t="shared" si="104"/>
        <v>-3.8261515475903601E-3</v>
      </c>
      <c r="I1307" s="10">
        <f t="shared" si="100"/>
        <v>2.3131762660136E-4</v>
      </c>
      <c r="J1307" s="10">
        <f t="shared" si="101"/>
        <v>-2.8041757419722257E-3</v>
      </c>
      <c r="K1307" s="10">
        <f t="shared" si="102"/>
        <v>3.0536433056120034</v>
      </c>
      <c r="L1307" s="10">
        <f t="shared" si="103"/>
        <v>4.5345104608114362E-3</v>
      </c>
    </row>
    <row r="1308" spans="1:12" x14ac:dyDescent="0.25">
      <c r="A1308" s="8">
        <v>45137</v>
      </c>
      <c r="B1308" s="9">
        <v>29352.92</v>
      </c>
      <c r="C1308" s="9">
        <v>29442.05</v>
      </c>
      <c r="D1308" s="9">
        <v>29105.61</v>
      </c>
      <c r="E1308" s="9">
        <v>29273.9</v>
      </c>
      <c r="F1308" s="9">
        <v>26527782640.371529</v>
      </c>
      <c r="G1308" s="9">
        <v>569680592070.23608</v>
      </c>
      <c r="H1308" s="44">
        <f t="shared" si="104"/>
        <v>1.5270182561852716E-3</v>
      </c>
      <c r="I1308" s="10">
        <f t="shared" si="100"/>
        <v>1.8676645204927119E-3</v>
      </c>
      <c r="J1308" s="10">
        <f t="shared" si="101"/>
        <v>-1.6386610598519979E-3</v>
      </c>
      <c r="K1308" s="10">
        <f t="shared" si="102"/>
        <v>3.0598332929437353</v>
      </c>
      <c r="L1308" s="10">
        <f t="shared" si="103"/>
        <v>1.1559283588284064E-2</v>
      </c>
    </row>
    <row r="1309" spans="1:12" x14ac:dyDescent="0.25">
      <c r="A1309" s="8">
        <v>45138</v>
      </c>
      <c r="B1309" s="9">
        <v>29281.11</v>
      </c>
      <c r="C1309" s="9">
        <v>29496.639999999999</v>
      </c>
      <c r="D1309" s="9">
        <v>29134.91</v>
      </c>
      <c r="E1309" s="9">
        <v>29225.93</v>
      </c>
      <c r="F1309" s="9">
        <v>34473874341.540352</v>
      </c>
      <c r="G1309" s="9">
        <v>570306936541.39648</v>
      </c>
      <c r="H1309" s="44">
        <f t="shared" si="104"/>
        <v>1.8541507809408703E-3</v>
      </c>
      <c r="I1309" s="10">
        <f t="shared" si="100"/>
        <v>5.4236912352203714E-3</v>
      </c>
      <c r="J1309" s="10">
        <f t="shared" si="101"/>
        <v>1.3799731950360661E-2</v>
      </c>
      <c r="K1309" s="10">
        <f t="shared" si="102"/>
        <v>3.0673608360143367</v>
      </c>
      <c r="L1309" s="10">
        <f t="shared" si="103"/>
        <v>1.2415689631442017E-2</v>
      </c>
    </row>
    <row r="1310" spans="1:12" x14ac:dyDescent="0.25">
      <c r="A1310" s="8">
        <v>45139</v>
      </c>
      <c r="B1310" s="9">
        <v>29232.21</v>
      </c>
      <c r="C1310" s="9">
        <v>29629.24</v>
      </c>
      <c r="D1310" s="9">
        <v>28778.21</v>
      </c>
      <c r="E1310" s="9">
        <v>29629.24</v>
      </c>
      <c r="F1310" s="9">
        <v>41476655137.659721</v>
      </c>
      <c r="G1310" s="9">
        <v>564261661935.77087</v>
      </c>
      <c r="H1310" s="44">
        <f t="shared" si="104"/>
        <v>4.4954272757847056E-3</v>
      </c>
      <c r="I1310" s="10">
        <f t="shared" si="100"/>
        <v>2.2548072240582251E-2</v>
      </c>
      <c r="J1310" s="10">
        <f t="shared" si="101"/>
        <v>-1.6117186941008277E-2</v>
      </c>
      <c r="K1310" s="10">
        <f t="shared" si="102"/>
        <v>3.085645360857014</v>
      </c>
      <c r="L1310" s="10">
        <f t="shared" si="103"/>
        <v>2.9572026891179215E-2</v>
      </c>
    </row>
    <row r="1311" spans="1:12" x14ac:dyDescent="0.25">
      <c r="A1311" s="8">
        <v>45140</v>
      </c>
      <c r="B1311" s="9">
        <v>29728.91</v>
      </c>
      <c r="C1311" s="9">
        <v>29989.7</v>
      </c>
      <c r="D1311" s="9">
        <v>29011.99</v>
      </c>
      <c r="E1311" s="9">
        <v>29151.7</v>
      </c>
      <c r="F1311" s="9">
        <v>57813137209.885406</v>
      </c>
      <c r="G1311" s="9">
        <v>572528715893.89929</v>
      </c>
      <c r="H1311" s="44">
        <f t="shared" si="104"/>
        <v>1.2165684978757441E-2</v>
      </c>
      <c r="I1311" s="10">
        <f t="shared" si="100"/>
        <v>1.1815046529994742E-2</v>
      </c>
      <c r="J1311" s="10">
        <f t="shared" si="101"/>
        <v>1.5995636618104658E-3</v>
      </c>
      <c r="K1311" s="10">
        <f t="shared" si="102"/>
        <v>3.1353500352521229</v>
      </c>
      <c r="L1311" s="10">
        <f t="shared" si="103"/>
        <v>3.3700204639530051E-2</v>
      </c>
    </row>
    <row r="1312" spans="1:12" x14ac:dyDescent="0.25">
      <c r="A1312" s="8">
        <v>45141</v>
      </c>
      <c r="B1312" s="9">
        <v>29186.62</v>
      </c>
      <c r="C1312" s="9">
        <v>29398.240000000002</v>
      </c>
      <c r="D1312" s="9">
        <v>29016.2</v>
      </c>
      <c r="E1312" s="9">
        <v>29198.33</v>
      </c>
      <c r="F1312" s="9">
        <v>49303661951.760406</v>
      </c>
      <c r="G1312" s="9">
        <v>567619681978.79858</v>
      </c>
      <c r="H1312" s="44">
        <f t="shared" si="104"/>
        <v>-1.9722104589242277E-2</v>
      </c>
      <c r="I1312" s="10">
        <f t="shared" si="100"/>
        <v>1.9128268727133296E-3</v>
      </c>
      <c r="J1312" s="10">
        <f t="shared" si="101"/>
        <v>-2.909412969851366E-3</v>
      </c>
      <c r="K1312" s="10">
        <f t="shared" si="102"/>
        <v>3.0537922293437534</v>
      </c>
      <c r="L1312" s="10">
        <f t="shared" si="103"/>
        <v>1.3166438058739738E-2</v>
      </c>
    </row>
    <row r="1313" spans="1:12" x14ac:dyDescent="0.25">
      <c r="A1313" s="8">
        <v>45142</v>
      </c>
      <c r="B1313" s="9">
        <v>29193.68</v>
      </c>
      <c r="C1313" s="9">
        <v>29309.66</v>
      </c>
      <c r="D1313" s="9">
        <v>28926.04</v>
      </c>
      <c r="E1313" s="9">
        <v>29113.38</v>
      </c>
      <c r="F1313" s="9">
        <v>43120949289.0625</v>
      </c>
      <c r="G1313" s="9">
        <v>567136034604.25696</v>
      </c>
      <c r="H1313" s="44">
        <f t="shared" si="104"/>
        <v>-3.0131055464545408E-3</v>
      </c>
      <c r="I1313" s="10">
        <f t="shared" si="100"/>
        <v>5.4478221785217509E-3</v>
      </c>
      <c r="J1313" s="10">
        <f t="shared" si="101"/>
        <v>-1.3337510107037653E-3</v>
      </c>
      <c r="K1313" s="10">
        <f t="shared" si="102"/>
        <v>3.0415777254933438</v>
      </c>
      <c r="L1313" s="10">
        <f t="shared" si="103"/>
        <v>1.3262098787113485E-2</v>
      </c>
    </row>
    <row r="1314" spans="1:12" x14ac:dyDescent="0.25">
      <c r="A1314" s="8">
        <v>45143</v>
      </c>
      <c r="B1314" s="9">
        <v>29113.96</v>
      </c>
      <c r="C1314" s="9">
        <v>29142.06</v>
      </c>
      <c r="D1314" s="9">
        <v>28987.39</v>
      </c>
      <c r="E1314" s="9">
        <v>29074.55</v>
      </c>
      <c r="F1314" s="9">
        <v>37921384456.9338</v>
      </c>
      <c r="G1314" s="9">
        <v>565045600022.72827</v>
      </c>
      <c r="H1314" s="44">
        <f t="shared" si="104"/>
        <v>-5.7182512523174453E-3</v>
      </c>
      <c r="I1314" s="10">
        <f t="shared" si="100"/>
        <v>4.5611005953557885E-4</v>
      </c>
      <c r="J1314" s="10">
        <f t="shared" si="101"/>
        <v>4.1617153145967478E-4</v>
      </c>
      <c r="K1314" s="10">
        <f t="shared" si="102"/>
        <v>3.0184669686032031</v>
      </c>
      <c r="L1314" s="10">
        <f t="shared" si="103"/>
        <v>5.3357684151627005E-3</v>
      </c>
    </row>
    <row r="1315" spans="1:12" x14ac:dyDescent="0.25">
      <c r="A1315" s="8">
        <v>45144</v>
      </c>
      <c r="B1315" s="9">
        <v>29072.16</v>
      </c>
      <c r="C1315" s="9">
        <v>29199.94</v>
      </c>
      <c r="D1315" s="9">
        <v>28980.12</v>
      </c>
      <c r="E1315" s="9">
        <v>29086.65</v>
      </c>
      <c r="F1315" s="9">
        <v>38729991966.559029</v>
      </c>
      <c r="G1315" s="9">
        <v>565218775537.4375</v>
      </c>
      <c r="H1315" s="44">
        <f t="shared" si="104"/>
        <v>1.9861327579449558E-3</v>
      </c>
      <c r="I1315" s="10">
        <f t="shared" si="100"/>
        <v>1.8675857900673984E-2</v>
      </c>
      <c r="J1315" s="10">
        <f t="shared" si="101"/>
        <v>4.1036007928034746E-3</v>
      </c>
      <c r="K1315" s="10">
        <f t="shared" si="102"/>
        <v>3.0264481774862659</v>
      </c>
      <c r="L1315" s="10">
        <f t="shared" si="103"/>
        <v>7.5851997852320885E-3</v>
      </c>
    </row>
    <row r="1316" spans="1:12" x14ac:dyDescent="0.25">
      <c r="A1316" s="8">
        <v>45145</v>
      </c>
      <c r="B1316" s="9">
        <v>29036.98</v>
      </c>
      <c r="C1316" s="9">
        <v>29276.77</v>
      </c>
      <c r="D1316" s="9">
        <v>28781.8</v>
      </c>
      <c r="E1316" s="9">
        <v>29206.01</v>
      </c>
      <c r="F1316" s="9">
        <v>39697415731.340279</v>
      </c>
      <c r="G1316" s="9">
        <v>565607029590.34375</v>
      </c>
      <c r="H1316" s="44">
        <f t="shared" si="104"/>
        <v>2.6311697900749712E-3</v>
      </c>
      <c r="I1316" s="10">
        <f t="shared" si="100"/>
        <v>2.1837129138841747E-2</v>
      </c>
      <c r="J1316" s="10">
        <f t="shared" si="101"/>
        <v>1.9198445799340602E-2</v>
      </c>
      <c r="K1316" s="10">
        <f t="shared" si="102"/>
        <v>3.0370424462921699</v>
      </c>
      <c r="L1316" s="10">
        <f t="shared" si="103"/>
        <v>1.7197326088014053E-2</v>
      </c>
    </row>
    <row r="1317" spans="1:12" x14ac:dyDescent="0.25">
      <c r="A1317" s="8">
        <v>45146</v>
      </c>
      <c r="B1317" s="9">
        <v>29211.19</v>
      </c>
      <c r="C1317" s="9">
        <v>30127.05</v>
      </c>
      <c r="D1317" s="9">
        <v>29128.81</v>
      </c>
      <c r="E1317" s="9">
        <v>29766.720000000001</v>
      </c>
      <c r="F1317" s="9">
        <v>46336322796.319443</v>
      </c>
      <c r="G1317" s="9">
        <v>572856290820.80908</v>
      </c>
      <c r="H1317" s="44">
        <f t="shared" si="104"/>
        <v>2.904282132216084E-2</v>
      </c>
      <c r="I1317" s="10">
        <f t="shared" si="100"/>
        <v>7.2035848899040644E-3</v>
      </c>
      <c r="J1317" s="10">
        <f t="shared" si="101"/>
        <v>-5.7050289719525749E-3</v>
      </c>
      <c r="K1317" s="10">
        <f t="shared" si="102"/>
        <v>3.1542895487298122</v>
      </c>
      <c r="L1317" s="10">
        <f t="shared" si="103"/>
        <v>3.426985173784991E-2</v>
      </c>
    </row>
    <row r="1318" spans="1:12" x14ac:dyDescent="0.25">
      <c r="A1318" s="8">
        <v>45147</v>
      </c>
      <c r="B1318" s="9">
        <v>29770.45</v>
      </c>
      <c r="C1318" s="9">
        <v>30071.63</v>
      </c>
      <c r="D1318" s="9">
        <v>29414.98</v>
      </c>
      <c r="E1318" s="9">
        <v>29596.9</v>
      </c>
      <c r="F1318" s="9">
        <v>47813268906.892357</v>
      </c>
      <c r="G1318" s="9">
        <v>577780307177.77783</v>
      </c>
      <c r="H1318" s="44">
        <f t="shared" si="104"/>
        <v>-1.8395428692818665E-3</v>
      </c>
      <c r="I1318" s="10">
        <f t="shared" si="100"/>
        <v>4.5070731054853742E-3</v>
      </c>
      <c r="J1318" s="10">
        <f t="shared" si="101"/>
        <v>-4.7694184188208366E-3</v>
      </c>
      <c r="K1318" s="10">
        <f t="shared" si="102"/>
        <v>3.146647555013514</v>
      </c>
      <c r="L1318" s="10">
        <f t="shared" si="103"/>
        <v>2.2323659577535127E-2</v>
      </c>
    </row>
    <row r="1319" spans="1:12" x14ac:dyDescent="0.25">
      <c r="A1319" s="8">
        <v>45148</v>
      </c>
      <c r="B1319" s="9">
        <v>29582.01</v>
      </c>
      <c r="C1319" s="9">
        <v>29709.96</v>
      </c>
      <c r="D1319" s="9">
        <v>29379.58</v>
      </c>
      <c r="E1319" s="9">
        <v>29455.74</v>
      </c>
      <c r="F1319" s="9">
        <v>42722831077.6875</v>
      </c>
      <c r="G1319" s="9">
        <v>573876771112.13892</v>
      </c>
      <c r="H1319" s="44">
        <f t="shared" si="104"/>
        <v>-1.2026950318290092E-2</v>
      </c>
      <c r="I1319" s="10">
        <f t="shared" si="100"/>
        <v>2.4002794257785313E-3</v>
      </c>
      <c r="J1319" s="10">
        <f t="shared" si="101"/>
        <v>-1.0093109186869453E-3</v>
      </c>
      <c r="K1319" s="10">
        <f t="shared" si="102"/>
        <v>3.0967760308819079</v>
      </c>
      <c r="L1319" s="10">
        <f t="shared" si="103"/>
        <v>1.1245225425278393E-2</v>
      </c>
    </row>
    <row r="1320" spans="1:12" x14ac:dyDescent="0.25">
      <c r="A1320" s="8">
        <v>45149</v>
      </c>
      <c r="B1320" s="9">
        <v>29460.02</v>
      </c>
      <c r="C1320" s="9">
        <v>29542.01</v>
      </c>
      <c r="D1320" s="9">
        <v>29291.040000000001</v>
      </c>
      <c r="E1320" s="9">
        <v>29426.01</v>
      </c>
      <c r="F1320" s="9">
        <v>35066540604.267357</v>
      </c>
      <c r="G1320" s="9">
        <v>571915698208.57288</v>
      </c>
      <c r="H1320" s="44">
        <f t="shared" si="104"/>
        <v>-5.6529864059056533E-3</v>
      </c>
      <c r="I1320" s="10">
        <f t="shared" si="100"/>
        <v>1.3863550120454715E-3</v>
      </c>
      <c r="J1320" s="10">
        <f t="shared" si="101"/>
        <v>1.3797317407293619E-4</v>
      </c>
      <c r="K1320" s="10">
        <f t="shared" si="102"/>
        <v>3.073617011671292</v>
      </c>
      <c r="L1320" s="10">
        <f t="shared" si="103"/>
        <v>8.568149167800021E-3</v>
      </c>
    </row>
    <row r="1321" spans="1:12" x14ac:dyDescent="0.25">
      <c r="A1321" s="8">
        <v>45150</v>
      </c>
      <c r="B1321" s="9">
        <v>29426.01</v>
      </c>
      <c r="C1321" s="9">
        <v>29475.29</v>
      </c>
      <c r="D1321" s="9">
        <v>29353.95</v>
      </c>
      <c r="E1321" s="9">
        <v>29430.07</v>
      </c>
      <c r="F1321" s="9">
        <v>30446735213.652779</v>
      </c>
      <c r="G1321" s="9">
        <v>572021738495.09717</v>
      </c>
      <c r="H1321" s="44">
        <f t="shared" si="104"/>
        <v>-2.2584786884845523E-3</v>
      </c>
      <c r="I1321" s="10">
        <f t="shared" si="100"/>
        <v>5.478444132283245E-3</v>
      </c>
      <c r="J1321" s="10">
        <f t="shared" si="101"/>
        <v>-4.9255744209918406E-3</v>
      </c>
      <c r="K1321" s="10">
        <f t="shared" si="102"/>
        <v>3.0644168344653844</v>
      </c>
      <c r="L1321" s="10">
        <f t="shared" si="103"/>
        <v>4.1336855857558863E-3</v>
      </c>
    </row>
    <row r="1322" spans="1:12" x14ac:dyDescent="0.25">
      <c r="A1322" s="8">
        <v>45151</v>
      </c>
      <c r="B1322" s="9">
        <v>29430.21</v>
      </c>
      <c r="C1322" s="9">
        <v>29466.51</v>
      </c>
      <c r="D1322" s="9">
        <v>29281.72</v>
      </c>
      <c r="E1322" s="9">
        <v>29285.11</v>
      </c>
      <c r="F1322" s="9">
        <v>30174102462.545139</v>
      </c>
      <c r="G1322" s="9">
        <v>571529989273.76733</v>
      </c>
      <c r="H1322" s="44">
        <f t="shared" si="104"/>
        <v>-2.9787662818593044E-4</v>
      </c>
      <c r="I1322" s="10">
        <f t="shared" si="100"/>
        <v>1.0787985715039304E-2</v>
      </c>
      <c r="J1322" s="10">
        <f t="shared" si="101"/>
        <v>4.9800051971804482E-3</v>
      </c>
      <c r="K1322" s="10">
        <f t="shared" si="102"/>
        <v>3.0632061396831913</v>
      </c>
      <c r="L1322" s="10">
        <f t="shared" si="103"/>
        <v>6.3107631655516805E-3</v>
      </c>
    </row>
    <row r="1323" spans="1:12" x14ac:dyDescent="0.25">
      <c r="A1323" s="8">
        <v>45152</v>
      </c>
      <c r="B1323" s="9">
        <v>29303.8</v>
      </c>
      <c r="C1323" s="9">
        <v>29686.03</v>
      </c>
      <c r="D1323" s="9">
        <v>29162.07</v>
      </c>
      <c r="E1323" s="9">
        <v>29430.95</v>
      </c>
      <c r="F1323" s="9">
        <v>38887388743.097221</v>
      </c>
      <c r="G1323" s="9">
        <v>571833187775.13538</v>
      </c>
      <c r="H1323" s="44">
        <f t="shared" si="104"/>
        <v>7.4498133643923371E-3</v>
      </c>
      <c r="I1323" s="10">
        <f t="shared" si="100"/>
        <v>7.944083767732359E-4</v>
      </c>
      <c r="J1323" s="10">
        <f t="shared" si="101"/>
        <v>-7.8199990146428089E-3</v>
      </c>
      <c r="K1323" s="10">
        <f t="shared" si="102"/>
        <v>3.0934762670848848</v>
      </c>
      <c r="L1323" s="10">
        <f t="shared" si="103"/>
        <v>1.7967174483841442E-2</v>
      </c>
    </row>
    <row r="1324" spans="1:12" x14ac:dyDescent="0.25">
      <c r="A1324" s="8">
        <v>45153</v>
      </c>
      <c r="B1324" s="9">
        <v>29430.92</v>
      </c>
      <c r="C1324" s="9">
        <v>29454.28</v>
      </c>
      <c r="D1324" s="9">
        <v>29121.17</v>
      </c>
      <c r="E1324" s="9">
        <v>29200.799999999999</v>
      </c>
      <c r="F1324" s="9">
        <v>43364283059.197922</v>
      </c>
      <c r="G1324" s="9">
        <v>570578134007.62842</v>
      </c>
      <c r="H1324" s="44">
        <f t="shared" si="104"/>
        <v>-7.8067023445034583E-3</v>
      </c>
      <c r="I1324" s="10">
        <f t="shared" si="100"/>
        <v>7.0923673630202107E-3</v>
      </c>
      <c r="J1324" s="10">
        <f t="shared" si="101"/>
        <v>-1.5900591764609118E-2</v>
      </c>
      <c r="K1324" s="10">
        <f t="shared" si="102"/>
        <v>3.0615197163134633</v>
      </c>
      <c r="L1324" s="10">
        <f t="shared" si="103"/>
        <v>1.1438757440034086E-2</v>
      </c>
    </row>
    <row r="1325" spans="1:12" x14ac:dyDescent="0.25">
      <c r="A1325" s="8">
        <v>45154</v>
      </c>
      <c r="B1325" s="9">
        <v>29199.99</v>
      </c>
      <c r="C1325" s="9">
        <v>29257.43</v>
      </c>
      <c r="D1325" s="9">
        <v>28736.49</v>
      </c>
      <c r="E1325" s="9">
        <v>28736.49</v>
      </c>
      <c r="F1325" s="9">
        <v>39579849070.829857</v>
      </c>
      <c r="G1325" s="9">
        <v>566341141564.45837</v>
      </c>
      <c r="H1325" s="44">
        <f t="shared" si="104"/>
        <v>-6.6832392440079524E-3</v>
      </c>
      <c r="I1325" s="10">
        <f t="shared" si="100"/>
        <v>3.695226954670227E-2</v>
      </c>
      <c r="J1325" s="10">
        <f t="shared" si="101"/>
        <v>-7.3998251004211091E-2</v>
      </c>
      <c r="K1325" s="10">
        <f t="shared" si="102"/>
        <v>3.0343756083550852</v>
      </c>
      <c r="L1325" s="10">
        <f t="shared" si="103"/>
        <v>1.8128170837844015E-2</v>
      </c>
    </row>
    <row r="1326" spans="1:12" x14ac:dyDescent="0.25">
      <c r="A1326" s="8">
        <v>45155</v>
      </c>
      <c r="B1326" s="9">
        <v>28730.48</v>
      </c>
      <c r="C1326" s="9">
        <v>28768.44</v>
      </c>
      <c r="D1326" s="9">
        <v>25458.37</v>
      </c>
      <c r="E1326" s="9">
        <v>26610.04</v>
      </c>
      <c r="F1326" s="9">
        <v>48279108356.569443</v>
      </c>
      <c r="G1326" s="9">
        <v>548383686140.47223</v>
      </c>
      <c r="H1326" s="44">
        <f t="shared" si="104"/>
        <v>-1.6713361358123444E-2</v>
      </c>
      <c r="I1326" s="10">
        <f t="shared" si="100"/>
        <v>3.4752731063005214E-2</v>
      </c>
      <c r="J1326" s="10">
        <f t="shared" si="101"/>
        <v>-2.0735782433998651E-2</v>
      </c>
      <c r="K1326" s="10">
        <f t="shared" si="102"/>
        <v>2.9669476309582481</v>
      </c>
      <c r="L1326" s="10">
        <f t="shared" si="103"/>
        <v>0.13001892894164069</v>
      </c>
    </row>
    <row r="1327" spans="1:12" x14ac:dyDescent="0.25">
      <c r="A1327" s="8">
        <v>45156</v>
      </c>
      <c r="B1327" s="9">
        <v>26633.29</v>
      </c>
      <c r="C1327" s="9">
        <v>26784.23</v>
      </c>
      <c r="D1327" s="9">
        <v>25721.53</v>
      </c>
      <c r="E1327" s="9">
        <v>26058.26</v>
      </c>
      <c r="F1327" s="9">
        <v>70305042457.378479</v>
      </c>
      <c r="G1327" s="9">
        <v>511539286686.32977</v>
      </c>
      <c r="H1327" s="44">
        <f t="shared" si="104"/>
        <v>-6.8971762111536092E-2</v>
      </c>
      <c r="I1327" s="10">
        <f t="shared" si="100"/>
        <v>1.4396631807670916E-2</v>
      </c>
      <c r="J1327" s="10">
        <f t="shared" si="101"/>
        <v>1.2422164795347079E-3</v>
      </c>
      <c r="K1327" s="10">
        <f t="shared" si="102"/>
        <v>2.6933402626468741</v>
      </c>
      <c r="L1327" s="10">
        <f t="shared" si="103"/>
        <v>4.1315582704450238E-2</v>
      </c>
    </row>
    <row r="1328" spans="1:12" x14ac:dyDescent="0.25">
      <c r="A1328" s="8">
        <v>45157</v>
      </c>
      <c r="B1328" s="9">
        <v>26046.94</v>
      </c>
      <c r="C1328" s="9">
        <v>26253.26</v>
      </c>
      <c r="D1328" s="9">
        <v>25814.25</v>
      </c>
      <c r="E1328" s="9">
        <v>26090.63</v>
      </c>
      <c r="F1328" s="9">
        <v>47720925652.829857</v>
      </c>
      <c r="G1328" s="9">
        <v>506054025632.448</v>
      </c>
      <c r="H1328" s="44">
        <f t="shared" si="104"/>
        <v>-1.9823978512729361E-2</v>
      </c>
      <c r="I1328" s="10">
        <f t="shared" si="100"/>
        <v>2.1413902887476685E-3</v>
      </c>
      <c r="J1328" s="10">
        <f t="shared" si="101"/>
        <v>3.4253676511453168E-3</v>
      </c>
      <c r="K1328" s="10">
        <f t="shared" si="102"/>
        <v>2.6201235646399641</v>
      </c>
      <c r="L1328" s="10">
        <f t="shared" si="103"/>
        <v>1.7006498348780097E-2</v>
      </c>
    </row>
    <row r="1329" spans="1:12" x14ac:dyDescent="0.25">
      <c r="A1329" s="8">
        <v>45158</v>
      </c>
      <c r="B1329" s="9">
        <v>26099.96</v>
      </c>
      <c r="C1329" s="9">
        <v>26267.33</v>
      </c>
      <c r="D1329" s="9">
        <v>26002.03</v>
      </c>
      <c r="E1329" s="9">
        <v>26180</v>
      </c>
      <c r="F1329" s="9">
        <v>36245031610.361122</v>
      </c>
      <c r="G1329" s="9">
        <v>508436480907.13202</v>
      </c>
      <c r="H1329" s="44">
        <f t="shared" si="104"/>
        <v>5.359334421707379E-4</v>
      </c>
      <c r="I1329" s="10">
        <f t="shared" si="100"/>
        <v>6.755306824900704E-5</v>
      </c>
      <c r="J1329" s="10">
        <f t="shared" si="101"/>
        <v>-2.160045836516411E-3</v>
      </c>
      <c r="K1329" s="10">
        <f t="shared" si="102"/>
        <v>2.622063709923045</v>
      </c>
      <c r="L1329" s="10">
        <f t="shared" si="103"/>
        <v>1.0203049531132935E-2</v>
      </c>
    </row>
    <row r="1330" spans="1:12" x14ac:dyDescent="0.25">
      <c r="A1330" s="8">
        <v>45159</v>
      </c>
      <c r="B1330" s="9">
        <v>26190.02</v>
      </c>
      <c r="C1330" s="9">
        <v>26201.86</v>
      </c>
      <c r="D1330" s="9">
        <v>25879.48</v>
      </c>
      <c r="E1330" s="9">
        <v>26123.45</v>
      </c>
      <c r="F1330" s="9">
        <v>38975374893.649307</v>
      </c>
      <c r="G1330" s="9">
        <v>507355969948.56598</v>
      </c>
      <c r="H1330" s="44">
        <f t="shared" si="104"/>
        <v>-2.4924497465102528E-3</v>
      </c>
      <c r="I1330" s="10">
        <f t="shared" si="100"/>
        <v>1.925355245822756E-2</v>
      </c>
      <c r="J1330" s="10">
        <f t="shared" si="101"/>
        <v>-2.8847644549245821E-3</v>
      </c>
      <c r="K1330" s="10">
        <f t="shared" si="102"/>
        <v>2.6130358981474031</v>
      </c>
      <c r="L1330" s="10">
        <f t="shared" si="103"/>
        <v>1.2456973633164337E-2</v>
      </c>
    </row>
    <row r="1331" spans="1:12" x14ac:dyDescent="0.25">
      <c r="A1331" s="8">
        <v>45160</v>
      </c>
      <c r="B1331" s="9">
        <v>26126.91</v>
      </c>
      <c r="C1331" s="9">
        <v>26134.05</v>
      </c>
      <c r="D1331" s="9">
        <v>25593.79</v>
      </c>
      <c r="E1331" s="9">
        <v>26048.09</v>
      </c>
      <c r="F1331" s="9">
        <v>42756138356.145844</v>
      </c>
      <c r="G1331" s="9">
        <v>505723067759.43048</v>
      </c>
      <c r="H1331" s="44">
        <f t="shared" si="104"/>
        <v>-2.5879842118079139E-3</v>
      </c>
      <c r="I1331" s="10">
        <f t="shared" si="100"/>
        <v>2.326912245983789E-2</v>
      </c>
      <c r="J1331" s="10">
        <f t="shared" si="101"/>
        <v>1.4178006909527863E-2</v>
      </c>
      <c r="K1331" s="10">
        <f t="shared" si="102"/>
        <v>2.6036854182863025</v>
      </c>
      <c r="L1331" s="10">
        <f t="shared" si="103"/>
        <v>2.1109026838150857E-2</v>
      </c>
    </row>
    <row r="1332" spans="1:12" x14ac:dyDescent="0.25">
      <c r="A1332" s="8">
        <v>45161</v>
      </c>
      <c r="B1332" s="9">
        <v>26054.99</v>
      </c>
      <c r="C1332" s="9">
        <v>26778.01</v>
      </c>
      <c r="D1332" s="9">
        <v>25805.06</v>
      </c>
      <c r="E1332" s="9">
        <v>26417.4</v>
      </c>
      <c r="F1332" s="9">
        <v>49275817829.871529</v>
      </c>
      <c r="G1332" s="9">
        <v>509420434966.29169</v>
      </c>
      <c r="H1332" s="44">
        <f t="shared" si="104"/>
        <v>2.4640650798479345E-2</v>
      </c>
      <c r="I1332" s="10">
        <f t="shared" si="100"/>
        <v>2.6408037618788748E-3</v>
      </c>
      <c r="J1332" s="10">
        <f t="shared" si="101"/>
        <v>-1.044273849811117E-2</v>
      </c>
      <c r="K1332" s="10">
        <f t="shared" si="102"/>
        <v>2.6924825722658672</v>
      </c>
      <c r="L1332" s="10">
        <f t="shared" si="103"/>
        <v>3.7703845679878167E-2</v>
      </c>
    </row>
    <row r="1333" spans="1:12" x14ac:dyDescent="0.25">
      <c r="A1333" s="8">
        <v>45162</v>
      </c>
      <c r="B1333" s="9">
        <v>26436.94</v>
      </c>
      <c r="C1333" s="9">
        <v>26556.639999999999</v>
      </c>
      <c r="D1333" s="9">
        <v>25964.98</v>
      </c>
      <c r="E1333" s="9">
        <v>26141.53</v>
      </c>
      <c r="F1333" s="9">
        <v>48815596296.267357</v>
      </c>
      <c r="G1333" s="9">
        <v>511715496826.73962</v>
      </c>
      <c r="H1333" s="44">
        <f t="shared" si="104"/>
        <v>-8.2668577687437933E-3</v>
      </c>
      <c r="I1333" s="10">
        <f t="shared" si="100"/>
        <v>4.7082620343307348E-3</v>
      </c>
      <c r="J1333" s="10">
        <f t="shared" si="101"/>
        <v>-3.1868830936826464E-3</v>
      </c>
      <c r="K1333" s="10">
        <f t="shared" si="102"/>
        <v>2.66195734402738</v>
      </c>
      <c r="L1333" s="10">
        <f t="shared" si="103"/>
        <v>2.2786845974847703E-2</v>
      </c>
    </row>
    <row r="1334" spans="1:12" x14ac:dyDescent="0.25">
      <c r="A1334" s="8">
        <v>45163</v>
      </c>
      <c r="B1334" s="9">
        <v>26180.06</v>
      </c>
      <c r="C1334" s="9">
        <v>26237.919999999998</v>
      </c>
      <c r="D1334" s="9">
        <v>25833.57</v>
      </c>
      <c r="E1334" s="9">
        <v>26058.22</v>
      </c>
      <c r="F1334" s="9">
        <v>34117409477.104172</v>
      </c>
      <c r="G1334" s="9">
        <v>507043726577.31598</v>
      </c>
      <c r="H1334" s="44">
        <f t="shared" si="104"/>
        <v>-1.2001518264358788E-2</v>
      </c>
      <c r="I1334" s="10">
        <f t="shared" si="100"/>
        <v>5.7370303504781367E-3</v>
      </c>
      <c r="J1334" s="10">
        <f t="shared" si="101"/>
        <v>-1.4275725663533967E-3</v>
      </c>
      <c r="K1334" s="10">
        <f t="shared" si="102"/>
        <v>2.6180082960797328</v>
      </c>
      <c r="L1334" s="10">
        <f t="shared" si="103"/>
        <v>1.5652114670949402E-2</v>
      </c>
    </row>
    <row r="1335" spans="1:12" x14ac:dyDescent="0.25">
      <c r="A1335" s="8">
        <v>45164</v>
      </c>
      <c r="B1335" s="9">
        <v>26060.01</v>
      </c>
      <c r="C1335" s="9">
        <v>26097.73</v>
      </c>
      <c r="D1335" s="9">
        <v>26000.22</v>
      </c>
      <c r="E1335" s="9">
        <v>26021.02</v>
      </c>
      <c r="F1335" s="9">
        <v>28243499438.611111</v>
      </c>
      <c r="G1335" s="9">
        <v>506836660617.73962</v>
      </c>
      <c r="H1335" s="44">
        <f t="shared" si="104"/>
        <v>-5.3430302402019177E-3</v>
      </c>
      <c r="I1335" s="10">
        <f t="shared" si="100"/>
        <v>1.5568840598318128E-3</v>
      </c>
      <c r="J1335" s="10">
        <f t="shared" si="101"/>
        <v>2.5886763854761075E-3</v>
      </c>
      <c r="K1335" s="10">
        <f t="shared" si="102"/>
        <v>2.5986771683444774</v>
      </c>
      <c r="L1335" s="10">
        <f t="shared" si="103"/>
        <v>3.750352881629393E-3</v>
      </c>
    </row>
    <row r="1336" spans="1:12" x14ac:dyDescent="0.25">
      <c r="A1336" s="8">
        <v>45165</v>
      </c>
      <c r="B1336" s="9">
        <v>26017.38</v>
      </c>
      <c r="C1336" s="9">
        <v>26170.03</v>
      </c>
      <c r="D1336" s="9">
        <v>25977.71</v>
      </c>
      <c r="E1336" s="9">
        <v>26088.38</v>
      </c>
      <c r="F1336" s="9">
        <v>21529918739.315971</v>
      </c>
      <c r="G1336" s="9">
        <v>507375403098.12848</v>
      </c>
      <c r="H1336" s="44">
        <f t="shared" si="104"/>
        <v>2.7703558891903346E-3</v>
      </c>
      <c r="I1336" s="10">
        <f t="shared" si="100"/>
        <v>4.8759657175053622E-2</v>
      </c>
      <c r="J1336" s="10">
        <f t="shared" si="101"/>
        <v>1.5144673605642645E-3</v>
      </c>
      <c r="K1336" s="10">
        <f t="shared" si="102"/>
        <v>2.6086467848310955</v>
      </c>
      <c r="L1336" s="10">
        <f t="shared" si="103"/>
        <v>7.4032699572055272E-3</v>
      </c>
    </row>
    <row r="1337" spans="1:12" x14ac:dyDescent="0.25">
      <c r="A1337" s="8">
        <v>45166</v>
      </c>
      <c r="B1337" s="9">
        <v>26101.82</v>
      </c>
      <c r="C1337" s="9">
        <v>26184.91</v>
      </c>
      <c r="D1337" s="9">
        <v>25898.04</v>
      </c>
      <c r="E1337" s="9">
        <v>26127.89</v>
      </c>
      <c r="F1337" s="9">
        <v>27605641627.409721</v>
      </c>
      <c r="G1337" s="9">
        <v>506732283967.03821</v>
      </c>
      <c r="H1337" s="44">
        <f t="shared" si="104"/>
        <v>5.685893367336995E-4</v>
      </c>
      <c r="I1337" s="10">
        <f t="shared" si="100"/>
        <v>5.5851918510906019E-2</v>
      </c>
      <c r="J1337" s="10">
        <f t="shared" si="101"/>
        <v>6.0867525085263274E-2</v>
      </c>
      <c r="K1337" s="10">
        <f t="shared" si="102"/>
        <v>2.6106986229129885</v>
      </c>
      <c r="L1337" s="10">
        <f t="shared" si="103"/>
        <v>1.1076900027955805E-2</v>
      </c>
    </row>
    <row r="1338" spans="1:12" x14ac:dyDescent="0.25">
      <c r="A1338" s="8">
        <v>45167</v>
      </c>
      <c r="B1338" s="9">
        <v>26109.62</v>
      </c>
      <c r="C1338" s="9">
        <v>28005.42</v>
      </c>
      <c r="D1338" s="9">
        <v>25923.02</v>
      </c>
      <c r="E1338" s="9">
        <v>27718.23</v>
      </c>
      <c r="F1338" s="9">
        <v>40345124416.267357</v>
      </c>
      <c r="G1338" s="9">
        <v>519784161083.69788</v>
      </c>
      <c r="H1338" s="44">
        <f t="shared" si="104"/>
        <v>6.9525157810357133E-2</v>
      </c>
      <c r="I1338" s="10">
        <f t="shared" si="100"/>
        <v>9.0380195142102809E-4</v>
      </c>
      <c r="J1338" s="10">
        <f t="shared" si="101"/>
        <v>-1.4503090565306631E-2</v>
      </c>
      <c r="K1338" s="10">
        <f t="shared" si="102"/>
        <v>2.8617330144766533</v>
      </c>
      <c r="L1338" s="10">
        <f t="shared" si="103"/>
        <v>8.0330146719016504E-2</v>
      </c>
    </row>
    <row r="1339" spans="1:12" x14ac:dyDescent="0.25">
      <c r="A1339" s="8">
        <v>45168</v>
      </c>
      <c r="B1339" s="9">
        <v>27717.79</v>
      </c>
      <c r="C1339" s="9">
        <v>27740.45</v>
      </c>
      <c r="D1339" s="9">
        <v>27084.15</v>
      </c>
      <c r="E1339" s="9">
        <v>27316.23</v>
      </c>
      <c r="F1339" s="9">
        <v>51363304984.5</v>
      </c>
      <c r="G1339" s="9">
        <v>532441419168.90973</v>
      </c>
      <c r="H1339" s="44">
        <f t="shared" si="104"/>
        <v>-9.4613828323230845E-3</v>
      </c>
      <c r="I1339" s="10">
        <f t="shared" si="100"/>
        <v>2.6177790461722195E-2</v>
      </c>
      <c r="J1339" s="10">
        <f t="shared" si="101"/>
        <v>-5.0511362658756331E-2</v>
      </c>
      <c r="K1339" s="10">
        <f t="shared" si="102"/>
        <v>2.8251956800304687</v>
      </c>
      <c r="L1339" s="10">
        <f t="shared" si="103"/>
        <v>2.4231884700092188E-2</v>
      </c>
    </row>
    <row r="1340" spans="1:12" x14ac:dyDescent="0.25">
      <c r="A1340" s="8">
        <v>45169</v>
      </c>
      <c r="B1340" s="9">
        <v>27300</v>
      </c>
      <c r="C1340" s="9">
        <v>27442.53</v>
      </c>
      <c r="D1340" s="9">
        <v>25827.45</v>
      </c>
      <c r="E1340" s="9">
        <v>25936.45</v>
      </c>
      <c r="F1340" s="9">
        <v>37305394162.034721</v>
      </c>
      <c r="G1340" s="9">
        <v>523082089827.26727</v>
      </c>
      <c r="H1340" s="44">
        <f t="shared" si="104"/>
        <v>-1.0739551809721972E-2</v>
      </c>
      <c r="I1340" s="10">
        <f t="shared" si="100"/>
        <v>2.8742310033934834E-2</v>
      </c>
      <c r="J1340" s="10">
        <f t="shared" si="101"/>
        <v>-4.6220666282394962E-3</v>
      </c>
      <c r="K1340" s="10">
        <f t="shared" si="102"/>
        <v>2.7841147928424568</v>
      </c>
      <c r="L1340" s="10">
        <f t="shared" si="103"/>
        <v>6.2533467299326739E-2</v>
      </c>
    </row>
    <row r="1341" spans="1:12" x14ac:dyDescent="0.25">
      <c r="A1341" s="8">
        <v>45170</v>
      </c>
      <c r="B1341" s="9">
        <v>25939.29</v>
      </c>
      <c r="C1341" s="9">
        <v>26131.86</v>
      </c>
      <c r="D1341" s="9">
        <v>25400.9</v>
      </c>
      <c r="E1341" s="9">
        <v>25816.57</v>
      </c>
      <c r="F1341" s="9">
        <v>44378083351.496529</v>
      </c>
      <c r="G1341" s="9">
        <v>504328420364.89581</v>
      </c>
      <c r="H1341" s="44">
        <f t="shared" si="104"/>
        <v>-4.7760538113650539E-2</v>
      </c>
      <c r="I1341" s="10">
        <f t="shared" si="100"/>
        <v>8.0622072489894125E-3</v>
      </c>
      <c r="J1341" s="10">
        <f t="shared" si="101"/>
        <v>1.563337035090262E-3</v>
      </c>
      <c r="K1341" s="10">
        <f t="shared" si="102"/>
        <v>2.6033834340524757</v>
      </c>
      <c r="L1341" s="10">
        <f t="shared" si="103"/>
        <v>2.8776933100795654E-2</v>
      </c>
    </row>
    <row r="1342" spans="1:12" x14ac:dyDescent="0.25">
      <c r="A1342" s="8">
        <v>45171</v>
      </c>
      <c r="B1342" s="9">
        <v>25807.03</v>
      </c>
      <c r="C1342" s="9">
        <v>25945.99</v>
      </c>
      <c r="D1342" s="9">
        <v>25760.02</v>
      </c>
      <c r="E1342" s="9">
        <v>25856.93</v>
      </c>
      <c r="F1342" s="9">
        <v>35653785452.951393</v>
      </c>
      <c r="G1342" s="9">
        <v>502904177190.1875</v>
      </c>
      <c r="H1342" s="44">
        <f t="shared" si="104"/>
        <v>-7.1127734497276112E-3</v>
      </c>
      <c r="I1342" s="10">
        <f t="shared" si="100"/>
        <v>3.1930944578981483E-3</v>
      </c>
      <c r="J1342" s="10">
        <f t="shared" si="101"/>
        <v>4.7828570522485681E-3</v>
      </c>
      <c r="K1342" s="10">
        <f t="shared" si="102"/>
        <v>2.5777533840335591</v>
      </c>
      <c r="L1342" s="10">
        <f t="shared" si="103"/>
        <v>7.21932669306935E-3</v>
      </c>
    </row>
    <row r="1343" spans="1:12" x14ac:dyDescent="0.25">
      <c r="A1343" s="8">
        <v>45172</v>
      </c>
      <c r="B1343" s="9">
        <v>25869.49</v>
      </c>
      <c r="C1343" s="9">
        <v>26057.27</v>
      </c>
      <c r="D1343" s="9">
        <v>25830.07</v>
      </c>
      <c r="E1343" s="9">
        <v>25980.6</v>
      </c>
      <c r="F1343" s="9">
        <v>24866987152.246529</v>
      </c>
      <c r="G1343" s="9">
        <v>504671563347.34381</v>
      </c>
      <c r="H1343" s="44">
        <f t="shared" si="104"/>
        <v>4.2889093844558955E-3</v>
      </c>
      <c r="I1343" s="10">
        <f t="shared" si="100"/>
        <v>5.5876526141580814E-3</v>
      </c>
      <c r="J1343" s="10">
        <f t="shared" si="101"/>
        <v>-6.0218008821966151E-3</v>
      </c>
      <c r="K1343" s="10">
        <f t="shared" si="102"/>
        <v>2.5930980440976095</v>
      </c>
      <c r="L1343" s="10">
        <f t="shared" si="103"/>
        <v>8.7959498367600197E-3</v>
      </c>
    </row>
    <row r="1344" spans="1:12" x14ac:dyDescent="0.25">
      <c r="A1344" s="8">
        <v>45173</v>
      </c>
      <c r="B1344" s="9">
        <v>25971.21</v>
      </c>
      <c r="C1344" s="9">
        <v>26051.360000000001</v>
      </c>
      <c r="D1344" s="9">
        <v>25677.71</v>
      </c>
      <c r="E1344" s="9">
        <v>25824.15</v>
      </c>
      <c r="F1344" s="9">
        <v>25975859563.715279</v>
      </c>
      <c r="G1344" s="9">
        <v>504439876869.38538</v>
      </c>
      <c r="H1344" s="44">
        <f t="shared" si="104"/>
        <v>-2.2680810384203157E-4</v>
      </c>
      <c r="I1344" s="10">
        <f t="shared" si="100"/>
        <v>7.4594527544666394E-3</v>
      </c>
      <c r="J1344" s="10">
        <f t="shared" si="101"/>
        <v>-1.3727460535971625E-3</v>
      </c>
      <c r="K1344" s="10">
        <f t="shared" si="102"/>
        <v>2.5922831003433089</v>
      </c>
      <c r="L1344" s="10">
        <f t="shared" si="103"/>
        <v>1.4551531269727747E-2</v>
      </c>
    </row>
    <row r="1345" spans="1:12" x14ac:dyDescent="0.25">
      <c r="A1345" s="8">
        <v>45174</v>
      </c>
      <c r="B1345" s="9">
        <v>25826.01</v>
      </c>
      <c r="C1345" s="9">
        <v>25839.59</v>
      </c>
      <c r="D1345" s="9">
        <v>25573.33</v>
      </c>
      <c r="E1345" s="9">
        <v>25788.7</v>
      </c>
      <c r="F1345" s="9">
        <v>30714818703.131939</v>
      </c>
      <c r="G1345" s="9">
        <v>501315384711.02777</v>
      </c>
      <c r="H1345" s="44">
        <f t="shared" si="104"/>
        <v>-8.1289422126138693E-3</v>
      </c>
      <c r="I1345" s="10">
        <f t="shared" si="100"/>
        <v>1.2010234757963593E-2</v>
      </c>
      <c r="J1345" s="10">
        <f t="shared" si="101"/>
        <v>-6.6191781671820493E-4</v>
      </c>
      <c r="K1345" s="10">
        <f t="shared" si="102"/>
        <v>2.563081638609269</v>
      </c>
      <c r="L1345" s="10">
        <f t="shared" si="103"/>
        <v>1.0411628051567812E-2</v>
      </c>
    </row>
    <row r="1346" spans="1:12" x14ac:dyDescent="0.25">
      <c r="A1346" s="8">
        <v>45175</v>
      </c>
      <c r="B1346" s="9">
        <v>25787.14</v>
      </c>
      <c r="C1346" s="9">
        <v>25902.13</v>
      </c>
      <c r="D1346" s="9">
        <v>25491.64</v>
      </c>
      <c r="E1346" s="9">
        <v>25771.63</v>
      </c>
      <c r="F1346" s="9">
        <v>30959639752.486111</v>
      </c>
      <c r="G1346" s="9">
        <v>501124791110.65619</v>
      </c>
      <c r="H1346" s="44">
        <f t="shared" si="104"/>
        <v>2.4203170406341926E-3</v>
      </c>
      <c r="I1346" s="10">
        <f t="shared" si="100"/>
        <v>1.4330891184358452E-2</v>
      </c>
      <c r="J1346" s="10">
        <f t="shared" si="101"/>
        <v>1.6659016135184279E-2</v>
      </c>
      <c r="K1346" s="10">
        <f t="shared" si="102"/>
        <v>2.5717054258163659</v>
      </c>
      <c r="L1346" s="10">
        <f t="shared" si="103"/>
        <v>1.6102926292698383E-2</v>
      </c>
    </row>
    <row r="1347" spans="1:12" x14ac:dyDescent="0.25">
      <c r="A1347" s="8">
        <v>45176</v>
      </c>
      <c r="B1347" s="9">
        <v>25763.81</v>
      </c>
      <c r="C1347" s="9">
        <v>26404.77</v>
      </c>
      <c r="D1347" s="9">
        <v>25623.99</v>
      </c>
      <c r="E1347" s="9">
        <v>26200.959999999999</v>
      </c>
      <c r="F1347" s="9">
        <v>32365378916.371529</v>
      </c>
      <c r="G1347" s="9">
        <v>503240784747.36462</v>
      </c>
      <c r="H1347" s="44">
        <f t="shared" si="104"/>
        <v>1.9405353922631052E-2</v>
      </c>
      <c r="I1347" s="10">
        <f t="shared" ref="I1347:I1410" si="105">_xlfn.STDEV.S(H1348:H1349)</f>
        <v>1.1942424667534823E-2</v>
      </c>
      <c r="J1347" s="10">
        <f t="shared" ref="J1347:J1410" si="106">E1348/E1347-1</f>
        <v>-1.1085471677373726E-2</v>
      </c>
      <c r="K1347" s="10">
        <f t="shared" ref="K1347:K1410" si="107">C1347/$C$2-1</f>
        <v>2.6410156337117141</v>
      </c>
      <c r="L1347" s="10">
        <f t="shared" ref="L1347:L1410" si="108">C1347/D1347-1</f>
        <v>3.0470664404723902E-2</v>
      </c>
    </row>
    <row r="1348" spans="1:12" x14ac:dyDescent="0.25">
      <c r="A1348" s="8">
        <v>45177</v>
      </c>
      <c r="B1348" s="9">
        <v>26250.82</v>
      </c>
      <c r="C1348" s="9">
        <v>26382.02</v>
      </c>
      <c r="D1348" s="9">
        <v>25725.47</v>
      </c>
      <c r="E1348" s="9">
        <v>25910.51</v>
      </c>
      <c r="F1348" s="9">
        <v>33843759090.170139</v>
      </c>
      <c r="G1348" s="9">
        <v>506945110609.47223</v>
      </c>
      <c r="H1348" s="44">
        <f t="shared" ref="H1348:H1411" si="109">(C1348-C1347)/C1347</f>
        <v>-8.6158675118169932E-4</v>
      </c>
      <c r="I1348" s="10">
        <f t="shared" si="105"/>
        <v>1.4158860764302358E-2</v>
      </c>
      <c r="J1348" s="10">
        <f t="shared" si="106"/>
        <v>-6.7077027816120349E-4</v>
      </c>
      <c r="K1348" s="10">
        <f t="shared" si="107"/>
        <v>2.6378785828808624</v>
      </c>
      <c r="L1348" s="10">
        <f t="shared" si="108"/>
        <v>2.5521399609025552E-2</v>
      </c>
    </row>
    <row r="1349" spans="1:12" x14ac:dyDescent="0.25">
      <c r="A1349" s="8">
        <v>45178</v>
      </c>
      <c r="B1349" s="9">
        <v>25910.5</v>
      </c>
      <c r="C1349" s="9">
        <v>25913.72</v>
      </c>
      <c r="D1349" s="9">
        <v>25817.18</v>
      </c>
      <c r="E1349" s="9">
        <v>25893.13</v>
      </c>
      <c r="F1349" s="9">
        <v>24554544142.305561</v>
      </c>
      <c r="G1349" s="9">
        <v>504028139318.95831</v>
      </c>
      <c r="H1349" s="44">
        <f t="shared" si="109"/>
        <v>-1.7750725683628444E-2</v>
      </c>
      <c r="I1349" s="10">
        <f t="shared" si="105"/>
        <v>3.7816697829680581E-3</v>
      </c>
      <c r="J1349" s="10">
        <f t="shared" si="106"/>
        <v>-1.9881721522272411E-3</v>
      </c>
      <c r="K1349" s="10">
        <f t="shared" si="107"/>
        <v>2.5733035980857975</v>
      </c>
      <c r="L1349" s="10">
        <f t="shared" si="108"/>
        <v>3.7393704502195479E-3</v>
      </c>
    </row>
    <row r="1350" spans="1:12" x14ac:dyDescent="0.25">
      <c r="A1350" s="8">
        <v>45179</v>
      </c>
      <c r="B1350" s="9">
        <v>25901.56</v>
      </c>
      <c r="C1350" s="9">
        <v>25972.62</v>
      </c>
      <c r="D1350" s="9">
        <v>25664.19</v>
      </c>
      <c r="E1350" s="9">
        <v>25841.65</v>
      </c>
      <c r="F1350" s="9">
        <v>21349405286.805561</v>
      </c>
      <c r="G1350" s="9">
        <v>503000805783.93048</v>
      </c>
      <c r="H1350" s="44">
        <f t="shared" si="109"/>
        <v>2.2729272370002381E-3</v>
      </c>
      <c r="I1350" s="10">
        <f t="shared" si="105"/>
        <v>1.6418875591020857E-2</v>
      </c>
      <c r="J1350" s="10">
        <f t="shared" si="106"/>
        <v>-2.701143309347509E-2</v>
      </c>
      <c r="K1350" s="10">
        <f t="shared" si="107"/>
        <v>2.5814254571599577</v>
      </c>
      <c r="L1350" s="10">
        <f t="shared" si="108"/>
        <v>1.2017912897309468E-2</v>
      </c>
    </row>
    <row r="1351" spans="1:12" x14ac:dyDescent="0.25">
      <c r="A1351" s="8">
        <v>45180</v>
      </c>
      <c r="B1351" s="9">
        <v>25841.599999999999</v>
      </c>
      <c r="C1351" s="9">
        <v>25892.75</v>
      </c>
      <c r="D1351" s="9">
        <v>25003.54</v>
      </c>
      <c r="E1351" s="9">
        <v>25143.63</v>
      </c>
      <c r="F1351" s="9">
        <v>29801839901.322922</v>
      </c>
      <c r="G1351" s="9">
        <v>496841869705.66669</v>
      </c>
      <c r="H1351" s="44">
        <f t="shared" si="109"/>
        <v>-3.0751614584897087E-3</v>
      </c>
      <c r="I1351" s="10">
        <f t="shared" si="105"/>
        <v>1.5314129149219192E-2</v>
      </c>
      <c r="J1351" s="10">
        <f t="shared" si="106"/>
        <v>2.8264017566278277E-2</v>
      </c>
      <c r="K1351" s="10">
        <f t="shared" si="107"/>
        <v>2.5704119956276452</v>
      </c>
      <c r="L1351" s="10">
        <f t="shared" si="108"/>
        <v>3.5563364227625405E-2</v>
      </c>
    </row>
    <row r="1352" spans="1:12" x14ac:dyDescent="0.25">
      <c r="A1352" s="8">
        <v>45181</v>
      </c>
      <c r="B1352" s="9">
        <v>25163.360000000001</v>
      </c>
      <c r="C1352" s="9">
        <v>26414.35</v>
      </c>
      <c r="D1352" s="9">
        <v>25134.82</v>
      </c>
      <c r="E1352" s="9">
        <v>25854.29</v>
      </c>
      <c r="F1352" s="9">
        <v>42840517079.958344</v>
      </c>
      <c r="G1352" s="9">
        <v>504104292061.39929</v>
      </c>
      <c r="H1352" s="44">
        <f t="shared" si="109"/>
        <v>2.0144635081248558E-2</v>
      </c>
      <c r="I1352" s="10">
        <f t="shared" si="105"/>
        <v>1.0626004317371587E-2</v>
      </c>
      <c r="J1352" s="10">
        <f t="shared" si="106"/>
        <v>1.4223171473670249E-2</v>
      </c>
      <c r="K1352" s="10">
        <f t="shared" si="107"/>
        <v>2.6423366423692767</v>
      </c>
      <c r="L1352" s="10">
        <f t="shared" si="108"/>
        <v>5.0906670507288254E-2</v>
      </c>
    </row>
    <row r="1353" spans="1:12" x14ac:dyDescent="0.25">
      <c r="A1353" s="8">
        <v>45182</v>
      </c>
      <c r="B1353" s="9">
        <v>25840.05</v>
      </c>
      <c r="C1353" s="9">
        <v>26374.39</v>
      </c>
      <c r="D1353" s="9">
        <v>25798.880000000001</v>
      </c>
      <c r="E1353" s="9">
        <v>26222.02</v>
      </c>
      <c r="F1353" s="9">
        <v>37825897072.177094</v>
      </c>
      <c r="G1353" s="9">
        <v>508279725840.01727</v>
      </c>
      <c r="H1353" s="44">
        <f t="shared" si="109"/>
        <v>-1.5128140575103733E-3</v>
      </c>
      <c r="I1353" s="10">
        <f t="shared" si="105"/>
        <v>7.4659786035208703E-3</v>
      </c>
      <c r="J1353" s="10">
        <f t="shared" si="106"/>
        <v>1.1677208697117969E-2</v>
      </c>
      <c r="K1353" s="10">
        <f t="shared" si="107"/>
        <v>2.6368264642945154</v>
      </c>
      <c r="L1353" s="10">
        <f t="shared" si="108"/>
        <v>2.2307557537381451E-2</v>
      </c>
    </row>
    <row r="1354" spans="1:12" x14ac:dyDescent="0.25">
      <c r="A1354" s="8">
        <v>45183</v>
      </c>
      <c r="B1354" s="9">
        <v>26222.03</v>
      </c>
      <c r="C1354" s="9">
        <v>26730.83</v>
      </c>
      <c r="D1354" s="9">
        <v>26167.49</v>
      </c>
      <c r="E1354" s="9">
        <v>26528.22</v>
      </c>
      <c r="F1354" s="9">
        <v>36186355265.611122</v>
      </c>
      <c r="G1354" s="9">
        <v>515109962336.33331</v>
      </c>
      <c r="H1354" s="44">
        <f t="shared" si="109"/>
        <v>1.3514625361951587E-2</v>
      </c>
      <c r="I1354" s="10">
        <f t="shared" si="105"/>
        <v>4.4102397512404308E-3</v>
      </c>
      <c r="J1354" s="10">
        <f t="shared" si="106"/>
        <v>3.7495919439749503E-3</v>
      </c>
      <c r="K1354" s="10">
        <f t="shared" si="107"/>
        <v>2.6859768114658866</v>
      </c>
      <c r="L1354" s="10">
        <f t="shared" si="108"/>
        <v>2.1528239812072192E-2</v>
      </c>
    </row>
    <row r="1355" spans="1:12" x14ac:dyDescent="0.25">
      <c r="A1355" s="8">
        <v>45184</v>
      </c>
      <c r="B1355" s="9">
        <v>26519.97</v>
      </c>
      <c r="C1355" s="9">
        <v>26809.85</v>
      </c>
      <c r="D1355" s="9">
        <v>26239.05</v>
      </c>
      <c r="E1355" s="9">
        <v>26627.69</v>
      </c>
      <c r="F1355" s="9">
        <v>35408599194.729156</v>
      </c>
      <c r="G1355" s="9">
        <v>516415192023.04169</v>
      </c>
      <c r="H1355" s="44">
        <f t="shared" si="109"/>
        <v>2.9561371644650312E-3</v>
      </c>
      <c r="I1355" s="10">
        <f t="shared" si="105"/>
        <v>6.3795431463411166E-4</v>
      </c>
      <c r="J1355" s="10">
        <f t="shared" si="106"/>
        <v>-2.8000926854713226E-3</v>
      </c>
      <c r="K1355" s="10">
        <f t="shared" si="107"/>
        <v>2.6968730645056174</v>
      </c>
      <c r="L1355" s="10">
        <f t="shared" si="108"/>
        <v>2.1753836362215839E-2</v>
      </c>
    </row>
    <row r="1356" spans="1:12" x14ac:dyDescent="0.25">
      <c r="A1356" s="8">
        <v>45185</v>
      </c>
      <c r="B1356" s="9">
        <v>26599.99</v>
      </c>
      <c r="C1356" s="9">
        <v>26721.89</v>
      </c>
      <c r="D1356" s="9">
        <v>26463.279999999999</v>
      </c>
      <c r="E1356" s="9">
        <v>26553.13</v>
      </c>
      <c r="F1356" s="9">
        <v>27388016401.916672</v>
      </c>
      <c r="G1356" s="9">
        <v>517530931980.33679</v>
      </c>
      <c r="H1356" s="44">
        <f t="shared" si="109"/>
        <v>-3.2808837050561316E-3</v>
      </c>
      <c r="I1356" s="10">
        <f t="shared" si="105"/>
        <v>2.3833529828347622E-2</v>
      </c>
      <c r="J1356" s="10">
        <f t="shared" si="106"/>
        <v>-8.1835926687356952E-4</v>
      </c>
      <c r="K1356" s="10">
        <f t="shared" si="107"/>
        <v>2.68474405390862</v>
      </c>
      <c r="L1356" s="10">
        <f t="shared" si="108"/>
        <v>9.7724091646991251E-3</v>
      </c>
    </row>
    <row r="1357" spans="1:12" x14ac:dyDescent="0.25">
      <c r="A1357" s="8">
        <v>45186</v>
      </c>
      <c r="B1357" s="9">
        <v>26568.29</v>
      </c>
      <c r="C1357" s="9">
        <v>26610.11</v>
      </c>
      <c r="D1357" s="9">
        <v>26430.05</v>
      </c>
      <c r="E1357" s="9">
        <v>26531.4</v>
      </c>
      <c r="F1357" s="9">
        <v>21150829669.13541</v>
      </c>
      <c r="G1357" s="9">
        <v>516935994451.27081</v>
      </c>
      <c r="H1357" s="44">
        <f t="shared" si="109"/>
        <v>-4.183087348986125E-3</v>
      </c>
      <c r="I1357" s="10">
        <f t="shared" si="105"/>
        <v>1.9188384608769992E-2</v>
      </c>
      <c r="J1357" s="10">
        <f t="shared" si="106"/>
        <v>7.814891034773952E-3</v>
      </c>
      <c r="K1357" s="10">
        <f t="shared" si="107"/>
        <v>2.6693304476724631</v>
      </c>
      <c r="L1357" s="10">
        <f t="shared" si="108"/>
        <v>6.8126999381386E-3</v>
      </c>
    </row>
    <row r="1358" spans="1:12" x14ac:dyDescent="0.25">
      <c r="A1358" s="8">
        <v>45187</v>
      </c>
      <c r="B1358" s="9">
        <v>26527.97</v>
      </c>
      <c r="C1358" s="9">
        <v>27395.71</v>
      </c>
      <c r="D1358" s="9">
        <v>26414.75</v>
      </c>
      <c r="E1358" s="9">
        <v>26738.74</v>
      </c>
      <c r="F1358" s="9">
        <v>27436417976.25436</v>
      </c>
      <c r="G1358" s="9">
        <v>523339571933.36932</v>
      </c>
      <c r="H1358" s="44">
        <f t="shared" si="109"/>
        <v>2.9522613773486788E-2</v>
      </c>
      <c r="I1358" s="10">
        <f t="shared" si="105"/>
        <v>4.6559059949600997E-3</v>
      </c>
      <c r="J1358" s="10">
        <f t="shared" si="106"/>
        <v>1.7669493775697598E-2</v>
      </c>
      <c r="K1358" s="10">
        <f t="shared" si="107"/>
        <v>2.7776586732863926</v>
      </c>
      <c r="L1358" s="10">
        <f t="shared" si="108"/>
        <v>3.7136826962208547E-2</v>
      </c>
    </row>
    <row r="1359" spans="1:12" x14ac:dyDescent="0.25">
      <c r="A1359" s="8">
        <v>45188</v>
      </c>
      <c r="B1359" s="9">
        <v>26769.19</v>
      </c>
      <c r="C1359" s="9">
        <v>27461.08</v>
      </c>
      <c r="D1359" s="9">
        <v>26676.36</v>
      </c>
      <c r="E1359" s="9">
        <v>27211.200000000001</v>
      </c>
      <c r="F1359" s="9">
        <v>35841784789.78125</v>
      </c>
      <c r="G1359" s="9">
        <v>527080219028.35071</v>
      </c>
      <c r="H1359" s="44">
        <f t="shared" si="109"/>
        <v>2.3861400197331124E-3</v>
      </c>
      <c r="I1359" s="10">
        <f t="shared" si="105"/>
        <v>2.396621231555819E-3</v>
      </c>
      <c r="J1359" s="10">
        <f t="shared" si="106"/>
        <v>-3.2839419062739017E-3</v>
      </c>
      <c r="K1359" s="10">
        <f t="shared" si="107"/>
        <v>2.7866726958276131</v>
      </c>
      <c r="L1359" s="10">
        <f t="shared" si="108"/>
        <v>2.9416307172343004E-2</v>
      </c>
    </row>
    <row r="1360" spans="1:12" x14ac:dyDescent="0.25">
      <c r="A1360" s="8">
        <v>45189</v>
      </c>
      <c r="B1360" s="9">
        <v>27207.59</v>
      </c>
      <c r="C1360" s="9">
        <v>27345.79</v>
      </c>
      <c r="D1360" s="9">
        <v>26841.64</v>
      </c>
      <c r="E1360" s="9">
        <v>27121.84</v>
      </c>
      <c r="F1360" s="9">
        <v>35651837898.503471</v>
      </c>
      <c r="G1360" s="9">
        <v>528617797119.52777</v>
      </c>
      <c r="H1360" s="44">
        <f t="shared" si="109"/>
        <v>-4.1983053834736602E-3</v>
      </c>
      <c r="I1360" s="10">
        <f t="shared" si="105"/>
        <v>5.2047350816431491E-3</v>
      </c>
      <c r="J1360" s="10">
        <f t="shared" si="106"/>
        <v>-2.0826758066561868E-2</v>
      </c>
      <c r="K1360" s="10">
        <f t="shared" si="107"/>
        <v>2.7707750874632673</v>
      </c>
      <c r="L1360" s="10">
        <f t="shared" si="108"/>
        <v>1.8782384384858908E-2</v>
      </c>
    </row>
    <row r="1361" spans="1:12" x14ac:dyDescent="0.25">
      <c r="A1361" s="8">
        <v>45190</v>
      </c>
      <c r="B1361" s="9">
        <v>27124.97</v>
      </c>
      <c r="C1361" s="9">
        <v>27138.3</v>
      </c>
      <c r="D1361" s="9">
        <v>26417.87</v>
      </c>
      <c r="E1361" s="9">
        <v>26556.98</v>
      </c>
      <c r="F1361" s="9">
        <v>34716136791.041656</v>
      </c>
      <c r="G1361" s="9">
        <v>521954128128.89227</v>
      </c>
      <c r="H1361" s="44">
        <f t="shared" si="109"/>
        <v>-7.5876396330112096E-3</v>
      </c>
      <c r="I1361" s="10">
        <f t="shared" si="105"/>
        <v>7.9280732226619573E-3</v>
      </c>
      <c r="J1361" s="10">
        <f t="shared" si="106"/>
        <v>7.7682025591774284E-4</v>
      </c>
      <c r="K1361" s="10">
        <f t="shared" si="107"/>
        <v>2.7421638049624595</v>
      </c>
      <c r="L1361" s="10">
        <f t="shared" si="108"/>
        <v>2.7270555877517699E-2</v>
      </c>
    </row>
    <row r="1362" spans="1:12" x14ac:dyDescent="0.25">
      <c r="A1362" s="8">
        <v>45191</v>
      </c>
      <c r="B1362" s="9">
        <v>26568.52</v>
      </c>
      <c r="C1362" s="9">
        <v>26732.63</v>
      </c>
      <c r="D1362" s="9">
        <v>26497.45</v>
      </c>
      <c r="E1362" s="9">
        <v>26577.61</v>
      </c>
      <c r="F1362" s="9">
        <v>32770883855.777779</v>
      </c>
      <c r="G1362" s="9">
        <v>518699551941.51038</v>
      </c>
      <c r="H1362" s="44">
        <f t="shared" si="109"/>
        <v>-1.4948246574029997E-2</v>
      </c>
      <c r="I1362" s="10">
        <f t="shared" si="105"/>
        <v>4.6592230333628313E-3</v>
      </c>
      <c r="J1362" s="10">
        <f t="shared" si="106"/>
        <v>1.1475824951912017E-4</v>
      </c>
      <c r="K1362" s="10">
        <f t="shared" si="107"/>
        <v>2.6862250176854703</v>
      </c>
      <c r="L1362" s="10">
        <f t="shared" si="108"/>
        <v>8.8755710455157288E-3</v>
      </c>
    </row>
    <row r="1363" spans="1:12" x14ac:dyDescent="0.25">
      <c r="A1363" s="8">
        <v>45192</v>
      </c>
      <c r="B1363" s="9">
        <v>26580.1</v>
      </c>
      <c r="C1363" s="9">
        <v>26632.75</v>
      </c>
      <c r="D1363" s="9">
        <v>26524.9</v>
      </c>
      <c r="E1363" s="9">
        <v>26580.66</v>
      </c>
      <c r="F1363" s="9">
        <v>27485516874.357639</v>
      </c>
      <c r="G1363" s="9">
        <v>518045955547.94452</v>
      </c>
      <c r="H1363" s="44">
        <f t="shared" si="109"/>
        <v>-3.7362578990544895E-3</v>
      </c>
      <c r="I1363" s="10">
        <f t="shared" si="105"/>
        <v>9.6618719788010184E-3</v>
      </c>
      <c r="J1363" s="10">
        <f t="shared" si="106"/>
        <v>-1.2285247996099424E-2</v>
      </c>
      <c r="K1363" s="10">
        <f t="shared" si="107"/>
        <v>2.6724523303454508</v>
      </c>
      <c r="L1363" s="10">
        <f t="shared" si="108"/>
        <v>4.0659908237166142E-3</v>
      </c>
    </row>
    <row r="1364" spans="1:12" x14ac:dyDescent="0.25">
      <c r="A1364" s="8">
        <v>45193</v>
      </c>
      <c r="B1364" s="9">
        <v>26575.97</v>
      </c>
      <c r="C1364" s="9">
        <v>26708.73</v>
      </c>
      <c r="D1364" s="9">
        <v>26238.82</v>
      </c>
      <c r="E1364" s="9">
        <v>26254.11</v>
      </c>
      <c r="F1364" s="9">
        <v>20558845366.819439</v>
      </c>
      <c r="G1364" s="9">
        <v>517708761935.15619</v>
      </c>
      <c r="H1364" s="44">
        <f t="shared" si="109"/>
        <v>2.8528785048483377E-3</v>
      </c>
      <c r="I1364" s="10">
        <f t="shared" si="105"/>
        <v>6.7487880754977282E-3</v>
      </c>
      <c r="J1364" s="10">
        <f t="shared" si="106"/>
        <v>2.0697711710662148E-3</v>
      </c>
      <c r="K1364" s="10">
        <f t="shared" si="107"/>
        <v>2.6829293906587734</v>
      </c>
      <c r="L1364" s="10">
        <f t="shared" si="108"/>
        <v>1.7908960845038013E-2</v>
      </c>
    </row>
    <row r="1365" spans="1:12" x14ac:dyDescent="0.25">
      <c r="A1365" s="8">
        <v>45194</v>
      </c>
      <c r="B1365" s="9">
        <v>26251.64</v>
      </c>
      <c r="C1365" s="9">
        <v>26419.98</v>
      </c>
      <c r="D1365" s="9">
        <v>26029.07</v>
      </c>
      <c r="E1365" s="9">
        <v>26308.45</v>
      </c>
      <c r="F1365" s="9">
        <v>29729980167.375</v>
      </c>
      <c r="G1365" s="9">
        <v>510829342057.54169</v>
      </c>
      <c r="H1365" s="44">
        <f t="shared" si="109"/>
        <v>-1.0811071885484634E-2</v>
      </c>
      <c r="I1365" s="10">
        <f t="shared" si="105"/>
        <v>1.2205371479582486E-2</v>
      </c>
      <c r="J1365" s="10">
        <f t="shared" si="106"/>
        <v>-3.461625447337302E-3</v>
      </c>
      <c r="K1365" s="10">
        <f t="shared" si="107"/>
        <v>2.6431129762671972</v>
      </c>
      <c r="L1365" s="10">
        <f t="shared" si="108"/>
        <v>1.5018208487663998E-2</v>
      </c>
    </row>
    <row r="1366" spans="1:12" x14ac:dyDescent="0.25">
      <c r="A1366" s="8">
        <v>45195</v>
      </c>
      <c r="B1366" s="9">
        <v>26304.75</v>
      </c>
      <c r="C1366" s="9">
        <v>26386.51</v>
      </c>
      <c r="D1366" s="9">
        <v>26124.07</v>
      </c>
      <c r="E1366" s="9">
        <v>26217.38</v>
      </c>
      <c r="F1366" s="9">
        <v>30801411868.847221</v>
      </c>
      <c r="G1366" s="9">
        <v>511684910238.28821</v>
      </c>
      <c r="H1366" s="44">
        <f t="shared" si="109"/>
        <v>-1.2668442595339272E-3</v>
      </c>
      <c r="I1366" s="10">
        <f t="shared" si="105"/>
        <v>6.224815465452522E-5</v>
      </c>
      <c r="J1366" s="10">
        <f t="shared" si="106"/>
        <v>5.7465696419702894E-3</v>
      </c>
      <c r="K1366" s="10">
        <f t="shared" si="107"/>
        <v>2.6384977195063799</v>
      </c>
      <c r="L1366" s="10">
        <f t="shared" si="108"/>
        <v>1.0045907854327352E-2</v>
      </c>
    </row>
    <row r="1367" spans="1:12" x14ac:dyDescent="0.25">
      <c r="A1367" s="8">
        <v>45196</v>
      </c>
      <c r="B1367" s="9">
        <v>26214.89</v>
      </c>
      <c r="C1367" s="9">
        <v>26808.54</v>
      </c>
      <c r="D1367" s="9">
        <v>26172.5</v>
      </c>
      <c r="E1367" s="9">
        <v>26368.04</v>
      </c>
      <c r="F1367" s="9">
        <v>28486091576.215279</v>
      </c>
      <c r="G1367" s="9">
        <v>513326391607.78821</v>
      </c>
      <c r="H1367" s="44">
        <f t="shared" si="109"/>
        <v>1.5994157620693394E-2</v>
      </c>
      <c r="I1367" s="10">
        <f t="shared" si="105"/>
        <v>1.13945405164016E-2</v>
      </c>
      <c r="J1367" s="10">
        <f t="shared" si="106"/>
        <v>2.4737143906031767E-2</v>
      </c>
      <c r="K1367" s="10">
        <f t="shared" si="107"/>
        <v>2.6966924255346982</v>
      </c>
      <c r="L1367" s="10">
        <f t="shared" si="108"/>
        <v>2.430184353806486E-2</v>
      </c>
    </row>
    <row r="1368" spans="1:12" x14ac:dyDescent="0.25">
      <c r="A1368" s="8">
        <v>45197</v>
      </c>
      <c r="B1368" s="9">
        <v>26370.33</v>
      </c>
      <c r="C1368" s="9">
        <v>27234.959999999999</v>
      </c>
      <c r="D1368" s="9">
        <v>26330.720000000001</v>
      </c>
      <c r="E1368" s="9">
        <v>27020.31</v>
      </c>
      <c r="F1368" s="9">
        <v>28973213250.909721</v>
      </c>
      <c r="G1368" s="9">
        <v>520205740020.18402</v>
      </c>
      <c r="H1368" s="44">
        <f t="shared" si="109"/>
        <v>1.5906125436148267E-2</v>
      </c>
      <c r="I1368" s="10">
        <f t="shared" si="105"/>
        <v>3.7083479973896291E-3</v>
      </c>
      <c r="J1368" s="10">
        <f t="shared" si="106"/>
        <v>-4.0569482733544548E-3</v>
      </c>
      <c r="K1368" s="10">
        <f t="shared" si="107"/>
        <v>2.7554924789541122</v>
      </c>
      <c r="L1368" s="10">
        <f t="shared" si="108"/>
        <v>3.4341635929439063E-2</v>
      </c>
    </row>
    <row r="1369" spans="1:12" x14ac:dyDescent="0.25">
      <c r="A1369" s="8">
        <v>45198</v>
      </c>
      <c r="B1369" s="9">
        <v>27021.39</v>
      </c>
      <c r="C1369" s="9">
        <v>27229.29</v>
      </c>
      <c r="D1369" s="9">
        <v>26702.95</v>
      </c>
      <c r="E1369" s="9">
        <v>26910.69</v>
      </c>
      <c r="F1369" s="9">
        <v>33574434386.888889</v>
      </c>
      <c r="G1369" s="9">
        <v>525633916400.99298</v>
      </c>
      <c r="H1369" s="44">
        <f t="shared" si="109"/>
        <v>-2.0818829915660806E-4</v>
      </c>
      <c r="I1369" s="10">
        <f t="shared" si="105"/>
        <v>2.769697404550794E-2</v>
      </c>
      <c r="J1369" s="10">
        <f t="shared" si="106"/>
        <v>2.0965645994213133E-3</v>
      </c>
      <c r="K1369" s="10">
        <f t="shared" si="107"/>
        <v>2.7547106293624233</v>
      </c>
      <c r="L1369" s="10">
        <f t="shared" si="108"/>
        <v>1.9710930814760275E-2</v>
      </c>
    </row>
    <row r="1370" spans="1:12" x14ac:dyDescent="0.25">
      <c r="A1370" s="8">
        <v>45199</v>
      </c>
      <c r="B1370" s="9">
        <v>26906.99</v>
      </c>
      <c r="C1370" s="9">
        <v>27080.82</v>
      </c>
      <c r="D1370" s="9">
        <v>26886.87</v>
      </c>
      <c r="E1370" s="9">
        <v>26967.11</v>
      </c>
      <c r="F1370" s="9">
        <v>21798932201.40625</v>
      </c>
      <c r="G1370" s="9">
        <v>525844162485.25348</v>
      </c>
      <c r="H1370" s="44">
        <f t="shared" si="109"/>
        <v>-5.4525843310641283E-3</v>
      </c>
      <c r="I1370" s="10">
        <f t="shared" si="105"/>
        <v>1.1588878017740294E-2</v>
      </c>
      <c r="J1370" s="10">
        <f t="shared" si="106"/>
        <v>3.7489742134029225E-2</v>
      </c>
      <c r="K1370" s="10">
        <f t="shared" si="107"/>
        <v>2.7342377530170818</v>
      </c>
      <c r="L1370" s="10">
        <f t="shared" si="108"/>
        <v>7.2135581419481287E-3</v>
      </c>
    </row>
    <row r="1371" spans="1:12" x14ac:dyDescent="0.25">
      <c r="A1371" s="8">
        <v>45200</v>
      </c>
      <c r="B1371" s="9">
        <v>26962.53</v>
      </c>
      <c r="C1371" s="9">
        <v>27993.9</v>
      </c>
      <c r="D1371" s="9">
        <v>26962.53</v>
      </c>
      <c r="E1371" s="9">
        <v>27978.1</v>
      </c>
      <c r="F1371" s="9">
        <v>18834874003.375</v>
      </c>
      <c r="G1371" s="9">
        <v>529776807474.71527</v>
      </c>
      <c r="H1371" s="44">
        <f t="shared" si="109"/>
        <v>3.3716852000788812E-2</v>
      </c>
      <c r="I1371" s="10">
        <f t="shared" si="105"/>
        <v>3.2499166155396123E-2</v>
      </c>
      <c r="J1371" s="10">
        <f t="shared" si="106"/>
        <v>-1.3187814755111993E-2</v>
      </c>
      <c r="K1371" s="10">
        <f t="shared" si="107"/>
        <v>2.8601444946713173</v>
      </c>
      <c r="L1371" s="10">
        <f t="shared" si="108"/>
        <v>3.8251974128540756E-2</v>
      </c>
    </row>
    <row r="1372" spans="1:12" x14ac:dyDescent="0.25">
      <c r="A1372" s="8">
        <v>45201</v>
      </c>
      <c r="B1372" s="9">
        <v>27991.07</v>
      </c>
      <c r="C1372" s="9">
        <v>28478.97</v>
      </c>
      <c r="D1372" s="9">
        <v>27374.23</v>
      </c>
      <c r="E1372" s="9">
        <v>27609.13</v>
      </c>
      <c r="F1372" s="9">
        <v>31522159982.003471</v>
      </c>
      <c r="G1372" s="9">
        <v>546920722977.03473</v>
      </c>
      <c r="H1372" s="44">
        <f t="shared" si="109"/>
        <v>1.7327703535413061E-2</v>
      </c>
      <c r="I1372" s="10">
        <f t="shared" si="105"/>
        <v>2.4241809776427946E-2</v>
      </c>
      <c r="J1372" s="10">
        <f t="shared" si="106"/>
        <v>-6.8781595073803548E-3</v>
      </c>
      <c r="K1372" s="10">
        <f t="shared" si="107"/>
        <v>2.9270319340788387</v>
      </c>
      <c r="L1372" s="10">
        <f t="shared" si="108"/>
        <v>4.035693424070752E-2</v>
      </c>
    </row>
    <row r="1373" spans="1:12" x14ac:dyDescent="0.25">
      <c r="A1373" s="8">
        <v>45202</v>
      </c>
      <c r="B1373" s="9">
        <v>27497.49</v>
      </c>
      <c r="C1373" s="9">
        <v>27663.53</v>
      </c>
      <c r="D1373" s="9">
        <v>27254.73</v>
      </c>
      <c r="E1373" s="9">
        <v>27419.23</v>
      </c>
      <c r="F1373" s="9">
        <v>31238180718.986111</v>
      </c>
      <c r="G1373" s="9">
        <v>536028511381.02777</v>
      </c>
      <c r="H1373" s="44">
        <f t="shared" si="109"/>
        <v>-2.8633058007364813E-2</v>
      </c>
      <c r="I1373" s="10">
        <f t="shared" si="105"/>
        <v>2.400337158884657E-3</v>
      </c>
      <c r="J1373" s="10">
        <f t="shared" si="106"/>
        <v>1.3106494967218163E-2</v>
      </c>
      <c r="K1373" s="10">
        <f t="shared" si="107"/>
        <v>2.814589000913585</v>
      </c>
      <c r="L1373" s="10">
        <f t="shared" si="108"/>
        <v>1.4999231326085383E-2</v>
      </c>
    </row>
    <row r="1374" spans="1:12" x14ac:dyDescent="0.25">
      <c r="A1374" s="8">
        <v>45203</v>
      </c>
      <c r="B1374" s="9">
        <v>27427.279999999999</v>
      </c>
      <c r="C1374" s="9">
        <v>27819.83</v>
      </c>
      <c r="D1374" s="9">
        <v>27255.35</v>
      </c>
      <c r="E1374" s="9">
        <v>27778.6</v>
      </c>
      <c r="F1374" s="9">
        <v>22165383914.423611</v>
      </c>
      <c r="G1374" s="9">
        <v>536685995898.51727</v>
      </c>
      <c r="H1374" s="44">
        <f t="shared" si="109"/>
        <v>5.6500381549282729E-3</v>
      </c>
      <c r="I1374" s="10">
        <f t="shared" si="105"/>
        <v>2.5284199902648814E-3</v>
      </c>
      <c r="J1374" s="10">
        <f t="shared" si="106"/>
        <v>-1.2815620657628535E-2</v>
      </c>
      <c r="K1374" s="10">
        <f t="shared" si="107"/>
        <v>2.8361415743141167</v>
      </c>
      <c r="L1374" s="10">
        <f t="shared" si="108"/>
        <v>2.0710796228997408E-2</v>
      </c>
    </row>
    <row r="1375" spans="1:12" x14ac:dyDescent="0.25">
      <c r="A1375" s="8">
        <v>45204</v>
      </c>
      <c r="B1375" s="9">
        <v>27785.52</v>
      </c>
      <c r="C1375" s="9">
        <v>28071.45</v>
      </c>
      <c r="D1375" s="9">
        <v>27374.37</v>
      </c>
      <c r="E1375" s="9">
        <v>27422.6</v>
      </c>
      <c r="F1375" s="9">
        <v>19688560916.878471</v>
      </c>
      <c r="G1375" s="9">
        <v>539004799814.67023</v>
      </c>
      <c r="H1375" s="44">
        <f t="shared" si="109"/>
        <v>9.0446275192910576E-3</v>
      </c>
      <c r="I1375" s="10">
        <f t="shared" si="105"/>
        <v>9.1571887504385725E-3</v>
      </c>
      <c r="J1375" s="10">
        <f t="shared" si="106"/>
        <v>1.8612385404739307E-2</v>
      </c>
      <c r="K1375" s="10">
        <f t="shared" si="107"/>
        <v>2.8708380459650544</v>
      </c>
      <c r="L1375" s="10">
        <f t="shared" si="108"/>
        <v>2.5464695625871947E-2</v>
      </c>
    </row>
    <row r="1376" spans="1:12" x14ac:dyDescent="0.25">
      <c r="A1376" s="8">
        <v>45205</v>
      </c>
      <c r="B1376" s="9">
        <v>27409.84</v>
      </c>
      <c r="C1376" s="9">
        <v>28224.97</v>
      </c>
      <c r="D1376" s="9">
        <v>27247.64</v>
      </c>
      <c r="E1376" s="9">
        <v>27933</v>
      </c>
      <c r="F1376" s="9">
        <v>24229756760.486111</v>
      </c>
      <c r="G1376" s="9">
        <v>540409148707.0625</v>
      </c>
      <c r="H1376" s="44">
        <f t="shared" si="109"/>
        <v>5.4689016776832133E-3</v>
      </c>
      <c r="I1376" s="10">
        <f t="shared" si="105"/>
        <v>7.3391852352676914E-3</v>
      </c>
      <c r="J1376" s="10">
        <f t="shared" si="106"/>
        <v>9.1719471592743851E-4</v>
      </c>
      <c r="K1376" s="10">
        <f t="shared" si="107"/>
        <v>2.892007278648673</v>
      </c>
      <c r="L1376" s="10">
        <f t="shared" si="108"/>
        <v>3.5868427504180289E-2</v>
      </c>
    </row>
    <row r="1377" spans="1:12" x14ac:dyDescent="0.25">
      <c r="A1377" s="8">
        <v>45206</v>
      </c>
      <c r="B1377" s="9">
        <v>27933.78</v>
      </c>
      <c r="C1377" s="9">
        <v>28013.81</v>
      </c>
      <c r="D1377" s="9">
        <v>27865</v>
      </c>
      <c r="E1377" s="9">
        <v>27958.62</v>
      </c>
      <c r="F1377" s="9">
        <v>26085716212.138889</v>
      </c>
      <c r="G1377" s="9">
        <v>544805188638.1875</v>
      </c>
      <c r="H1377" s="44">
        <f t="shared" si="109"/>
        <v>-7.4813188463973513E-3</v>
      </c>
      <c r="I1377" s="10">
        <f t="shared" si="105"/>
        <v>5.0703122498693184E-3</v>
      </c>
      <c r="J1377" s="10">
        <f t="shared" si="106"/>
        <v>-9.3638384154870469E-4</v>
      </c>
      <c r="K1377" s="10">
        <f t="shared" si="107"/>
        <v>2.8628899312446028</v>
      </c>
      <c r="L1377" s="10">
        <f t="shared" si="108"/>
        <v>5.3403911717209152E-3</v>
      </c>
    </row>
    <row r="1378" spans="1:12" x14ac:dyDescent="0.25">
      <c r="A1378" s="8">
        <v>45207</v>
      </c>
      <c r="B1378" s="9">
        <v>27956.63</v>
      </c>
      <c r="C1378" s="9">
        <v>28094.99</v>
      </c>
      <c r="D1378" s="9">
        <v>27737.73</v>
      </c>
      <c r="E1378" s="9">
        <v>27932.44</v>
      </c>
      <c r="F1378" s="9">
        <v>16818867481.38542</v>
      </c>
      <c r="G1378" s="9">
        <v>544600269628.46527</v>
      </c>
      <c r="H1378" s="44">
        <f t="shared" si="109"/>
        <v>2.8978564500865924E-3</v>
      </c>
      <c r="I1378" s="10">
        <f t="shared" si="105"/>
        <v>3.7326429882633297E-3</v>
      </c>
      <c r="J1378" s="10">
        <f t="shared" si="106"/>
        <v>-1.2470804555563375E-2</v>
      </c>
      <c r="K1378" s="10">
        <f t="shared" si="107"/>
        <v>2.8740840317478344</v>
      </c>
      <c r="L1378" s="10">
        <f t="shared" si="108"/>
        <v>1.2879929251600641E-2</v>
      </c>
    </row>
    <row r="1379" spans="1:12" x14ac:dyDescent="0.25">
      <c r="A1379" s="8">
        <v>45208</v>
      </c>
      <c r="B1379" s="9">
        <v>27917.01</v>
      </c>
      <c r="C1379" s="9">
        <v>27974.95</v>
      </c>
      <c r="D1379" s="9">
        <v>27299.96</v>
      </c>
      <c r="E1379" s="9">
        <v>27584.1</v>
      </c>
      <c r="F1379" s="9">
        <v>23156001098.388889</v>
      </c>
      <c r="G1379" s="9">
        <v>539897756919.48608</v>
      </c>
      <c r="H1379" s="44">
        <f t="shared" si="109"/>
        <v>-4.2726478991450389E-3</v>
      </c>
      <c r="I1379" s="10">
        <f t="shared" si="105"/>
        <v>6.2774196288624623E-4</v>
      </c>
      <c r="J1379" s="10">
        <f t="shared" si="106"/>
        <v>-7.0243364836989342E-3</v>
      </c>
      <c r="K1379" s="10">
        <f t="shared" si="107"/>
        <v>2.8575314347484757</v>
      </c>
      <c r="L1379" s="10">
        <f t="shared" si="108"/>
        <v>2.4724944651933534E-2</v>
      </c>
    </row>
    <row r="1380" spans="1:12" x14ac:dyDescent="0.25">
      <c r="A1380" s="8">
        <v>45209</v>
      </c>
      <c r="B1380" s="9">
        <v>27588.85</v>
      </c>
      <c r="C1380" s="9">
        <v>27707.75</v>
      </c>
      <c r="D1380" s="9">
        <v>27302.720000000001</v>
      </c>
      <c r="E1380" s="9">
        <v>27390.34</v>
      </c>
      <c r="F1380" s="9">
        <v>25715370675.649311</v>
      </c>
      <c r="G1380" s="9">
        <v>536966444778.39581</v>
      </c>
      <c r="H1380" s="44">
        <f t="shared" si="109"/>
        <v>-9.5514022366438803E-3</v>
      </c>
      <c r="I1380" s="10">
        <f t="shared" si="105"/>
        <v>7.748698798118769E-3</v>
      </c>
      <c r="J1380" s="10">
        <f t="shared" si="106"/>
        <v>-1.9929654031311861E-2</v>
      </c>
      <c r="K1380" s="10">
        <f t="shared" si="107"/>
        <v>2.8206866003746951</v>
      </c>
      <c r="L1380" s="10">
        <f t="shared" si="108"/>
        <v>1.4834785691681951E-2</v>
      </c>
    </row>
    <row r="1381" spans="1:12" x14ac:dyDescent="0.25">
      <c r="A1381" s="8">
        <v>45210</v>
      </c>
      <c r="B1381" s="9">
        <v>27389.13</v>
      </c>
      <c r="C1381" s="9">
        <v>27467.7</v>
      </c>
      <c r="D1381" s="9">
        <v>26548.13</v>
      </c>
      <c r="E1381" s="9">
        <v>26844.46</v>
      </c>
      <c r="F1381" s="9">
        <v>26211489297.725689</v>
      </c>
      <c r="G1381" s="9">
        <v>527084957372.60071</v>
      </c>
      <c r="H1381" s="44">
        <f t="shared" si="109"/>
        <v>-8.6636410390594429E-3</v>
      </c>
      <c r="I1381" s="10">
        <f t="shared" si="105"/>
        <v>1.7215418470643513E-2</v>
      </c>
      <c r="J1381" s="10">
        <f t="shared" si="106"/>
        <v>-3.9490457248906319E-3</v>
      </c>
      <c r="K1381" s="10">
        <f t="shared" si="107"/>
        <v>2.7875855431463044</v>
      </c>
      <c r="L1381" s="10">
        <f t="shared" si="108"/>
        <v>3.4637844548749852E-2</v>
      </c>
    </row>
    <row r="1382" spans="1:12" x14ac:dyDescent="0.25">
      <c r="A1382" s="8">
        <v>45211</v>
      </c>
      <c r="B1382" s="9">
        <v>26876.31</v>
      </c>
      <c r="C1382" s="9">
        <v>26928.73</v>
      </c>
      <c r="D1382" s="9">
        <v>26577.4</v>
      </c>
      <c r="E1382" s="9">
        <v>26738.45</v>
      </c>
      <c r="F1382" s="9">
        <v>27178555016.756939</v>
      </c>
      <c r="G1382" s="9">
        <v>522248626257.85071</v>
      </c>
      <c r="H1382" s="44">
        <f t="shared" si="109"/>
        <v>-1.9621955970103109E-2</v>
      </c>
      <c r="I1382" s="10">
        <f t="shared" si="105"/>
        <v>5.6378653103890527E-3</v>
      </c>
      <c r="J1382" s="10">
        <f t="shared" si="106"/>
        <v>3.8622283640226129E-3</v>
      </c>
      <c r="K1382" s="10">
        <f t="shared" si="107"/>
        <v>2.7132657063856889</v>
      </c>
      <c r="L1382" s="10">
        <f t="shared" si="108"/>
        <v>1.321912602436659E-2</v>
      </c>
    </row>
    <row r="1383" spans="1:12" x14ac:dyDescent="0.25">
      <c r="A1383" s="8">
        <v>45212</v>
      </c>
      <c r="B1383" s="9">
        <v>26759.66</v>
      </c>
      <c r="C1383" s="9">
        <v>27055.95</v>
      </c>
      <c r="D1383" s="9">
        <v>26697.05</v>
      </c>
      <c r="E1383" s="9">
        <v>26841.72</v>
      </c>
      <c r="F1383" s="9">
        <v>28991540610.027779</v>
      </c>
      <c r="G1383" s="9">
        <v>523287271812.12848</v>
      </c>
      <c r="H1383" s="44">
        <f t="shared" si="109"/>
        <v>4.7243223130092344E-3</v>
      </c>
      <c r="I1383" s="10">
        <f t="shared" si="105"/>
        <v>1.0250366094146958E-2</v>
      </c>
      <c r="J1383" s="10">
        <f t="shared" si="106"/>
        <v>6.3259731492615323E-4</v>
      </c>
      <c r="K1383" s="10">
        <f t="shared" si="107"/>
        <v>2.7308083704164985</v>
      </c>
      <c r="L1383" s="10">
        <f t="shared" si="108"/>
        <v>1.3443432888652573E-2</v>
      </c>
    </row>
    <row r="1384" spans="1:12" x14ac:dyDescent="0.25">
      <c r="A1384" s="8">
        <v>45213</v>
      </c>
      <c r="B1384" s="9">
        <v>26862</v>
      </c>
      <c r="C1384" s="9">
        <v>26968.05</v>
      </c>
      <c r="D1384" s="9">
        <v>26807.54</v>
      </c>
      <c r="E1384" s="9">
        <v>26858.7</v>
      </c>
      <c r="F1384" s="9">
        <v>29481994960.5382</v>
      </c>
      <c r="G1384" s="9">
        <v>524553850179.12152</v>
      </c>
      <c r="H1384" s="44">
        <f t="shared" si="109"/>
        <v>-3.248823271775763E-3</v>
      </c>
      <c r="I1384" s="10">
        <f t="shared" si="105"/>
        <v>4.4432141252979951E-2</v>
      </c>
      <c r="J1384" s="10">
        <f t="shared" si="106"/>
        <v>1.0719804011363188E-2</v>
      </c>
      <c r="K1384" s="10">
        <f t="shared" si="107"/>
        <v>2.7186876333601537</v>
      </c>
      <c r="L1384" s="10">
        <f t="shared" si="108"/>
        <v>5.9874945630966625E-3</v>
      </c>
    </row>
    <row r="1385" spans="1:12" x14ac:dyDescent="0.25">
      <c r="A1385" s="8">
        <v>45214</v>
      </c>
      <c r="B1385" s="9">
        <v>26852.47</v>
      </c>
      <c r="C1385" s="9">
        <v>27271.37</v>
      </c>
      <c r="D1385" s="9">
        <v>26823.21</v>
      </c>
      <c r="E1385" s="9">
        <v>27146.62</v>
      </c>
      <c r="F1385" s="9">
        <v>20894691266.866199</v>
      </c>
      <c r="G1385" s="9">
        <v>525681704687.37677</v>
      </c>
      <c r="H1385" s="44">
        <f t="shared" si="109"/>
        <v>1.1247383477856194E-2</v>
      </c>
      <c r="I1385" s="10">
        <f t="shared" si="105"/>
        <v>6.9169400741577763E-2</v>
      </c>
      <c r="J1385" s="10">
        <f t="shared" si="106"/>
        <v>4.9931814715791445E-2</v>
      </c>
      <c r="K1385" s="10">
        <f t="shared" si="107"/>
        <v>2.7605131392069167</v>
      </c>
      <c r="L1385" s="10">
        <f t="shared" si="108"/>
        <v>1.6707918254377452E-2</v>
      </c>
    </row>
    <row r="1386" spans="1:12" x14ac:dyDescent="0.25">
      <c r="A1386" s="8">
        <v>45215</v>
      </c>
      <c r="B1386" s="9">
        <v>27154.1</v>
      </c>
      <c r="C1386" s="9">
        <v>29291.74</v>
      </c>
      <c r="D1386" s="9">
        <v>27124.05</v>
      </c>
      <c r="E1386" s="9">
        <v>28502.1</v>
      </c>
      <c r="F1386" s="9">
        <v>46414178107.847221</v>
      </c>
      <c r="G1386" s="9">
        <v>544604882908.08331</v>
      </c>
      <c r="H1386" s="44">
        <f t="shared" si="109"/>
        <v>7.4083920243097526E-2</v>
      </c>
      <c r="I1386" s="10">
        <f t="shared" si="105"/>
        <v>2.1669733632244222E-2</v>
      </c>
      <c r="J1386" s="10">
        <f t="shared" si="106"/>
        <v>-3.3218604944899033E-3</v>
      </c>
      <c r="K1386" s="10">
        <f t="shared" si="107"/>
        <v>3.0391066946850422</v>
      </c>
      <c r="L1386" s="10">
        <f t="shared" si="108"/>
        <v>7.9917637668416086E-2</v>
      </c>
    </row>
    <row r="1387" spans="1:12" x14ac:dyDescent="0.25">
      <c r="A1387" s="8">
        <v>45216</v>
      </c>
      <c r="B1387" s="9">
        <v>28500.82</v>
      </c>
      <c r="C1387" s="9">
        <v>28596.46</v>
      </c>
      <c r="D1387" s="9">
        <v>28117.74</v>
      </c>
      <c r="E1387" s="9">
        <v>28407.42</v>
      </c>
      <c r="F1387" s="9">
        <v>75291272170.239578</v>
      </c>
      <c r="G1387" s="9">
        <v>554009555647.05212</v>
      </c>
      <c r="H1387" s="44">
        <f t="shared" si="109"/>
        <v>-2.3736384386861362E-2</v>
      </c>
      <c r="I1387" s="10">
        <f t="shared" si="105"/>
        <v>3.1365971858366196E-3</v>
      </c>
      <c r="J1387" s="10">
        <f t="shared" si="106"/>
        <v>-2.9812633459849192E-3</v>
      </c>
      <c r="K1387" s="10">
        <f t="shared" si="107"/>
        <v>2.9432329056004529</v>
      </c>
      <c r="L1387" s="10">
        <f t="shared" si="108"/>
        <v>1.7025550417636648E-2</v>
      </c>
    </row>
    <row r="1388" spans="1:12" x14ac:dyDescent="0.25">
      <c r="A1388" s="8">
        <v>45217</v>
      </c>
      <c r="B1388" s="9">
        <v>28395.919999999998</v>
      </c>
      <c r="C1388" s="9">
        <v>28794.04</v>
      </c>
      <c r="D1388" s="9">
        <v>28190.5</v>
      </c>
      <c r="E1388" s="9">
        <v>28322.73</v>
      </c>
      <c r="F1388" s="9">
        <v>52104621440.451393</v>
      </c>
      <c r="G1388" s="9">
        <v>554307620710.20483</v>
      </c>
      <c r="H1388" s="44">
        <f t="shared" si="109"/>
        <v>6.9092468088708097E-3</v>
      </c>
      <c r="I1388" s="10">
        <f t="shared" si="105"/>
        <v>2.661955238850169E-2</v>
      </c>
      <c r="J1388" s="10">
        <f t="shared" si="106"/>
        <v>1.317810818378029E-2</v>
      </c>
      <c r="K1388" s="10">
        <f t="shared" si="107"/>
        <v>2.9704776749701072</v>
      </c>
      <c r="L1388" s="10">
        <f t="shared" si="108"/>
        <v>2.1409340025895229E-2</v>
      </c>
    </row>
    <row r="1389" spans="1:12" x14ac:dyDescent="0.25">
      <c r="A1389" s="8">
        <v>45218</v>
      </c>
      <c r="B1389" s="9">
        <v>28320.02</v>
      </c>
      <c r="C1389" s="9">
        <v>28865.26</v>
      </c>
      <c r="D1389" s="9">
        <v>28183.07</v>
      </c>
      <c r="E1389" s="9">
        <v>28695.97</v>
      </c>
      <c r="F1389" s="9">
        <v>43605092992.993057</v>
      </c>
      <c r="G1389" s="9">
        <v>555871255246.15625</v>
      </c>
      <c r="H1389" s="44">
        <f t="shared" si="109"/>
        <v>2.4734285289593791E-3</v>
      </c>
      <c r="I1389" s="10">
        <f t="shared" si="105"/>
        <v>2.4088909965597351E-2</v>
      </c>
      <c r="J1389" s="10">
        <f t="shared" si="106"/>
        <v>3.3769550219072464E-2</v>
      </c>
      <c r="K1389" s="10">
        <f t="shared" si="107"/>
        <v>2.9802983677249748</v>
      </c>
      <c r="L1389" s="10">
        <f t="shared" si="108"/>
        <v>2.4205666735384046E-2</v>
      </c>
    </row>
    <row r="1390" spans="1:12" x14ac:dyDescent="0.25">
      <c r="A1390" s="8">
        <v>45219</v>
      </c>
      <c r="B1390" s="9">
        <v>28717.81</v>
      </c>
      <c r="C1390" s="9">
        <v>30023.31</v>
      </c>
      <c r="D1390" s="9">
        <v>28594.81</v>
      </c>
      <c r="E1390" s="9">
        <v>29665.02</v>
      </c>
      <c r="F1390" s="9">
        <v>64765591151.930557</v>
      </c>
      <c r="G1390" s="9">
        <v>574373641571.78821</v>
      </c>
      <c r="H1390" s="44">
        <f t="shared" si="109"/>
        <v>4.0119160541079585E-2</v>
      </c>
      <c r="I1390" s="10">
        <f t="shared" si="105"/>
        <v>5.2827493120631503E-3</v>
      </c>
      <c r="J1390" s="10">
        <f t="shared" si="106"/>
        <v>7.7242489639313128E-3</v>
      </c>
      <c r="K1390" s="10">
        <f t="shared" si="107"/>
        <v>3.1399845969411304</v>
      </c>
      <c r="L1390" s="10">
        <f t="shared" si="108"/>
        <v>4.9956618001658404E-2</v>
      </c>
    </row>
    <row r="1391" spans="1:12" x14ac:dyDescent="0.25">
      <c r="A1391" s="8">
        <v>45220</v>
      </c>
      <c r="B1391" s="9">
        <v>29669.08</v>
      </c>
      <c r="C1391" s="9">
        <v>30205.02</v>
      </c>
      <c r="D1391" s="9">
        <v>29470.81</v>
      </c>
      <c r="E1391" s="9">
        <v>29894.16</v>
      </c>
      <c r="F1391" s="9">
        <v>54234859743.899307</v>
      </c>
      <c r="G1391" s="9">
        <v>581554496900.23962</v>
      </c>
      <c r="H1391" s="44">
        <f t="shared" si="109"/>
        <v>6.0522973649474064E-3</v>
      </c>
      <c r="I1391" s="10">
        <f t="shared" si="105"/>
        <v>9.2457153420479471E-2</v>
      </c>
      <c r="J1391" s="10">
        <f t="shared" si="106"/>
        <v>2.3700281258947076E-3</v>
      </c>
      <c r="K1391" s="10">
        <f t="shared" si="107"/>
        <v>3.1650410148081196</v>
      </c>
      <c r="L1391" s="10">
        <f t="shared" si="108"/>
        <v>2.4913125903224254E-2</v>
      </c>
    </row>
    <row r="1392" spans="1:12" x14ac:dyDescent="0.25">
      <c r="A1392" s="8">
        <v>45221</v>
      </c>
      <c r="B1392" s="9">
        <v>29909.78</v>
      </c>
      <c r="C1392" s="9">
        <v>30162.17</v>
      </c>
      <c r="D1392" s="9">
        <v>29747.9</v>
      </c>
      <c r="E1392" s="9">
        <v>29965.01</v>
      </c>
      <c r="F1392" s="9">
        <v>42841417581.451393</v>
      </c>
      <c r="G1392" s="9">
        <v>583879900870.27429</v>
      </c>
      <c r="H1392" s="44">
        <f t="shared" si="109"/>
        <v>-1.418638358789439E-3</v>
      </c>
      <c r="I1392" s="10">
        <f t="shared" si="105"/>
        <v>7.2278207390040997E-2</v>
      </c>
      <c r="J1392" s="10">
        <f t="shared" si="106"/>
        <v>9.9330852884747856E-2</v>
      </c>
      <c r="K1392" s="10">
        <f t="shared" si="107"/>
        <v>3.1591323278585817</v>
      </c>
      <c r="L1392" s="10">
        <f t="shared" si="108"/>
        <v>1.3926025030338129E-2</v>
      </c>
    </row>
    <row r="1393" spans="1:12" x14ac:dyDescent="0.25">
      <c r="A1393" s="8">
        <v>45222</v>
      </c>
      <c r="B1393" s="9">
        <v>29989.040000000001</v>
      </c>
      <c r="C1393" s="9">
        <v>34063.21</v>
      </c>
      <c r="D1393" s="9">
        <v>29892.17</v>
      </c>
      <c r="E1393" s="9">
        <v>32941.46</v>
      </c>
      <c r="F1393" s="9">
        <v>59300815030.291656</v>
      </c>
      <c r="G1393" s="9">
        <v>603210099542.85071</v>
      </c>
      <c r="H1393" s="44">
        <f t="shared" si="109"/>
        <v>0.12933552194686262</v>
      </c>
      <c r="I1393" s="10">
        <f t="shared" si="105"/>
        <v>1.6966598642263013E-2</v>
      </c>
      <c r="J1393" s="10">
        <f t="shared" si="106"/>
        <v>2.7762582472057984E-2</v>
      </c>
      <c r="K1393" s="10">
        <f t="shared" si="107"/>
        <v>3.697055878328241</v>
      </c>
      <c r="L1393" s="10">
        <f t="shared" si="108"/>
        <v>0.13953620630419272</v>
      </c>
    </row>
    <row r="1394" spans="1:12" x14ac:dyDescent="0.25">
      <c r="A1394" s="8">
        <v>45223</v>
      </c>
      <c r="B1394" s="9">
        <v>33062.93</v>
      </c>
      <c r="C1394" s="9">
        <v>34986.959999999999</v>
      </c>
      <c r="D1394" s="9">
        <v>32879.199999999997</v>
      </c>
      <c r="E1394" s="9">
        <v>33856</v>
      </c>
      <c r="F1394" s="9">
        <v>173333705633.47919</v>
      </c>
      <c r="G1394" s="9">
        <v>665645055283.76038</v>
      </c>
      <c r="H1394" s="44">
        <f t="shared" si="109"/>
        <v>2.7118700791851386E-2</v>
      </c>
      <c r="I1394" s="10">
        <f t="shared" si="105"/>
        <v>8.1654634426154785E-3</v>
      </c>
      <c r="J1394" s="10">
        <f t="shared" si="106"/>
        <v>1.7965205576559562E-2</v>
      </c>
      <c r="K1394" s="10">
        <f t="shared" si="107"/>
        <v>3.8244339312952311</v>
      </c>
      <c r="L1394" s="10">
        <f t="shared" si="108"/>
        <v>6.410618263218093E-2</v>
      </c>
    </row>
    <row r="1395" spans="1:12" x14ac:dyDescent="0.25">
      <c r="A1395" s="8">
        <v>45224</v>
      </c>
      <c r="B1395" s="9">
        <v>33915.21</v>
      </c>
      <c r="C1395" s="9">
        <v>35096.269999999997</v>
      </c>
      <c r="D1395" s="9">
        <v>33786</v>
      </c>
      <c r="E1395" s="9">
        <v>34464.230000000003</v>
      </c>
      <c r="F1395" s="9">
        <v>121054277086.50349</v>
      </c>
      <c r="G1395" s="9">
        <v>670279091543.04163</v>
      </c>
      <c r="H1395" s="44">
        <f t="shared" si="109"/>
        <v>3.1243068846220899E-3</v>
      </c>
      <c r="I1395" s="10">
        <f t="shared" si="105"/>
        <v>5.3336857840454556E-3</v>
      </c>
      <c r="J1395" s="10">
        <f t="shared" si="106"/>
        <v>-9.1506469171080962E-3</v>
      </c>
      <c r="K1395" s="10">
        <f t="shared" si="107"/>
        <v>3.8395069434411813</v>
      </c>
      <c r="L1395" s="10">
        <f t="shared" si="108"/>
        <v>3.8781447937015212E-2</v>
      </c>
    </row>
    <row r="1396" spans="1:12" x14ac:dyDescent="0.25">
      <c r="A1396" s="8">
        <v>45225</v>
      </c>
      <c r="B1396" s="9">
        <v>34494.379999999997</v>
      </c>
      <c r="C1396" s="9">
        <v>34800.639999999999</v>
      </c>
      <c r="D1396" s="9">
        <v>33770.04</v>
      </c>
      <c r="E1396" s="9">
        <v>34148.86</v>
      </c>
      <c r="F1396" s="9">
        <v>86077807428.646851</v>
      </c>
      <c r="G1396" s="9">
        <v>670335137320.51404</v>
      </c>
      <c r="H1396" s="44">
        <f t="shared" si="109"/>
        <v>-8.4234022589864226E-3</v>
      </c>
      <c r="I1396" s="10">
        <f t="shared" si="105"/>
        <v>1.4283132540147547E-2</v>
      </c>
      <c r="J1396" s="10">
        <f t="shared" si="106"/>
        <v>-6.9940841363372863E-3</v>
      </c>
      <c r="K1396" s="10">
        <f t="shared" si="107"/>
        <v>3.7987418297214184</v>
      </c>
      <c r="L1396" s="10">
        <f t="shared" si="108"/>
        <v>3.0518175281995408E-2</v>
      </c>
    </row>
    <row r="1397" spans="1:12" x14ac:dyDescent="0.25">
      <c r="A1397" s="8">
        <v>45226</v>
      </c>
      <c r="B1397" s="9">
        <v>34151.629999999997</v>
      </c>
      <c r="C1397" s="9">
        <v>34245</v>
      </c>
      <c r="D1397" s="9">
        <v>33439.18</v>
      </c>
      <c r="E1397" s="9">
        <v>33910.019999999997</v>
      </c>
      <c r="F1397" s="9">
        <v>68530016598.565971</v>
      </c>
      <c r="G1397" s="9">
        <v>663156929975.31946</v>
      </c>
      <c r="H1397" s="44">
        <f t="shared" si="109"/>
        <v>-1.596637303222008E-2</v>
      </c>
      <c r="I1397" s="10">
        <f t="shared" si="105"/>
        <v>3.7281242011947282E-3</v>
      </c>
      <c r="J1397" s="10">
        <f t="shared" si="106"/>
        <v>5.2603920611078436E-3</v>
      </c>
      <c r="K1397" s="10">
        <f t="shared" si="107"/>
        <v>3.7221233275827679</v>
      </c>
      <c r="L1397" s="10">
        <f t="shared" si="108"/>
        <v>2.4098078960070213E-2</v>
      </c>
    </row>
    <row r="1398" spans="1:12" x14ac:dyDescent="0.25">
      <c r="A1398" s="8">
        <v>45227</v>
      </c>
      <c r="B1398" s="9">
        <v>33892.03</v>
      </c>
      <c r="C1398" s="9">
        <v>34389.96</v>
      </c>
      <c r="D1398" s="9">
        <v>33862.69</v>
      </c>
      <c r="E1398" s="9">
        <v>34088.400000000001</v>
      </c>
      <c r="F1398" s="9">
        <v>54952706849.6875</v>
      </c>
      <c r="G1398" s="9">
        <v>665584240907.94446</v>
      </c>
      <c r="H1398" s="44">
        <f t="shared" si="109"/>
        <v>4.2330267192290591E-3</v>
      </c>
      <c r="I1398" s="10">
        <f t="shared" si="105"/>
        <v>4.491252763962123E-3</v>
      </c>
      <c r="J1398" s="10">
        <f t="shared" si="106"/>
        <v>1.3118245502869108E-2</v>
      </c>
      <c r="K1398" s="10">
        <f t="shared" si="107"/>
        <v>3.7421122017999204</v>
      </c>
      <c r="L1398" s="10">
        <f t="shared" si="108"/>
        <v>1.5570824408810857E-2</v>
      </c>
    </row>
    <row r="1399" spans="1:12" x14ac:dyDescent="0.25">
      <c r="A1399" s="8">
        <v>45228</v>
      </c>
      <c r="B1399" s="9">
        <v>34082</v>
      </c>
      <c r="C1399" s="9">
        <v>34716.85</v>
      </c>
      <c r="D1399" s="9">
        <v>33958.65</v>
      </c>
      <c r="E1399" s="9">
        <v>34535.58</v>
      </c>
      <c r="F1399" s="9">
        <v>36770834872.496529</v>
      </c>
      <c r="G1399" s="9">
        <v>669819697224.20837</v>
      </c>
      <c r="H1399" s="44">
        <f t="shared" si="109"/>
        <v>9.5053905267700051E-3</v>
      </c>
      <c r="I1399" s="10">
        <f t="shared" si="105"/>
        <v>5.5064963324216749E-3</v>
      </c>
      <c r="J1399" s="10">
        <f t="shared" si="106"/>
        <v>-1.4133250404366748E-3</v>
      </c>
      <c r="K1399" s="10">
        <f t="shared" si="107"/>
        <v>3.7871878301997901</v>
      </c>
      <c r="L1399" s="10">
        <f t="shared" si="108"/>
        <v>2.2327153759056806E-2</v>
      </c>
    </row>
    <row r="1400" spans="1:12" x14ac:dyDescent="0.25">
      <c r="A1400" s="8">
        <v>45229</v>
      </c>
      <c r="B1400" s="9">
        <v>34522.35</v>
      </c>
      <c r="C1400" s="9">
        <v>34826.339999999997</v>
      </c>
      <c r="D1400" s="9">
        <v>34081.949999999997</v>
      </c>
      <c r="E1400" s="9">
        <v>34486.769999999997</v>
      </c>
      <c r="F1400" s="9">
        <v>52507686363.28125</v>
      </c>
      <c r="G1400" s="9">
        <v>672583464610</v>
      </c>
      <c r="H1400" s="44">
        <f t="shared" si="109"/>
        <v>3.1537999559291229E-3</v>
      </c>
      <c r="I1400" s="10">
        <f t="shared" si="105"/>
        <v>2.0664961790634803E-2</v>
      </c>
      <c r="J1400" s="10">
        <f t="shared" si="106"/>
        <v>4.7339892950253315E-3</v>
      </c>
      <c r="K1400" s="10">
        <f t="shared" si="107"/>
        <v>3.8022856629676989</v>
      </c>
      <c r="L1400" s="10">
        <f t="shared" si="108"/>
        <v>2.1841179862067683E-2</v>
      </c>
    </row>
    <row r="1401" spans="1:12" x14ac:dyDescent="0.25">
      <c r="A1401" s="8">
        <v>45230</v>
      </c>
      <c r="B1401" s="9">
        <v>34474.74</v>
      </c>
      <c r="C1401" s="9">
        <v>34664.97</v>
      </c>
      <c r="D1401" s="9">
        <v>34089.589999999997</v>
      </c>
      <c r="E1401" s="9">
        <v>34650.03</v>
      </c>
      <c r="F1401" s="9">
        <v>63716251715.013893</v>
      </c>
      <c r="G1401" s="9">
        <v>671545109490.72571</v>
      </c>
      <c r="H1401" s="44">
        <f t="shared" si="109"/>
        <v>-4.6335618385393174E-3</v>
      </c>
      <c r="I1401" s="10">
        <f t="shared" si="105"/>
        <v>1.0115879147460311E-2</v>
      </c>
      <c r="J1401" s="10">
        <f t="shared" si="106"/>
        <v>2.2459720814094641E-2</v>
      </c>
      <c r="K1401" s="10">
        <f t="shared" si="107"/>
        <v>3.7800339753820067</v>
      </c>
      <c r="L1401" s="10">
        <f t="shared" si="108"/>
        <v>1.6878466417460825E-2</v>
      </c>
    </row>
    <row r="1402" spans="1:12" x14ac:dyDescent="0.25">
      <c r="A1402" s="8">
        <v>45231</v>
      </c>
      <c r="B1402" s="9">
        <v>34642.97</v>
      </c>
      <c r="C1402" s="9">
        <v>35517.42</v>
      </c>
      <c r="D1402" s="9">
        <v>34191.589999999997</v>
      </c>
      <c r="E1402" s="9">
        <v>35428.26</v>
      </c>
      <c r="F1402" s="9">
        <v>69941173386.402771</v>
      </c>
      <c r="G1402" s="9">
        <v>675547794651.44092</v>
      </c>
      <c r="H1402" s="44">
        <f t="shared" si="109"/>
        <v>2.459110739169822E-2</v>
      </c>
      <c r="I1402" s="10">
        <f t="shared" si="105"/>
        <v>2.6062381157212714E-2</v>
      </c>
      <c r="J1402" s="10">
        <f t="shared" si="106"/>
        <v>-1.4401215301005466E-2</v>
      </c>
      <c r="K1402" s="10">
        <f t="shared" si="107"/>
        <v>3.897580304206592</v>
      </c>
      <c r="L1402" s="10">
        <f t="shared" si="108"/>
        <v>3.8776494453753196E-2</v>
      </c>
    </row>
    <row r="1403" spans="1:12" x14ac:dyDescent="0.25">
      <c r="A1403" s="8">
        <v>45232</v>
      </c>
      <c r="B1403" s="9">
        <v>35421.42</v>
      </c>
      <c r="C1403" s="9">
        <v>35882.720000000001</v>
      </c>
      <c r="D1403" s="9">
        <v>34455.339999999997</v>
      </c>
      <c r="E1403" s="9">
        <v>34918.050000000003</v>
      </c>
      <c r="F1403" s="9">
        <v>99037559847.027756</v>
      </c>
      <c r="G1403" s="9">
        <v>686523360276.59033</v>
      </c>
      <c r="H1403" s="44">
        <f t="shared" si="109"/>
        <v>1.0285093906032671E-2</v>
      </c>
      <c r="I1403" s="10">
        <f t="shared" si="105"/>
        <v>2.4443463044703018E-2</v>
      </c>
      <c r="J1403" s="10">
        <f t="shared" si="106"/>
        <v>-5.3846076742545268E-3</v>
      </c>
      <c r="K1403" s="10">
        <f t="shared" si="107"/>
        <v>3.9479523775476926</v>
      </c>
      <c r="L1403" s="10">
        <f t="shared" si="108"/>
        <v>4.1426960233159837E-2</v>
      </c>
    </row>
    <row r="1404" spans="1:12" x14ac:dyDescent="0.25">
      <c r="A1404" s="8">
        <v>45233</v>
      </c>
      <c r="B1404" s="9">
        <v>34929.22</v>
      </c>
      <c r="C1404" s="9">
        <v>34929.22</v>
      </c>
      <c r="D1404" s="9">
        <v>34130.74</v>
      </c>
      <c r="E1404" s="9">
        <v>34730.03</v>
      </c>
      <c r="F1404" s="9">
        <v>79432467912.065979</v>
      </c>
      <c r="G1404" s="9">
        <v>674413528540.34717</v>
      </c>
      <c r="H1404" s="44">
        <f t="shared" si="109"/>
        <v>-2.6572678994234551E-2</v>
      </c>
      <c r="I1404" s="10">
        <f t="shared" si="105"/>
        <v>3.5945893892163042E-3</v>
      </c>
      <c r="J1404" s="10">
        <f t="shared" si="106"/>
        <v>8.340044624205678E-3</v>
      </c>
      <c r="K1404" s="10">
        <f t="shared" si="107"/>
        <v>3.8164720273403585</v>
      </c>
      <c r="L1404" s="10">
        <f t="shared" si="108"/>
        <v>2.3394746202397121E-2</v>
      </c>
    </row>
    <row r="1405" spans="1:12" x14ac:dyDescent="0.25">
      <c r="A1405" s="8">
        <v>45234</v>
      </c>
      <c r="B1405" s="9">
        <v>34716.800000000003</v>
      </c>
      <c r="C1405" s="9">
        <v>35208.5</v>
      </c>
      <c r="D1405" s="9">
        <v>34593.440000000002</v>
      </c>
      <c r="E1405" s="9">
        <v>35019.68</v>
      </c>
      <c r="F1405" s="9">
        <v>55955346234.708344</v>
      </c>
      <c r="G1405" s="9">
        <v>679031841967.50696</v>
      </c>
      <c r="H1405" s="44">
        <f t="shared" si="109"/>
        <v>7.9955979549500046E-3</v>
      </c>
      <c r="I1405" s="10">
        <f t="shared" si="105"/>
        <v>2.7534222379849735E-3</v>
      </c>
      <c r="J1405" s="10">
        <f t="shared" si="106"/>
        <v>7.8812827530194696E-5</v>
      </c>
      <c r="K1405" s="10">
        <f t="shared" si="107"/>
        <v>3.8549826012322352</v>
      </c>
      <c r="L1405" s="10">
        <f t="shared" si="108"/>
        <v>1.7779671521537033E-2</v>
      </c>
    </row>
    <row r="1406" spans="1:12" x14ac:dyDescent="0.25">
      <c r="A1406" s="8">
        <v>45235</v>
      </c>
      <c r="B1406" s="9">
        <v>35062.06</v>
      </c>
      <c r="C1406" s="9">
        <v>35311.03</v>
      </c>
      <c r="D1406" s="9">
        <v>34604.42</v>
      </c>
      <c r="E1406" s="9">
        <v>35022.44</v>
      </c>
      <c r="F1406" s="9">
        <v>43093136541.475693</v>
      </c>
      <c r="G1406" s="9">
        <v>684411278696.20837</v>
      </c>
      <c r="H1406" s="44">
        <f t="shared" si="109"/>
        <v>2.9120808895578862E-3</v>
      </c>
      <c r="I1406" s="10">
        <f t="shared" si="105"/>
        <v>1.2254894970487849E-2</v>
      </c>
      <c r="J1406" s="10">
        <f t="shared" si="106"/>
        <v>-8.5944897043166435E-5</v>
      </c>
      <c r="K1406" s="10">
        <f t="shared" si="107"/>
        <v>3.8691207032844197</v>
      </c>
      <c r="L1406" s="10">
        <f t="shared" si="108"/>
        <v>2.0419645814031773E-2</v>
      </c>
    </row>
    <row r="1407" spans="1:12" x14ac:dyDescent="0.25">
      <c r="A1407" s="8">
        <v>45236</v>
      </c>
      <c r="B1407" s="9">
        <v>35011.910000000003</v>
      </c>
      <c r="C1407" s="9">
        <v>35276.36</v>
      </c>
      <c r="D1407" s="9">
        <v>34738.19</v>
      </c>
      <c r="E1407" s="9">
        <v>35019.43</v>
      </c>
      <c r="F1407" s="9">
        <v>63144740589.333344</v>
      </c>
      <c r="G1407" s="9">
        <v>683663175431.04517</v>
      </c>
      <c r="H1407" s="44">
        <f t="shared" si="109"/>
        <v>-9.8184618234014296E-4</v>
      </c>
      <c r="I1407" s="10">
        <f t="shared" si="105"/>
        <v>1.0648072523924327E-2</v>
      </c>
      <c r="J1407" s="10">
        <f t="shared" si="106"/>
        <v>1.1531027204040756E-2</v>
      </c>
      <c r="K1407" s="10">
        <f t="shared" si="107"/>
        <v>3.8643399757105463</v>
      </c>
      <c r="L1407" s="10">
        <f t="shared" si="108"/>
        <v>1.5492171584069236E-2</v>
      </c>
    </row>
    <row r="1408" spans="1:12" x14ac:dyDescent="0.25">
      <c r="A1408" s="8">
        <v>45237</v>
      </c>
      <c r="B1408" s="9">
        <v>35041.660000000003</v>
      </c>
      <c r="C1408" s="9">
        <v>35853.1</v>
      </c>
      <c r="D1408" s="9">
        <v>34567.74</v>
      </c>
      <c r="E1408" s="9">
        <v>35423.24</v>
      </c>
      <c r="F1408" s="9">
        <v>60331832973.892357</v>
      </c>
      <c r="G1408" s="9">
        <v>683059571154.03821</v>
      </c>
      <c r="H1408" s="44">
        <f t="shared" si="109"/>
        <v>1.6349192490381602E-2</v>
      </c>
      <c r="I1408" s="10">
        <f t="shared" si="105"/>
        <v>3.8416471556467845E-2</v>
      </c>
      <c r="J1408" s="10">
        <f t="shared" si="106"/>
        <v>7.256535539944986E-3</v>
      </c>
      <c r="K1408" s="10">
        <f t="shared" si="107"/>
        <v>3.9438680063120959</v>
      </c>
      <c r="L1408" s="10">
        <f t="shared" si="108"/>
        <v>3.71838020073052E-2</v>
      </c>
    </row>
    <row r="1409" spans="1:12" x14ac:dyDescent="0.25">
      <c r="A1409" s="8">
        <v>45238</v>
      </c>
      <c r="B1409" s="9">
        <v>35403.49</v>
      </c>
      <c r="C1409" s="9">
        <v>35899.370000000003</v>
      </c>
      <c r="D1409" s="9">
        <v>35161.17</v>
      </c>
      <c r="E1409" s="9">
        <v>35680.29</v>
      </c>
      <c r="F1409" s="9">
        <v>74213990138.795135</v>
      </c>
      <c r="G1409" s="9">
        <v>691478402764.66321</v>
      </c>
      <c r="H1409" s="44">
        <f t="shared" si="109"/>
        <v>1.2905439139155074E-3</v>
      </c>
      <c r="I1409" s="10">
        <f t="shared" si="105"/>
        <v>4.7745397970322241E-2</v>
      </c>
      <c r="J1409" s="10">
        <f t="shared" si="106"/>
        <v>3.0687530846862598E-2</v>
      </c>
      <c r="K1409" s="10">
        <f t="shared" si="107"/>
        <v>3.9502482850788434</v>
      </c>
      <c r="L1409" s="10">
        <f t="shared" si="108"/>
        <v>2.0994750743504875E-2</v>
      </c>
    </row>
    <row r="1410" spans="1:12" x14ac:dyDescent="0.25">
      <c r="A1410" s="8">
        <v>45239</v>
      </c>
      <c r="B1410" s="9">
        <v>35620.89</v>
      </c>
      <c r="C1410" s="9">
        <v>37896.080000000002</v>
      </c>
      <c r="D1410" s="9">
        <v>35586.65</v>
      </c>
      <c r="E1410" s="9">
        <v>36775.230000000003</v>
      </c>
      <c r="F1410" s="9">
        <v>107959561594.6562</v>
      </c>
      <c r="G1410" s="9">
        <v>714919296037.54163</v>
      </c>
      <c r="H1410" s="44">
        <f t="shared" si="109"/>
        <v>5.5619639007592585E-2</v>
      </c>
      <c r="I1410" s="10">
        <f t="shared" si="105"/>
        <v>7.4961632171882371E-3</v>
      </c>
      <c r="J1410" s="10">
        <f t="shared" si="106"/>
        <v>1.4844502672042958E-2</v>
      </c>
      <c r="K1410" s="10">
        <f t="shared" si="107"/>
        <v>4.2255793076928834</v>
      </c>
      <c r="L1410" s="10">
        <f t="shared" si="108"/>
        <v>6.4895965200433281E-2</v>
      </c>
    </row>
    <row r="1411" spans="1:12" x14ac:dyDescent="0.25">
      <c r="A1411" s="8">
        <v>45240</v>
      </c>
      <c r="B1411" s="9">
        <v>36690.239999999998</v>
      </c>
      <c r="C1411" s="9">
        <v>37445.019999999997</v>
      </c>
      <c r="D1411" s="9">
        <v>36389.43</v>
      </c>
      <c r="E1411" s="9">
        <v>37321.14</v>
      </c>
      <c r="F1411" s="9">
        <v>122320956786.25349</v>
      </c>
      <c r="G1411" s="9">
        <v>721663544725.99304</v>
      </c>
      <c r="H1411" s="44">
        <f t="shared" si="109"/>
        <v>-1.1902550342937974E-2</v>
      </c>
      <c r="I1411" s="10">
        <f t="shared" ref="I1411:I1474" si="110">_xlfn.STDEV.S(H1412:H1413)</f>
        <v>2.6769372705186564E-3</v>
      </c>
      <c r="J1411" s="10">
        <f t="shared" ref="J1411:J1474" si="111">E1412/E1411-1</f>
        <v>-6.4030734323764493E-3</v>
      </c>
      <c r="K1411" s="10">
        <f t="shared" ref="K1411:K1474" si="112">C1411/$C$2-1</f>
        <v>4.1633815869120534</v>
      </c>
      <c r="L1411" s="10">
        <f t="shared" ref="L1411:L1474" si="113">C1411/D1411-1</f>
        <v>2.9008148794855915E-2</v>
      </c>
    </row>
    <row r="1412" spans="1:12" x14ac:dyDescent="0.25">
      <c r="A1412" s="8">
        <v>45241</v>
      </c>
      <c r="B1412" s="9">
        <v>37291.120000000003</v>
      </c>
      <c r="C1412" s="9">
        <v>37396.29</v>
      </c>
      <c r="D1412" s="9">
        <v>36788.620000000003</v>
      </c>
      <c r="E1412" s="9">
        <v>37082.17</v>
      </c>
      <c r="F1412" s="9">
        <v>76722189582.725693</v>
      </c>
      <c r="G1412" s="9">
        <v>724301433314.93408</v>
      </c>
      <c r="H1412" s="44">
        <f t="shared" ref="H1412:H1475" si="114">(C1412-C1411)/C1411</f>
        <v>-1.3013746554280364E-3</v>
      </c>
      <c r="I1412" s="10">
        <f t="shared" si="110"/>
        <v>6.1003171996423869E-3</v>
      </c>
      <c r="J1412" s="10">
        <f t="shared" si="111"/>
        <v>-1.2712308907488756E-3</v>
      </c>
      <c r="K1412" s="10">
        <f t="shared" si="112"/>
        <v>4.1566620929785429</v>
      </c>
      <c r="L1412" s="10">
        <f t="shared" si="113"/>
        <v>1.6517879713889627E-2</v>
      </c>
    </row>
    <row r="1413" spans="1:12" x14ac:dyDescent="0.25">
      <c r="A1413" s="8">
        <v>45242</v>
      </c>
      <c r="B1413" s="9">
        <v>37132.82</v>
      </c>
      <c r="C1413" s="9">
        <v>37206.050000000003</v>
      </c>
      <c r="D1413" s="9">
        <v>36754.31</v>
      </c>
      <c r="E1413" s="9">
        <v>37035.03</v>
      </c>
      <c r="F1413" s="9">
        <v>51910456415.107643</v>
      </c>
      <c r="G1413" s="9">
        <v>724387347104.62842</v>
      </c>
      <c r="H1413" s="44">
        <f t="shared" si="114"/>
        <v>-5.0871356490175355E-3</v>
      </c>
      <c r="I1413" s="10">
        <f t="shared" si="110"/>
        <v>1.3949744366965113E-2</v>
      </c>
      <c r="J1413" s="10">
        <f t="shared" si="111"/>
        <v>-1.3591186506396791E-2</v>
      </c>
      <c r="K1413" s="10">
        <f t="shared" si="112"/>
        <v>4.130429453415414</v>
      </c>
      <c r="L1413" s="10">
        <f t="shared" si="113"/>
        <v>1.2290803445908827E-2</v>
      </c>
    </row>
    <row r="1414" spans="1:12" x14ac:dyDescent="0.25">
      <c r="A1414" s="8">
        <v>45243</v>
      </c>
      <c r="B1414" s="9">
        <v>37064.080000000002</v>
      </c>
      <c r="C1414" s="9">
        <v>37337.760000000002</v>
      </c>
      <c r="D1414" s="9">
        <v>36414.239999999998</v>
      </c>
      <c r="E1414" s="9">
        <v>36531.68</v>
      </c>
      <c r="F1414" s="9">
        <v>52369620884.680557</v>
      </c>
      <c r="G1414" s="9">
        <v>720422316732.67712</v>
      </c>
      <c r="H1414" s="44">
        <f t="shared" si="114"/>
        <v>3.5400156694945879E-3</v>
      </c>
      <c r="I1414" s="10">
        <f t="shared" si="110"/>
        <v>3.3204927146942821E-2</v>
      </c>
      <c r="J1414" s="10">
        <f t="shared" si="111"/>
        <v>-2.7144659101360769E-2</v>
      </c>
      <c r="K1414" s="10">
        <f t="shared" si="112"/>
        <v>4.1485912540717411</v>
      </c>
      <c r="L1414" s="10">
        <f t="shared" si="113"/>
        <v>2.5361506926960597E-2</v>
      </c>
    </row>
    <row r="1415" spans="1:12" x14ac:dyDescent="0.25">
      <c r="A1415" s="8">
        <v>45244</v>
      </c>
      <c r="B1415" s="9">
        <v>36466.800000000003</v>
      </c>
      <c r="C1415" s="9">
        <v>36733.339999999997</v>
      </c>
      <c r="D1415" s="9">
        <v>35150.03</v>
      </c>
      <c r="E1415" s="9">
        <v>35540.04</v>
      </c>
      <c r="F1415" s="9">
        <v>73074282460.795135</v>
      </c>
      <c r="G1415" s="9">
        <v>707837497107.74304</v>
      </c>
      <c r="H1415" s="44">
        <f t="shared" si="114"/>
        <v>-1.6187902005905162E-2</v>
      </c>
      <c r="I1415" s="10">
        <f t="shared" si="110"/>
        <v>2.1642939887045687E-2</v>
      </c>
      <c r="J1415" s="10">
        <f t="shared" si="111"/>
        <v>6.5380342847110029E-2</v>
      </c>
      <c r="K1415" s="10">
        <f t="shared" si="112"/>
        <v>4.0652463633823679</v>
      </c>
      <c r="L1415" s="10">
        <f t="shared" si="113"/>
        <v>4.5044342778654656E-2</v>
      </c>
    </row>
    <row r="1416" spans="1:12" x14ac:dyDescent="0.25">
      <c r="A1416" s="8">
        <v>45245</v>
      </c>
      <c r="B1416" s="9">
        <v>35551.22</v>
      </c>
      <c r="C1416" s="9">
        <v>37863.660000000003</v>
      </c>
      <c r="D1416" s="9">
        <v>35390.379999999997</v>
      </c>
      <c r="E1416" s="9">
        <v>37863.660000000003</v>
      </c>
      <c r="F1416" s="9">
        <v>86986645724.878479</v>
      </c>
      <c r="G1416" s="9">
        <v>708393701396.61804</v>
      </c>
      <c r="H1416" s="44">
        <f t="shared" si="114"/>
        <v>3.0770956302911934E-2</v>
      </c>
      <c r="I1416" s="10">
        <f t="shared" si="110"/>
        <v>2.2496827224271831E-2</v>
      </c>
      <c r="J1416" s="10">
        <f t="shared" si="111"/>
        <v>-4.3316467557547367E-2</v>
      </c>
      <c r="K1416" s="10">
        <f t="shared" si="112"/>
        <v>4.2211088378934898</v>
      </c>
      <c r="L1416" s="10">
        <f t="shared" si="113"/>
        <v>6.9885658192989419E-2</v>
      </c>
    </row>
    <row r="1417" spans="1:12" x14ac:dyDescent="0.25">
      <c r="A1417" s="8">
        <v>45246</v>
      </c>
      <c r="B1417" s="9">
        <v>37857.910000000003</v>
      </c>
      <c r="C1417" s="9">
        <v>37869.839999999997</v>
      </c>
      <c r="D1417" s="9">
        <v>35547.050000000003</v>
      </c>
      <c r="E1417" s="9">
        <v>36223.54</v>
      </c>
      <c r="F1417" s="9">
        <v>101367468658.62849</v>
      </c>
      <c r="G1417" s="9">
        <v>721967490104.15625</v>
      </c>
      <c r="H1417" s="44">
        <f t="shared" si="114"/>
        <v>1.6321718502630264E-4</v>
      </c>
      <c r="I1417" s="10">
        <f t="shared" si="110"/>
        <v>2.5004779903968332E-2</v>
      </c>
      <c r="J1417" s="10">
        <f t="shared" si="111"/>
        <v>8.0188187018717105E-3</v>
      </c>
      <c r="K1417" s="10">
        <f t="shared" si="112"/>
        <v>4.221961012580727</v>
      </c>
      <c r="L1417" s="10">
        <f t="shared" si="113"/>
        <v>6.5344100283989626E-2</v>
      </c>
    </row>
    <row r="1418" spans="1:12" x14ac:dyDescent="0.25">
      <c r="A1418" s="8">
        <v>45247</v>
      </c>
      <c r="B1418" s="9">
        <v>36166.129999999997</v>
      </c>
      <c r="C1418" s="9">
        <v>36671.18</v>
      </c>
      <c r="D1418" s="9">
        <v>35941.81</v>
      </c>
      <c r="E1418" s="9">
        <v>36514.01</v>
      </c>
      <c r="F1418" s="9">
        <v>89470470460.944443</v>
      </c>
      <c r="G1418" s="9">
        <v>710576228450.10767</v>
      </c>
      <c r="H1418" s="44">
        <f t="shared" si="114"/>
        <v>-3.1652100985903195E-2</v>
      </c>
      <c r="I1418" s="10">
        <f t="shared" si="110"/>
        <v>1.0307807980723206E-2</v>
      </c>
      <c r="J1418" s="10">
        <f t="shared" si="111"/>
        <v>1.2433583712114782E-3</v>
      </c>
      <c r="K1418" s="10">
        <f t="shared" si="112"/>
        <v>4.0566749752660725</v>
      </c>
      <c r="L1418" s="10">
        <f t="shared" si="113"/>
        <v>2.0293079285656601E-2</v>
      </c>
    </row>
    <row r="1419" spans="1:12" x14ac:dyDescent="0.25">
      <c r="A1419" s="8">
        <v>45248</v>
      </c>
      <c r="B1419" s="9">
        <v>36621.910000000003</v>
      </c>
      <c r="C1419" s="9">
        <v>36807.230000000003</v>
      </c>
      <c r="D1419" s="9">
        <v>36228.17</v>
      </c>
      <c r="E1419" s="9">
        <v>36559.410000000003</v>
      </c>
      <c r="F1419" s="9">
        <v>65233267011.322906</v>
      </c>
      <c r="G1419" s="9">
        <v>713204236065.77783</v>
      </c>
      <c r="H1419" s="44">
        <f t="shared" si="114"/>
        <v>3.7099978784430419E-3</v>
      </c>
      <c r="I1419" s="10">
        <f t="shared" si="110"/>
        <v>8.4955705250960127E-3</v>
      </c>
      <c r="J1419" s="10">
        <f t="shared" si="111"/>
        <v>2.2678155911159292E-2</v>
      </c>
      <c r="K1419" s="10">
        <f t="shared" si="112"/>
        <v>4.0754352286962856</v>
      </c>
      <c r="L1419" s="10">
        <f t="shared" si="113"/>
        <v>1.5983694456551456E-2</v>
      </c>
    </row>
    <row r="1420" spans="1:12" x14ac:dyDescent="0.25">
      <c r="A1420" s="8">
        <v>45249</v>
      </c>
      <c r="B1420" s="9">
        <v>36566.86</v>
      </c>
      <c r="C1420" s="9">
        <v>37480.339999999997</v>
      </c>
      <c r="D1420" s="9">
        <v>36400.01</v>
      </c>
      <c r="E1420" s="9">
        <v>37388.51</v>
      </c>
      <c r="F1420" s="9">
        <v>40323738067.767357</v>
      </c>
      <c r="G1420" s="9">
        <v>716127337160.625</v>
      </c>
      <c r="H1420" s="44">
        <f t="shared" si="114"/>
        <v>1.8287439723119431E-2</v>
      </c>
      <c r="I1420" s="10">
        <f t="shared" si="110"/>
        <v>6.5583032816431798E-3</v>
      </c>
      <c r="J1420" s="10">
        <f t="shared" si="111"/>
        <v>2.0696197842597908E-3</v>
      </c>
      <c r="K1420" s="10">
        <f t="shared" si="112"/>
        <v>4.1682519445096657</v>
      </c>
      <c r="L1420" s="10">
        <f t="shared" si="113"/>
        <v>2.967938745071752E-2</v>
      </c>
    </row>
    <row r="1421" spans="1:12" x14ac:dyDescent="0.25">
      <c r="A1421" s="8">
        <v>45250</v>
      </c>
      <c r="B1421" s="9">
        <v>37349.99</v>
      </c>
      <c r="C1421" s="9">
        <v>37715.449999999997</v>
      </c>
      <c r="D1421" s="9">
        <v>36907.910000000003</v>
      </c>
      <c r="E1421" s="9">
        <v>37465.89</v>
      </c>
      <c r="F1421" s="9">
        <v>60307893596.777779</v>
      </c>
      <c r="G1421" s="9">
        <v>728822464072.625</v>
      </c>
      <c r="H1421" s="44">
        <f t="shared" si="114"/>
        <v>6.2728886664315375E-3</v>
      </c>
      <c r="I1421" s="10">
        <f t="shared" si="110"/>
        <v>5.8402450363306338E-3</v>
      </c>
      <c r="J1421" s="10">
        <f t="shared" si="111"/>
        <v>-4.0668992515592084E-2</v>
      </c>
      <c r="K1421" s="10">
        <f t="shared" si="112"/>
        <v>4.2006718135576433</v>
      </c>
      <c r="L1421" s="10">
        <f t="shared" si="113"/>
        <v>2.1879862609397005E-2</v>
      </c>
    </row>
    <row r="1422" spans="1:12" x14ac:dyDescent="0.25">
      <c r="A1422" s="8">
        <v>45251</v>
      </c>
      <c r="B1422" s="9">
        <v>37448.81</v>
      </c>
      <c r="C1422" s="9">
        <v>37602.230000000003</v>
      </c>
      <c r="D1422" s="9">
        <v>35942.19</v>
      </c>
      <c r="E1422" s="9">
        <v>35942.19</v>
      </c>
      <c r="F1422" s="9">
        <v>84297006475.5</v>
      </c>
      <c r="G1422" s="9">
        <v>725844949530.41663</v>
      </c>
      <c r="H1422" s="44">
        <f t="shared" si="114"/>
        <v>-3.0019527806242241E-3</v>
      </c>
      <c r="I1422" s="10">
        <f t="shared" si="110"/>
        <v>6.8020698977656171E-3</v>
      </c>
      <c r="J1422" s="10">
        <f t="shared" si="111"/>
        <v>4.1916755768081959E-2</v>
      </c>
      <c r="K1422" s="10">
        <f t="shared" si="112"/>
        <v>4.18505964234582</v>
      </c>
      <c r="L1422" s="10">
        <f t="shared" si="113"/>
        <v>4.6186389866616384E-2</v>
      </c>
    </row>
    <row r="1423" spans="1:12" x14ac:dyDescent="0.25">
      <c r="A1423" s="8">
        <v>45252</v>
      </c>
      <c r="B1423" s="9">
        <v>35769.160000000003</v>
      </c>
      <c r="C1423" s="9">
        <v>37799.919999999998</v>
      </c>
      <c r="D1423" s="9">
        <v>35769.160000000003</v>
      </c>
      <c r="E1423" s="9">
        <v>37448.769999999997</v>
      </c>
      <c r="F1423" s="9">
        <v>106062673922.0556</v>
      </c>
      <c r="G1423" s="9">
        <v>716625387478.74304</v>
      </c>
      <c r="H1423" s="44">
        <f t="shared" si="114"/>
        <v>5.2574009573367071E-3</v>
      </c>
      <c r="I1423" s="10">
        <f t="shared" si="110"/>
        <v>1.7059620374082953E-2</v>
      </c>
      <c r="J1423" s="10">
        <f t="shared" si="111"/>
        <v>-4.1221647600173661E-3</v>
      </c>
      <c r="K1423" s="10">
        <f t="shared" si="112"/>
        <v>4.2123195798733368</v>
      </c>
      <c r="L1423" s="10">
        <f t="shared" si="113"/>
        <v>5.6774047811019246E-2</v>
      </c>
    </row>
    <row r="1424" spans="1:12" x14ac:dyDescent="0.25">
      <c r="A1424" s="8">
        <v>45253</v>
      </c>
      <c r="B1424" s="9">
        <v>37405.300000000003</v>
      </c>
      <c r="C1424" s="9">
        <v>37635.03</v>
      </c>
      <c r="D1424" s="9">
        <v>36912.949999999997</v>
      </c>
      <c r="E1424" s="9">
        <v>37294.400000000001</v>
      </c>
      <c r="F1424" s="9">
        <v>81239924209.878479</v>
      </c>
      <c r="G1424" s="9">
        <v>729535946714.79517</v>
      </c>
      <c r="H1424" s="44">
        <f t="shared" si="114"/>
        <v>-4.3621785442932003E-3</v>
      </c>
      <c r="I1424" s="10">
        <f t="shared" si="110"/>
        <v>2.3386089381574403E-2</v>
      </c>
      <c r="J1424" s="10">
        <f t="shared" si="111"/>
        <v>1.1165215152945329E-2</v>
      </c>
      <c r="K1424" s="10">
        <f t="shared" si="112"/>
        <v>4.1895825112360141</v>
      </c>
      <c r="L1424" s="10">
        <f t="shared" si="113"/>
        <v>1.9561698536692429E-2</v>
      </c>
    </row>
    <row r="1425" spans="1:12" x14ac:dyDescent="0.25">
      <c r="A1425" s="8">
        <v>45254</v>
      </c>
      <c r="B1425" s="9">
        <v>37294.239999999998</v>
      </c>
      <c r="C1425" s="9">
        <v>38378.839999999997</v>
      </c>
      <c r="D1425" s="9">
        <v>37262.01</v>
      </c>
      <c r="E1425" s="9">
        <v>37710.800000000003</v>
      </c>
      <c r="F1425" s="9">
        <v>63980426347.319443</v>
      </c>
      <c r="G1425" s="9">
        <v>735907159356.46179</v>
      </c>
      <c r="H1425" s="44">
        <f t="shared" si="114"/>
        <v>1.9763767957671288E-2</v>
      </c>
      <c r="I1425" s="10">
        <f t="shared" si="110"/>
        <v>8.4138615136508856E-3</v>
      </c>
      <c r="J1425" s="10">
        <f t="shared" si="111"/>
        <v>1.9898808829299508E-3</v>
      </c>
      <c r="K1425" s="10">
        <f t="shared" si="112"/>
        <v>4.2921482157852715</v>
      </c>
      <c r="L1425" s="10">
        <f t="shared" si="113"/>
        <v>2.997234985444952E-2</v>
      </c>
    </row>
    <row r="1426" spans="1:12" x14ac:dyDescent="0.25">
      <c r="A1426" s="8">
        <v>45255</v>
      </c>
      <c r="B1426" s="9">
        <v>37711.07</v>
      </c>
      <c r="C1426" s="9">
        <v>37868.050000000003</v>
      </c>
      <c r="D1426" s="9">
        <v>37598.720000000001</v>
      </c>
      <c r="E1426" s="9">
        <v>37785.839999999997</v>
      </c>
      <c r="F1426" s="9">
        <v>69914110442.125</v>
      </c>
      <c r="G1426" s="9">
        <v>738197810721.73267</v>
      </c>
      <c r="H1426" s="44">
        <f t="shared" si="114"/>
        <v>-1.3309156816620659E-2</v>
      </c>
      <c r="I1426" s="10">
        <f t="shared" si="110"/>
        <v>3.9894038462287666E-3</v>
      </c>
      <c r="J1426" s="10">
        <f t="shared" si="111"/>
        <v>-8.1440560802670259E-3</v>
      </c>
      <c r="K1426" s="10">
        <f t="shared" si="112"/>
        <v>4.2217141852845863</v>
      </c>
      <c r="L1426" s="10">
        <f t="shared" si="113"/>
        <v>7.1632757710902162E-3</v>
      </c>
    </row>
    <row r="1427" spans="1:12" x14ac:dyDescent="0.25">
      <c r="A1427" s="8">
        <v>45256</v>
      </c>
      <c r="B1427" s="9">
        <v>37780.68</v>
      </c>
      <c r="C1427" s="9">
        <v>37814.65</v>
      </c>
      <c r="D1427" s="9">
        <v>37178.74</v>
      </c>
      <c r="E1427" s="9">
        <v>37478.11</v>
      </c>
      <c r="F1427" s="9">
        <v>37752415504.433563</v>
      </c>
      <c r="G1427" s="9">
        <v>735040010633.15381</v>
      </c>
      <c r="H1427" s="44">
        <f t="shared" si="114"/>
        <v>-1.4101597520865597E-3</v>
      </c>
      <c r="I1427" s="10">
        <f t="shared" si="110"/>
        <v>1.8653358680317599E-2</v>
      </c>
      <c r="J1427" s="10">
        <f t="shared" si="111"/>
        <v>-5.5840596017248112E-3</v>
      </c>
      <c r="K1427" s="10">
        <f t="shared" si="112"/>
        <v>4.214350734103598</v>
      </c>
      <c r="L1427" s="10">
        <f t="shared" si="113"/>
        <v>1.7104129940928692E-2</v>
      </c>
    </row>
    <row r="1428" spans="1:12" x14ac:dyDescent="0.25">
      <c r="A1428" s="8">
        <v>45257</v>
      </c>
      <c r="B1428" s="9">
        <v>37442.959999999999</v>
      </c>
      <c r="C1428" s="9">
        <v>37547.980000000003</v>
      </c>
      <c r="D1428" s="9">
        <v>36754.04</v>
      </c>
      <c r="E1428" s="9">
        <v>37268.83</v>
      </c>
      <c r="F1428" s="9">
        <v>61565626037.618057</v>
      </c>
      <c r="G1428" s="9">
        <v>726567202037.30212</v>
      </c>
      <c r="H1428" s="44">
        <f t="shared" si="114"/>
        <v>-7.0520287772066707E-3</v>
      </c>
      <c r="I1428" s="10">
        <f t="shared" si="110"/>
        <v>1.2331447982824394E-2</v>
      </c>
      <c r="J1428" s="10">
        <f t="shared" si="111"/>
        <v>1.3632303455729522E-2</v>
      </c>
      <c r="K1428" s="10">
        <f t="shared" si="112"/>
        <v>4.1775789826722507</v>
      </c>
      <c r="L1428" s="10">
        <f t="shared" si="113"/>
        <v>2.1601434835462952E-2</v>
      </c>
    </row>
    <row r="1429" spans="1:12" x14ac:dyDescent="0.25">
      <c r="A1429" s="8">
        <v>45258</v>
      </c>
      <c r="B1429" s="9">
        <v>37241.07</v>
      </c>
      <c r="C1429" s="9">
        <v>38273.699999999997</v>
      </c>
      <c r="D1429" s="9">
        <v>36896.17</v>
      </c>
      <c r="E1429" s="9">
        <v>37776.89</v>
      </c>
      <c r="F1429" s="9">
        <v>75091400151.027771</v>
      </c>
      <c r="G1429" s="9">
        <v>731986258444.24304</v>
      </c>
      <c r="H1429" s="44">
        <f t="shared" si="114"/>
        <v>1.9327804052308377E-2</v>
      </c>
      <c r="I1429" s="10">
        <f t="shared" si="110"/>
        <v>5.0610273358314755E-3</v>
      </c>
      <c r="J1429" s="10">
        <f t="shared" si="111"/>
        <v>8.2378406480798638E-4</v>
      </c>
      <c r="K1429" s="10">
        <f t="shared" si="112"/>
        <v>4.27765021471469</v>
      </c>
      <c r="L1429" s="10">
        <f t="shared" si="113"/>
        <v>3.733531149710112E-2</v>
      </c>
    </row>
    <row r="1430" spans="1:12" x14ac:dyDescent="0.25">
      <c r="A1430" s="8">
        <v>45259</v>
      </c>
      <c r="B1430" s="9">
        <v>37832.67</v>
      </c>
      <c r="C1430" s="9">
        <v>38345.980000000003</v>
      </c>
      <c r="D1430" s="9">
        <v>37623.01</v>
      </c>
      <c r="E1430" s="9">
        <v>37808.01</v>
      </c>
      <c r="F1430" s="9">
        <v>68380861881.715279</v>
      </c>
      <c r="G1430" s="9">
        <v>742003659759.54517</v>
      </c>
      <c r="H1430" s="44">
        <f t="shared" si="114"/>
        <v>1.8885030712997729E-3</v>
      </c>
      <c r="I1430" s="10">
        <f t="shared" si="110"/>
        <v>1.8837156249591064E-2</v>
      </c>
      <c r="J1430" s="10">
        <f t="shared" si="111"/>
        <v>-2.4595317235687197E-3</v>
      </c>
      <c r="K1430" s="10">
        <f t="shared" si="112"/>
        <v>4.2876170733544248</v>
      </c>
      <c r="L1430" s="10">
        <f t="shared" si="113"/>
        <v>1.921616585169561E-2</v>
      </c>
    </row>
    <row r="1431" spans="1:12" x14ac:dyDescent="0.25">
      <c r="A1431" s="8">
        <v>45260</v>
      </c>
      <c r="B1431" s="9">
        <v>37854.660000000003</v>
      </c>
      <c r="C1431" s="9">
        <v>38143.94</v>
      </c>
      <c r="D1431" s="9">
        <v>37530.89</v>
      </c>
      <c r="E1431" s="9">
        <v>37715.019999999997</v>
      </c>
      <c r="F1431" s="9">
        <v>28133746903.427078</v>
      </c>
      <c r="G1431" s="9">
        <v>738851273635.21179</v>
      </c>
      <c r="H1431" s="44">
        <f t="shared" si="114"/>
        <v>-5.2688704265740722E-3</v>
      </c>
      <c r="I1431" s="10">
        <f t="shared" si="110"/>
        <v>2.5228627075691173E-3</v>
      </c>
      <c r="J1431" s="10">
        <f t="shared" si="111"/>
        <v>2.5004361657504193E-2</v>
      </c>
      <c r="K1431" s="10">
        <f t="shared" si="112"/>
        <v>4.2597573041295798</v>
      </c>
      <c r="L1431" s="10">
        <f t="shared" si="113"/>
        <v>1.6334544691053221E-2</v>
      </c>
    </row>
    <row r="1432" spans="1:12" x14ac:dyDescent="0.25">
      <c r="A1432" s="8">
        <v>45261</v>
      </c>
      <c r="B1432" s="9">
        <v>37712.36</v>
      </c>
      <c r="C1432" s="9">
        <v>38959.11</v>
      </c>
      <c r="D1432" s="9">
        <v>37624.65</v>
      </c>
      <c r="E1432" s="9">
        <v>38658.06</v>
      </c>
      <c r="F1432" s="9">
        <v>29142859065.623692</v>
      </c>
      <c r="G1432" s="9">
        <v>751075055658.2334</v>
      </c>
      <c r="H1432" s="44">
        <f t="shared" si="114"/>
        <v>2.1370891418138718E-2</v>
      </c>
      <c r="I1432" s="10">
        <f t="shared" si="110"/>
        <v>4.4598726372131288E-3</v>
      </c>
      <c r="J1432" s="10">
        <f t="shared" si="111"/>
        <v>2.0744445013536783E-2</v>
      </c>
      <c r="K1432" s="10">
        <f t="shared" si="112"/>
        <v>4.3721630063618946</v>
      </c>
      <c r="L1432" s="10">
        <f t="shared" si="113"/>
        <v>3.5467705347425049E-2</v>
      </c>
    </row>
    <row r="1433" spans="1:12" x14ac:dyDescent="0.25">
      <c r="A1433" s="8">
        <v>45262</v>
      </c>
      <c r="B1433" s="9">
        <v>38682.559999999998</v>
      </c>
      <c r="C1433" s="9">
        <v>39652.699999999997</v>
      </c>
      <c r="D1433" s="9">
        <v>38641.629999999997</v>
      </c>
      <c r="E1433" s="9">
        <v>39460</v>
      </c>
      <c r="F1433" s="9">
        <v>28359905974.392361</v>
      </c>
      <c r="G1433" s="9">
        <v>760710072264.68408</v>
      </c>
      <c r="H1433" s="44">
        <f t="shared" si="114"/>
        <v>1.7803024761089165E-2</v>
      </c>
      <c r="I1433" s="10">
        <f t="shared" si="110"/>
        <v>3.2027933221824567E-2</v>
      </c>
      <c r="J1433" s="10">
        <f t="shared" si="111"/>
        <v>1.2191332995438398E-2</v>
      </c>
      <c r="K1433" s="10">
        <f t="shared" si="112"/>
        <v>4.4678037573847629</v>
      </c>
      <c r="L1433" s="10">
        <f t="shared" si="113"/>
        <v>2.6165304103372478E-2</v>
      </c>
    </row>
    <row r="1434" spans="1:12" x14ac:dyDescent="0.25">
      <c r="A1434" s="8">
        <v>45263</v>
      </c>
      <c r="B1434" s="9">
        <v>39453.730000000003</v>
      </c>
      <c r="C1434" s="9">
        <v>40108.54</v>
      </c>
      <c r="D1434" s="9">
        <v>39288.239999999998</v>
      </c>
      <c r="E1434" s="9">
        <v>39941.07</v>
      </c>
      <c r="F1434" s="9">
        <v>26254626062.496529</v>
      </c>
      <c r="G1434" s="9">
        <v>773502630811.28821</v>
      </c>
      <c r="H1434" s="44">
        <f t="shared" si="114"/>
        <v>1.1495812391085696E-2</v>
      </c>
      <c r="I1434" s="10">
        <f t="shared" si="110"/>
        <v>6.3300641583700504E-3</v>
      </c>
      <c r="J1434" s="10">
        <f t="shared" si="111"/>
        <v>5.1444039931829666E-2</v>
      </c>
      <c r="K1434" s="10">
        <f t="shared" si="112"/>
        <v>4.530660603570932</v>
      </c>
      <c r="L1434" s="10">
        <f t="shared" si="113"/>
        <v>2.0879021305103107E-2</v>
      </c>
    </row>
    <row r="1435" spans="1:12" x14ac:dyDescent="0.25">
      <c r="A1435" s="8">
        <v>45264</v>
      </c>
      <c r="B1435" s="9">
        <v>39972.22</v>
      </c>
      <c r="C1435" s="9">
        <v>42386.31</v>
      </c>
      <c r="D1435" s="9">
        <v>39972.22</v>
      </c>
      <c r="E1435" s="9">
        <v>41995.8</v>
      </c>
      <c r="F1435" s="9">
        <v>45201233924.361122</v>
      </c>
      <c r="G1435" s="9">
        <v>810351304916.45142</v>
      </c>
      <c r="H1435" s="44">
        <f t="shared" si="114"/>
        <v>5.6790149928169831E-2</v>
      </c>
      <c r="I1435" s="10">
        <f t="shared" si="110"/>
        <v>3.6119232876205581E-2</v>
      </c>
      <c r="J1435" s="10">
        <f t="shared" si="111"/>
        <v>4.9764024021449638E-2</v>
      </c>
      <c r="K1435" s="10">
        <f t="shared" si="112"/>
        <v>4.8447476484495473</v>
      </c>
      <c r="L1435" s="10">
        <f t="shared" si="113"/>
        <v>6.039419376757138E-2</v>
      </c>
    </row>
    <row r="1436" spans="1:12" x14ac:dyDescent="0.25">
      <c r="A1436" s="8">
        <v>45265</v>
      </c>
      <c r="B1436" s="9">
        <v>41991.56</v>
      </c>
      <c r="C1436" s="9">
        <v>44413.99</v>
      </c>
      <c r="D1436" s="9">
        <v>41437.9</v>
      </c>
      <c r="E1436" s="9">
        <v>44085.68</v>
      </c>
      <c r="F1436" s="9">
        <v>49528316257.291656</v>
      </c>
      <c r="G1436" s="9">
        <v>829378490635.44446</v>
      </c>
      <c r="H1436" s="44">
        <f t="shared" si="114"/>
        <v>4.7838087344711074E-2</v>
      </c>
      <c r="I1436" s="10">
        <f t="shared" si="110"/>
        <v>1.2859040790847748E-3</v>
      </c>
      <c r="J1436" s="10">
        <f t="shared" si="111"/>
        <v>-8.4188335078420051E-3</v>
      </c>
      <c r="K1436" s="10">
        <f t="shared" si="112"/>
        <v>5.1243491969638715</v>
      </c>
      <c r="L1436" s="10">
        <f t="shared" si="113"/>
        <v>7.1820483180855987E-2</v>
      </c>
    </row>
    <row r="1437" spans="1:12" x14ac:dyDescent="0.25">
      <c r="A1437" s="8">
        <v>45266</v>
      </c>
      <c r="B1437" s="9">
        <v>44072.29</v>
      </c>
      <c r="C1437" s="9">
        <v>44269.99</v>
      </c>
      <c r="D1437" s="9">
        <v>43454</v>
      </c>
      <c r="E1437" s="9">
        <v>43714.53</v>
      </c>
      <c r="F1437" s="9">
        <v>58562982566.788193</v>
      </c>
      <c r="G1437" s="9">
        <v>858287937128.69092</v>
      </c>
      <c r="H1437" s="44">
        <f t="shared" si="114"/>
        <v>-3.2422216513310334E-3</v>
      </c>
      <c r="I1437" s="10">
        <f t="shared" si="110"/>
        <v>1.2698047244184361E-2</v>
      </c>
      <c r="J1437" s="10">
        <f t="shared" si="111"/>
        <v>-1.0626672641796731E-2</v>
      </c>
      <c r="K1437" s="10">
        <f t="shared" si="112"/>
        <v>5.1044926993971629</v>
      </c>
      <c r="L1437" s="10">
        <f t="shared" si="113"/>
        <v>1.8778248262530495E-2</v>
      </c>
    </row>
    <row r="1438" spans="1:12" x14ac:dyDescent="0.25">
      <c r="A1438" s="8">
        <v>45267</v>
      </c>
      <c r="B1438" s="9">
        <v>43766.57</v>
      </c>
      <c r="C1438" s="9">
        <v>44045.95</v>
      </c>
      <c r="D1438" s="9">
        <v>43011.1</v>
      </c>
      <c r="E1438" s="9">
        <v>43249.99</v>
      </c>
      <c r="F1438" s="9">
        <v>41104564561.246529</v>
      </c>
      <c r="G1438" s="9">
        <v>852057304979.74658</v>
      </c>
      <c r="H1438" s="44">
        <f t="shared" si="114"/>
        <v>-5.0607646398836068E-3</v>
      </c>
      <c r="I1438" s="10">
        <f t="shared" si="110"/>
        <v>1.3393345971594656E-2</v>
      </c>
      <c r="J1438" s="10">
        <f t="shared" si="111"/>
        <v>2.195006287862733E-2</v>
      </c>
      <c r="K1438" s="10">
        <f t="shared" si="112"/>
        <v>5.0735992985996266</v>
      </c>
      <c r="L1438" s="10">
        <f t="shared" si="113"/>
        <v>2.4060068214949215E-2</v>
      </c>
    </row>
    <row r="1439" spans="1:12" x14ac:dyDescent="0.25">
      <c r="A1439" s="8">
        <v>45268</v>
      </c>
      <c r="B1439" s="9">
        <v>43275.13</v>
      </c>
      <c r="C1439" s="9">
        <v>44614.01</v>
      </c>
      <c r="D1439" s="9">
        <v>43129.99</v>
      </c>
      <c r="E1439" s="9">
        <v>44199.33</v>
      </c>
      <c r="F1439" s="9">
        <v>39750657917.8125</v>
      </c>
      <c r="G1439" s="9">
        <v>854131359423.70142</v>
      </c>
      <c r="H1439" s="44">
        <f t="shared" si="114"/>
        <v>1.2896985988496219E-2</v>
      </c>
      <c r="I1439" s="10">
        <f t="shared" si="110"/>
        <v>6.912474327335264E-4</v>
      </c>
      <c r="J1439" s="10">
        <f t="shared" si="111"/>
        <v>-1.126894909945475E-2</v>
      </c>
      <c r="K1439" s="10">
        <f t="shared" si="112"/>
        <v>5.1519304236534058</v>
      </c>
      <c r="L1439" s="10">
        <f t="shared" si="113"/>
        <v>3.4408076607483684E-2</v>
      </c>
    </row>
    <row r="1440" spans="1:12" x14ac:dyDescent="0.25">
      <c r="A1440" s="8">
        <v>45269</v>
      </c>
      <c r="B1440" s="9">
        <v>44171.040000000001</v>
      </c>
      <c r="C1440" s="9">
        <v>44344.36</v>
      </c>
      <c r="D1440" s="9">
        <v>43629.98</v>
      </c>
      <c r="E1440" s="9">
        <v>43701.25</v>
      </c>
      <c r="F1440" s="9">
        <v>34949278292.076393</v>
      </c>
      <c r="G1440" s="9">
        <v>861249549262.45142</v>
      </c>
      <c r="H1440" s="44">
        <f t="shared" si="114"/>
        <v>-6.0440655300880025E-3</v>
      </c>
      <c r="I1440" s="10">
        <f t="shared" si="110"/>
        <v>1.2945401788431242E-3</v>
      </c>
      <c r="J1440" s="10">
        <f t="shared" si="111"/>
        <v>1.4056806155431367E-3</v>
      </c>
      <c r="K1440" s="10">
        <f t="shared" si="112"/>
        <v>5.114747753036303</v>
      </c>
      <c r="L1440" s="10">
        <f t="shared" si="113"/>
        <v>1.637360365510121E-2</v>
      </c>
    </row>
    <row r="1441" spans="1:12" x14ac:dyDescent="0.25">
      <c r="A1441" s="8">
        <v>45270</v>
      </c>
      <c r="B1441" s="9">
        <v>43713.599999999999</v>
      </c>
      <c r="C1441" s="9">
        <v>44032.99</v>
      </c>
      <c r="D1441" s="9">
        <v>43610.02</v>
      </c>
      <c r="E1441" s="9">
        <v>43762.68</v>
      </c>
      <c r="F1441" s="9">
        <v>25480214581.027779</v>
      </c>
      <c r="G1441" s="9">
        <v>857357855767.80554</v>
      </c>
      <c r="H1441" s="44">
        <f t="shared" si="114"/>
        <v>-7.0216370244153394E-3</v>
      </c>
      <c r="I1441" s="10">
        <f t="shared" si="110"/>
        <v>2.4715189956835994E-2</v>
      </c>
      <c r="J1441" s="10">
        <f t="shared" si="111"/>
        <v>-5.8075967925181882E-2</v>
      </c>
      <c r="K1441" s="10">
        <f t="shared" si="112"/>
        <v>5.0718122138186228</v>
      </c>
      <c r="L1441" s="10">
        <f t="shared" si="113"/>
        <v>9.6989178175108659E-3</v>
      </c>
    </row>
    <row r="1442" spans="1:12" x14ac:dyDescent="0.25">
      <c r="A1442" s="8">
        <v>45271</v>
      </c>
      <c r="B1442" s="9">
        <v>43789.48</v>
      </c>
      <c r="C1442" s="9">
        <v>43804.42</v>
      </c>
      <c r="D1442" s="9">
        <v>40375.19</v>
      </c>
      <c r="E1442" s="9">
        <v>41221.120000000003</v>
      </c>
      <c r="F1442" s="9">
        <v>43861781609.800003</v>
      </c>
      <c r="G1442" s="9">
        <v>820450444449.90527</v>
      </c>
      <c r="H1442" s="44">
        <f t="shared" si="114"/>
        <v>-5.1908807464585011E-3</v>
      </c>
      <c r="I1442" s="10">
        <f t="shared" si="110"/>
        <v>5.0388669063903518E-2</v>
      </c>
      <c r="J1442" s="10">
        <f t="shared" si="111"/>
        <v>7.0713750621040905E-3</v>
      </c>
      <c r="K1442" s="10">
        <f t="shared" si="112"/>
        <v>5.0402941607017997</v>
      </c>
      <c r="L1442" s="10">
        <f t="shared" si="113"/>
        <v>8.4934089474253849E-2</v>
      </c>
    </row>
    <row r="1443" spans="1:12" x14ac:dyDescent="0.25">
      <c r="A1443" s="8">
        <v>45272</v>
      </c>
      <c r="B1443" s="9">
        <v>41258.82</v>
      </c>
      <c r="C1443" s="9">
        <v>42045.96</v>
      </c>
      <c r="D1443" s="9">
        <v>40700.589999999997</v>
      </c>
      <c r="E1443" s="9">
        <v>41512.61</v>
      </c>
      <c r="F1443" s="9">
        <v>49048167063.944443</v>
      </c>
      <c r="G1443" s="9">
        <v>813012566945.88892</v>
      </c>
      <c r="H1443" s="44">
        <f t="shared" si="114"/>
        <v>-4.0143437580043274E-2</v>
      </c>
      <c r="I1443" s="10">
        <f t="shared" si="110"/>
        <v>2.1949149271870624E-2</v>
      </c>
      <c r="J1443" s="10">
        <f t="shared" si="111"/>
        <v>3.3586421089880858E-2</v>
      </c>
      <c r="K1443" s="10">
        <f t="shared" si="112"/>
        <v>4.7978159890965673</v>
      </c>
      <c r="L1443" s="10">
        <f t="shared" si="113"/>
        <v>3.3055294775825139E-2</v>
      </c>
    </row>
    <row r="1444" spans="1:12" x14ac:dyDescent="0.25">
      <c r="A1444" s="8">
        <v>45273</v>
      </c>
      <c r="B1444" s="9">
        <v>41492.36</v>
      </c>
      <c r="C1444" s="9">
        <v>43354.3</v>
      </c>
      <c r="D1444" s="9">
        <v>40693.86</v>
      </c>
      <c r="E1444" s="9">
        <v>42906.87</v>
      </c>
      <c r="F1444" s="9">
        <v>37987604126.627167</v>
      </c>
      <c r="G1444" s="9">
        <v>814451975730.39368</v>
      </c>
      <c r="H1444" s="44">
        <f t="shared" si="114"/>
        <v>3.1116901600058693E-2</v>
      </c>
      <c r="I1444" s="10">
        <f t="shared" si="110"/>
        <v>4.6024868150931937E-3</v>
      </c>
      <c r="J1444" s="10">
        <f t="shared" si="111"/>
        <v>2.2677021185650847E-3</v>
      </c>
      <c r="K1444" s="10">
        <f t="shared" si="112"/>
        <v>4.9782260587245322</v>
      </c>
      <c r="L1444" s="10">
        <f t="shared" si="113"/>
        <v>6.537693892887031E-2</v>
      </c>
    </row>
    <row r="1445" spans="1:12" x14ac:dyDescent="0.25">
      <c r="A1445" s="8">
        <v>45274</v>
      </c>
      <c r="B1445" s="9">
        <v>42866.86</v>
      </c>
      <c r="C1445" s="9">
        <v>43357.599999999999</v>
      </c>
      <c r="D1445" s="9">
        <v>41938.379999999997</v>
      </c>
      <c r="E1445" s="9">
        <v>43004.17</v>
      </c>
      <c r="F1445" s="9">
        <v>42951564227.947922</v>
      </c>
      <c r="G1445" s="9">
        <v>838439205108.28125</v>
      </c>
      <c r="H1445" s="44">
        <f t="shared" si="114"/>
        <v>7.6117017227717533E-5</v>
      </c>
      <c r="I1445" s="10">
        <f t="shared" si="110"/>
        <v>1.7017394616983489E-3</v>
      </c>
      <c r="J1445" s="10">
        <f t="shared" si="111"/>
        <v>-2.4433677013182664E-2</v>
      </c>
      <c r="K1445" s="10">
        <f t="shared" si="112"/>
        <v>4.9786811034604357</v>
      </c>
      <c r="L1445" s="10">
        <f t="shared" si="113"/>
        <v>3.3840601377544965E-2</v>
      </c>
    </row>
    <row r="1446" spans="1:12" x14ac:dyDescent="0.25">
      <c r="A1446" s="8">
        <v>45275</v>
      </c>
      <c r="B1446" s="9">
        <v>43022.22</v>
      </c>
      <c r="C1446" s="9">
        <v>43078.69</v>
      </c>
      <c r="D1446" s="9">
        <v>41742.32</v>
      </c>
      <c r="E1446" s="9">
        <v>41953.42</v>
      </c>
      <c r="F1446" s="9">
        <v>38137174910.159721</v>
      </c>
      <c r="G1446" s="9">
        <v>831255134345.80554</v>
      </c>
      <c r="H1446" s="44">
        <f t="shared" si="114"/>
        <v>-6.4327822573204286E-3</v>
      </c>
      <c r="I1446" s="10">
        <f t="shared" si="110"/>
        <v>1.6215243297944199E-3</v>
      </c>
      <c r="J1446" s="10">
        <f t="shared" si="111"/>
        <v>6.9407929079441377E-3</v>
      </c>
      <c r="K1446" s="10">
        <f t="shared" si="112"/>
        <v>4.9402215497359183</v>
      </c>
      <c r="L1446" s="10">
        <f t="shared" si="113"/>
        <v>3.201475145607624E-2</v>
      </c>
    </row>
    <row r="1447" spans="1:12" x14ac:dyDescent="0.25">
      <c r="A1447" s="8">
        <v>45276</v>
      </c>
      <c r="B1447" s="9">
        <v>41934.6</v>
      </c>
      <c r="C1447" s="9">
        <v>42697.9</v>
      </c>
      <c r="D1447" s="9">
        <v>41725.94</v>
      </c>
      <c r="E1447" s="9">
        <v>42244.61</v>
      </c>
      <c r="F1447" s="9">
        <v>29546881906.618061</v>
      </c>
      <c r="G1447" s="9">
        <v>827593815440.53467</v>
      </c>
      <c r="H1447" s="44">
        <f t="shared" si="114"/>
        <v>-8.8394052836797236E-3</v>
      </c>
      <c r="I1447" s="10">
        <f t="shared" si="110"/>
        <v>9.5728132911194284E-3</v>
      </c>
      <c r="J1447" s="10">
        <f t="shared" si="111"/>
        <v>-1.8839326484491159E-2</v>
      </c>
      <c r="K1447" s="10">
        <f t="shared" si="112"/>
        <v>4.8877135239829546</v>
      </c>
      <c r="L1447" s="10">
        <f t="shared" si="113"/>
        <v>2.3293903025312312E-2</v>
      </c>
    </row>
    <row r="1448" spans="1:12" x14ac:dyDescent="0.25">
      <c r="A1448" s="8">
        <v>45277</v>
      </c>
      <c r="B1448" s="9">
        <v>42278.01</v>
      </c>
      <c r="C1448" s="9">
        <v>42418.39</v>
      </c>
      <c r="D1448" s="9">
        <v>41298.47</v>
      </c>
      <c r="E1448" s="9">
        <v>41448.75</v>
      </c>
      <c r="F1448" s="9">
        <v>24403669115.88541</v>
      </c>
      <c r="G1448" s="9">
        <v>821166369178.53467</v>
      </c>
      <c r="H1448" s="44">
        <f t="shared" si="114"/>
        <v>-6.5462235847665116E-3</v>
      </c>
      <c r="I1448" s="10">
        <f t="shared" si="110"/>
        <v>4.9845373159377688E-3</v>
      </c>
      <c r="J1448" s="10">
        <f t="shared" si="111"/>
        <v>2.9369040079616271E-2</v>
      </c>
      <c r="K1448" s="10">
        <f t="shared" si="112"/>
        <v>4.8491712348519087</v>
      </c>
      <c r="L1448" s="10">
        <f t="shared" si="113"/>
        <v>2.7117711624667917E-2</v>
      </c>
    </row>
    <row r="1449" spans="1:12" x14ac:dyDescent="0.25">
      <c r="A1449" s="8">
        <v>45278</v>
      </c>
      <c r="B1449" s="9">
        <v>41374.65</v>
      </c>
      <c r="C1449" s="9">
        <v>42714.97</v>
      </c>
      <c r="D1449" s="9">
        <v>40660.03</v>
      </c>
      <c r="E1449" s="9">
        <v>42666.06</v>
      </c>
      <c r="F1449" s="9">
        <v>33200312603.461811</v>
      </c>
      <c r="G1449" s="9">
        <v>810384647539.48608</v>
      </c>
      <c r="H1449" s="44">
        <f t="shared" si="114"/>
        <v>6.9917788016000074E-3</v>
      </c>
      <c r="I1449" s="10">
        <f t="shared" si="110"/>
        <v>5.8287703800057123E-3</v>
      </c>
      <c r="J1449" s="10">
        <f t="shared" si="111"/>
        <v>-8.575903188623335E-3</v>
      </c>
      <c r="K1449" s="10">
        <f t="shared" si="112"/>
        <v>4.8900673462986743</v>
      </c>
      <c r="L1449" s="10">
        <f t="shared" si="113"/>
        <v>5.0539559365794906E-2</v>
      </c>
    </row>
    <row r="1450" spans="1:12" x14ac:dyDescent="0.25">
      <c r="A1450" s="8">
        <v>45279</v>
      </c>
      <c r="B1450" s="9">
        <v>42657.760000000002</v>
      </c>
      <c r="C1450" s="9">
        <v>43314.73</v>
      </c>
      <c r="D1450" s="9">
        <v>41846.620000000003</v>
      </c>
      <c r="E1450" s="9">
        <v>42300.160000000003</v>
      </c>
      <c r="F1450" s="9">
        <v>40118803131.680557</v>
      </c>
      <c r="G1450" s="9">
        <v>836098775200.52783</v>
      </c>
      <c r="H1450" s="44">
        <f t="shared" si="114"/>
        <v>1.4040979075953981E-2</v>
      </c>
      <c r="I1450" s="10">
        <f t="shared" si="110"/>
        <v>1.6938149616027444E-2</v>
      </c>
      <c r="J1450" s="10">
        <f t="shared" si="111"/>
        <v>3.1815246088903626E-2</v>
      </c>
      <c r="K1450" s="10">
        <f t="shared" si="112"/>
        <v>4.9727696586640144</v>
      </c>
      <c r="L1450" s="10">
        <f t="shared" si="113"/>
        <v>3.5083120213771135E-2</v>
      </c>
    </row>
    <row r="1451" spans="1:12" x14ac:dyDescent="0.25">
      <c r="A1451" s="8">
        <v>45280</v>
      </c>
      <c r="B1451" s="9">
        <v>42270.92</v>
      </c>
      <c r="C1451" s="9">
        <v>44279.96</v>
      </c>
      <c r="D1451" s="9">
        <v>42225.37</v>
      </c>
      <c r="E1451" s="9">
        <v>43645.95</v>
      </c>
      <c r="F1451" s="9">
        <v>36592551109.465279</v>
      </c>
      <c r="G1451" s="9">
        <v>845177333455.07983</v>
      </c>
      <c r="H1451" s="44">
        <f t="shared" si="114"/>
        <v>2.2284105199316628E-2</v>
      </c>
      <c r="I1451" s="10">
        <f t="shared" si="110"/>
        <v>3.6215340632759366E-3</v>
      </c>
      <c r="J1451" s="10">
        <f t="shared" si="111"/>
        <v>4.6616009045514772E-3</v>
      </c>
      <c r="K1451" s="10">
        <f t="shared" si="112"/>
        <v>5.105867486068969</v>
      </c>
      <c r="L1451" s="10">
        <f t="shared" si="113"/>
        <v>4.8657714544597219E-2</v>
      </c>
    </row>
    <row r="1452" spans="1:12" x14ac:dyDescent="0.25">
      <c r="A1452" s="8">
        <v>45281</v>
      </c>
      <c r="B1452" s="9">
        <v>43661.99</v>
      </c>
      <c r="C1452" s="9">
        <v>44206.01</v>
      </c>
      <c r="D1452" s="9">
        <v>43296.11</v>
      </c>
      <c r="E1452" s="9">
        <v>43849.41</v>
      </c>
      <c r="F1452" s="9">
        <v>41912480831.138893</v>
      </c>
      <c r="G1452" s="9">
        <v>856025729719.01038</v>
      </c>
      <c r="H1452" s="44">
        <f t="shared" si="114"/>
        <v>-1.6700557091740168E-3</v>
      </c>
      <c r="I1452" s="10">
        <f t="shared" si="110"/>
        <v>8.5428840354796597E-3</v>
      </c>
      <c r="J1452" s="10">
        <f t="shared" si="111"/>
        <v>2.2686736263952678E-3</v>
      </c>
      <c r="K1452" s="10">
        <f t="shared" si="112"/>
        <v>5.0956703472143996</v>
      </c>
      <c r="L1452" s="10">
        <f t="shared" si="113"/>
        <v>2.1015744832503458E-2</v>
      </c>
    </row>
    <row r="1453" spans="1:12" x14ac:dyDescent="0.25">
      <c r="A1453" s="8">
        <v>45282</v>
      </c>
      <c r="B1453" s="9">
        <v>43861.77</v>
      </c>
      <c r="C1453" s="9">
        <v>44358.59</v>
      </c>
      <c r="D1453" s="9">
        <v>43429.95</v>
      </c>
      <c r="E1453" s="9">
        <v>43948.89</v>
      </c>
      <c r="F1453" s="9">
        <v>35933013764.461807</v>
      </c>
      <c r="G1453" s="9">
        <v>857466992625.28467</v>
      </c>
      <c r="H1453" s="44">
        <f t="shared" si="114"/>
        <v>3.4515668797069554E-3</v>
      </c>
      <c r="I1453" s="10">
        <f t="shared" si="110"/>
        <v>5.33205157068759E-3</v>
      </c>
      <c r="J1453" s="10">
        <f t="shared" si="111"/>
        <v>-5.0415380229170692E-3</v>
      </c>
      <c r="K1453" s="10">
        <f t="shared" si="112"/>
        <v>5.1167099610944566</v>
      </c>
      <c r="L1453" s="10">
        <f t="shared" si="113"/>
        <v>2.138247914169833E-2</v>
      </c>
    </row>
    <row r="1454" spans="1:12" x14ac:dyDescent="0.25">
      <c r="A1454" s="8">
        <v>45283</v>
      </c>
      <c r="B1454" s="9">
        <v>43956.76</v>
      </c>
      <c r="C1454" s="9">
        <v>43975.78</v>
      </c>
      <c r="D1454" s="9">
        <v>43351.06</v>
      </c>
      <c r="E1454" s="9">
        <v>43727.32</v>
      </c>
      <c r="F1454" s="9">
        <v>26907189863.461811</v>
      </c>
      <c r="G1454" s="9">
        <v>855127722257.78125</v>
      </c>
      <c r="H1454" s="44">
        <f t="shared" si="114"/>
        <v>-8.6298955850489766E-3</v>
      </c>
      <c r="I1454" s="10">
        <f t="shared" si="110"/>
        <v>2.4857326755772639E-3</v>
      </c>
      <c r="J1454" s="10">
        <f t="shared" si="111"/>
        <v>-1.622372466458033E-2</v>
      </c>
      <c r="K1454" s="10">
        <f t="shared" si="112"/>
        <v>5.0639233928061831</v>
      </c>
      <c r="L1454" s="10">
        <f t="shared" si="113"/>
        <v>1.4410720291499146E-2</v>
      </c>
    </row>
    <row r="1455" spans="1:12" x14ac:dyDescent="0.25">
      <c r="A1455" s="8">
        <v>45284</v>
      </c>
      <c r="B1455" s="9">
        <v>43702.13</v>
      </c>
      <c r="C1455" s="9">
        <v>43927.88</v>
      </c>
      <c r="D1455" s="9">
        <v>42850.2</v>
      </c>
      <c r="E1455" s="9">
        <v>43017.9</v>
      </c>
      <c r="F1455" s="9">
        <v>20946516344.444439</v>
      </c>
      <c r="G1455" s="9">
        <v>854044631030.56592</v>
      </c>
      <c r="H1455" s="44">
        <f t="shared" si="114"/>
        <v>-1.089235938509822E-3</v>
      </c>
      <c r="I1455" s="10">
        <f t="shared" si="110"/>
        <v>8.3782096807598035E-4</v>
      </c>
      <c r="J1455" s="10">
        <f t="shared" si="111"/>
        <v>1.3854232772868791E-2</v>
      </c>
      <c r="K1455" s="10">
        <f t="shared" si="112"/>
        <v>5.0573183495183676</v>
      </c>
      <c r="L1455" s="10">
        <f t="shared" si="113"/>
        <v>2.5149940957101657E-2</v>
      </c>
    </row>
    <row r="1456" spans="1:12" x14ac:dyDescent="0.25">
      <c r="A1456" s="8">
        <v>45285</v>
      </c>
      <c r="B1456" s="9">
        <v>42972.39</v>
      </c>
      <c r="C1456" s="9">
        <v>43725.61</v>
      </c>
      <c r="D1456" s="9">
        <v>42764</v>
      </c>
      <c r="E1456" s="9">
        <v>43613.88</v>
      </c>
      <c r="F1456" s="9">
        <v>27513077611.388889</v>
      </c>
      <c r="G1456" s="9">
        <v>848417379933.10767</v>
      </c>
      <c r="H1456" s="44">
        <f t="shared" si="114"/>
        <v>-4.6045928007451492E-3</v>
      </c>
      <c r="I1456" s="10">
        <f t="shared" si="110"/>
        <v>3.2060984174512451E-3</v>
      </c>
      <c r="J1456" s="10">
        <f t="shared" si="111"/>
        <v>-2.5085592017953795E-2</v>
      </c>
      <c r="K1456" s="10">
        <f t="shared" si="112"/>
        <v>5.0294268650543543</v>
      </c>
      <c r="L1456" s="10">
        <f t="shared" si="113"/>
        <v>2.2486437190159858E-2</v>
      </c>
    </row>
    <row r="1457" spans="1:12" x14ac:dyDescent="0.25">
      <c r="A1457" s="8">
        <v>45286</v>
      </c>
      <c r="B1457" s="9">
        <v>43576.08</v>
      </c>
      <c r="C1457" s="9">
        <v>43576.08</v>
      </c>
      <c r="D1457" s="9">
        <v>41723.24</v>
      </c>
      <c r="E1457" s="9">
        <v>42519.8</v>
      </c>
      <c r="F1457" s="9">
        <v>32193618867.555561</v>
      </c>
      <c r="G1457" s="9">
        <v>836405782385.69446</v>
      </c>
      <c r="H1457" s="44">
        <f t="shared" si="114"/>
        <v>-3.419735024851542E-3</v>
      </c>
      <c r="I1457" s="10">
        <f t="shared" si="110"/>
        <v>9.2027381858758356E-4</v>
      </c>
      <c r="J1457" s="10">
        <f t="shared" si="111"/>
        <v>2.0330528365608336E-2</v>
      </c>
      <c r="K1457" s="10">
        <f t="shared" si="112"/>
        <v>5.0088078228241466</v>
      </c>
      <c r="L1457" s="10">
        <f t="shared" si="113"/>
        <v>4.4407864777519679E-2</v>
      </c>
    </row>
    <row r="1458" spans="1:12" x14ac:dyDescent="0.25">
      <c r="A1458" s="8">
        <v>45287</v>
      </c>
      <c r="B1458" s="9">
        <v>42508.97</v>
      </c>
      <c r="C1458" s="9">
        <v>43624.639999999999</v>
      </c>
      <c r="D1458" s="9">
        <v>42154.05</v>
      </c>
      <c r="E1458" s="9">
        <v>43384.25</v>
      </c>
      <c r="F1458" s="9">
        <v>33673429434.857639</v>
      </c>
      <c r="G1458" s="9">
        <v>838499636801.21533</v>
      </c>
      <c r="H1458" s="44">
        <f t="shared" si="114"/>
        <v>1.1143728394109262E-3</v>
      </c>
      <c r="I1458" s="10">
        <f t="shared" si="110"/>
        <v>1.2966492659681793E-2</v>
      </c>
      <c r="J1458" s="10">
        <f t="shared" si="111"/>
        <v>-1.8259852365777984E-2</v>
      </c>
      <c r="K1458" s="10">
        <f t="shared" si="112"/>
        <v>5.0155038750591423</v>
      </c>
      <c r="L1458" s="10">
        <f t="shared" si="113"/>
        <v>3.4886090423102756E-2</v>
      </c>
    </row>
    <row r="1459" spans="1:12" x14ac:dyDescent="0.25">
      <c r="A1459" s="8">
        <v>45288</v>
      </c>
      <c r="B1459" s="9">
        <v>43435.28</v>
      </c>
      <c r="C1459" s="9">
        <v>43730.03</v>
      </c>
      <c r="D1459" s="9">
        <v>42321.07</v>
      </c>
      <c r="E1459" s="9">
        <v>42592.06</v>
      </c>
      <c r="F1459" s="9">
        <v>35344996354.704857</v>
      </c>
      <c r="G1459" s="9">
        <v>840557637464.39587</v>
      </c>
      <c r="H1459" s="44">
        <f t="shared" si="114"/>
        <v>2.4158365547543642E-3</v>
      </c>
      <c r="I1459" s="10">
        <f t="shared" si="110"/>
        <v>3.637831399170211E-3</v>
      </c>
      <c r="J1459" s="10">
        <f t="shared" si="111"/>
        <v>-1.255280913860457E-2</v>
      </c>
      <c r="K1459" s="10">
        <f t="shared" si="112"/>
        <v>5.0300363492157762</v>
      </c>
      <c r="L1459" s="10">
        <f t="shared" si="113"/>
        <v>3.3292163926857299E-2</v>
      </c>
    </row>
    <row r="1460" spans="1:12" x14ac:dyDescent="0.25">
      <c r="A1460" s="8">
        <v>45289</v>
      </c>
      <c r="B1460" s="9">
        <v>42563.72</v>
      </c>
      <c r="C1460" s="9">
        <v>43033.78</v>
      </c>
      <c r="D1460" s="9">
        <v>41683.160000000003</v>
      </c>
      <c r="E1460" s="9">
        <v>42057.41</v>
      </c>
      <c r="F1460" s="9">
        <v>35226725843.315971</v>
      </c>
      <c r="G1460" s="9">
        <v>830554419250.69092</v>
      </c>
      <c r="H1460" s="44">
        <f t="shared" si="114"/>
        <v>-1.592155322097881E-2</v>
      </c>
      <c r="I1460" s="10">
        <f t="shared" si="110"/>
        <v>1.1676012937755352E-2</v>
      </c>
      <c r="J1460" s="10">
        <f t="shared" si="111"/>
        <v>3.3630221166731644E-3</v>
      </c>
      <c r="K1460" s="10">
        <f t="shared" si="112"/>
        <v>4.9340288045573004</v>
      </c>
      <c r="L1460" s="10">
        <f t="shared" si="113"/>
        <v>3.2402053970955969E-2</v>
      </c>
    </row>
    <row r="1461" spans="1:12" x14ac:dyDescent="0.25">
      <c r="A1461" s="8">
        <v>45290</v>
      </c>
      <c r="B1461" s="9">
        <v>42070.91</v>
      </c>
      <c r="C1461" s="9">
        <v>42570.01</v>
      </c>
      <c r="D1461" s="9">
        <v>41539.760000000002</v>
      </c>
      <c r="E1461" s="9">
        <v>42198.85</v>
      </c>
      <c r="F1461" s="9">
        <v>34749601493.03125</v>
      </c>
      <c r="G1461" s="9">
        <v>824737365687.82983</v>
      </c>
      <c r="H1461" s="44">
        <f t="shared" si="114"/>
        <v>-1.0776882718645605E-2</v>
      </c>
      <c r="I1461" s="10">
        <f t="shared" si="110"/>
        <v>1.7544641560629268E-2</v>
      </c>
      <c r="J1461" s="10">
        <f t="shared" si="111"/>
        <v>5.981205648968313E-4</v>
      </c>
      <c r="K1461" s="10">
        <f t="shared" si="112"/>
        <v>4.8700784720815218</v>
      </c>
      <c r="L1461" s="10">
        <f t="shared" si="113"/>
        <v>2.4801539537060435E-2</v>
      </c>
    </row>
    <row r="1462" spans="1:12" x14ac:dyDescent="0.25">
      <c r="A1462" s="8">
        <v>45291</v>
      </c>
      <c r="B1462" s="9">
        <v>42140.32</v>
      </c>
      <c r="C1462" s="9">
        <v>42814.17</v>
      </c>
      <c r="D1462" s="9">
        <v>42000.02</v>
      </c>
      <c r="E1462" s="9">
        <v>42224.09</v>
      </c>
      <c r="F1462" s="9">
        <v>25925718093.878471</v>
      </c>
      <c r="G1462" s="9">
        <v>831325834493.02429</v>
      </c>
      <c r="H1462" s="44">
        <f t="shared" si="114"/>
        <v>5.7354931323717381E-3</v>
      </c>
      <c r="I1462" s="10">
        <f t="shared" si="110"/>
        <v>6.0317395925504258E-3</v>
      </c>
      <c r="J1462" s="10">
        <f t="shared" si="111"/>
        <v>4.4949222114674336E-2</v>
      </c>
      <c r="K1462" s="10">
        <f t="shared" si="112"/>
        <v>4.903746266844629</v>
      </c>
      <c r="L1462" s="10">
        <f t="shared" si="113"/>
        <v>1.9384514578802525E-2</v>
      </c>
    </row>
    <row r="1463" spans="1:12" x14ac:dyDescent="0.25">
      <c r="A1463" s="8">
        <v>45292</v>
      </c>
      <c r="B1463" s="9">
        <v>42276.34</v>
      </c>
      <c r="C1463" s="9">
        <v>44122.03</v>
      </c>
      <c r="D1463" s="9">
        <v>42227.99</v>
      </c>
      <c r="E1463" s="9">
        <v>44122.03</v>
      </c>
      <c r="F1463" s="9">
        <v>25446134905.267361</v>
      </c>
      <c r="G1463" s="9">
        <v>838250699610.96875</v>
      </c>
      <c r="H1463" s="44">
        <f t="shared" si="114"/>
        <v>3.0547363174388307E-2</v>
      </c>
      <c r="I1463" s="10">
        <f t="shared" si="110"/>
        <v>3.3358097721271081E-2</v>
      </c>
      <c r="J1463" s="10">
        <f t="shared" si="111"/>
        <v>1.8938385201224817E-2</v>
      </c>
      <c r="K1463" s="10">
        <f t="shared" si="112"/>
        <v>5.0840901481473706</v>
      </c>
      <c r="L1463" s="10">
        <f t="shared" si="113"/>
        <v>4.4852714988328879E-2</v>
      </c>
    </row>
    <row r="1464" spans="1:12" x14ac:dyDescent="0.25">
      <c r="A1464" s="8">
        <v>45293</v>
      </c>
      <c r="B1464" s="9">
        <v>44179.5</v>
      </c>
      <c r="C1464" s="9">
        <v>45846.21</v>
      </c>
      <c r="D1464" s="9">
        <v>44179.5</v>
      </c>
      <c r="E1464" s="9">
        <v>44957.63</v>
      </c>
      <c r="F1464" s="9">
        <v>46593616092.152779</v>
      </c>
      <c r="G1464" s="9">
        <v>885906624909.58679</v>
      </c>
      <c r="H1464" s="44">
        <f t="shared" si="114"/>
        <v>3.9077531110875911E-2</v>
      </c>
      <c r="I1464" s="10">
        <f t="shared" si="110"/>
        <v>6.8750982170917305E-3</v>
      </c>
      <c r="J1464" s="10">
        <f t="shared" si="111"/>
        <v>-4.7591476685937328E-2</v>
      </c>
      <c r="K1464" s="10">
        <f t="shared" si="112"/>
        <v>5.3218413701929732</v>
      </c>
      <c r="L1464" s="10">
        <f t="shared" si="113"/>
        <v>3.7725868332597612E-2</v>
      </c>
    </row>
    <row r="1465" spans="1:12" x14ac:dyDescent="0.25">
      <c r="A1465" s="8">
        <v>45294</v>
      </c>
      <c r="B1465" s="9">
        <v>44944.83</v>
      </c>
      <c r="C1465" s="9">
        <v>45474.95</v>
      </c>
      <c r="D1465" s="9">
        <v>40931.46</v>
      </c>
      <c r="E1465" s="9">
        <v>42818.03</v>
      </c>
      <c r="F1465" s="9">
        <v>99124375067.690979</v>
      </c>
      <c r="G1465" s="9">
        <v>860210389676.84375</v>
      </c>
      <c r="H1465" s="44">
        <f t="shared" si="114"/>
        <v>-8.0979431015126887E-3</v>
      </c>
      <c r="I1465" s="10">
        <f t="shared" si="110"/>
        <v>5.7138733482695603E-3</v>
      </c>
      <c r="J1465" s="10">
        <f t="shared" si="111"/>
        <v>3.1998669719274897E-2</v>
      </c>
      <c r="K1465" s="10">
        <f t="shared" si="112"/>
        <v>5.2706474584803615</v>
      </c>
      <c r="L1465" s="10">
        <f t="shared" si="113"/>
        <v>0.11100239278051638</v>
      </c>
    </row>
    <row r="1466" spans="1:12" x14ac:dyDescent="0.25">
      <c r="A1466" s="8">
        <v>45295</v>
      </c>
      <c r="B1466" s="9">
        <v>42845.26</v>
      </c>
      <c r="C1466" s="9">
        <v>44664.55</v>
      </c>
      <c r="D1466" s="9">
        <v>42635.44</v>
      </c>
      <c r="E1466" s="9">
        <v>44188.15</v>
      </c>
      <c r="F1466" s="9">
        <v>163905349005.13199</v>
      </c>
      <c r="G1466" s="9">
        <v>851366855527.35767</v>
      </c>
      <c r="H1466" s="44">
        <f t="shared" si="114"/>
        <v>-1.7820800242770895E-2</v>
      </c>
      <c r="I1466" s="10">
        <f t="shared" si="110"/>
        <v>6.0962878445591871E-3</v>
      </c>
      <c r="J1466" s="10">
        <f t="shared" si="111"/>
        <v>-1.7208233429097941E-3</v>
      </c>
      <c r="K1466" s="10">
        <f t="shared" si="112"/>
        <v>5.1588995027299438</v>
      </c>
      <c r="L1466" s="10">
        <f t="shared" si="113"/>
        <v>4.7592097091058605E-2</v>
      </c>
    </row>
    <row r="1467" spans="1:12" x14ac:dyDescent="0.25">
      <c r="A1467" s="8">
        <v>45296</v>
      </c>
      <c r="B1467" s="9">
        <v>44168.03</v>
      </c>
      <c r="C1467" s="9">
        <v>44229.51</v>
      </c>
      <c r="D1467" s="9">
        <v>43142.74</v>
      </c>
      <c r="E1467" s="9">
        <v>44112.11</v>
      </c>
      <c r="F1467" s="9">
        <v>142446432011.05209</v>
      </c>
      <c r="G1467" s="9">
        <v>857139251515.88196</v>
      </c>
      <c r="H1467" s="44">
        <f t="shared" si="114"/>
        <v>-9.7401630599659207E-3</v>
      </c>
      <c r="I1467" s="10">
        <f t="shared" si="110"/>
        <v>4.9971936324713162E-3</v>
      </c>
      <c r="J1467" s="10">
        <f t="shared" si="111"/>
        <v>-3.8612979519683233E-3</v>
      </c>
      <c r="K1467" s="10">
        <f t="shared" si="112"/>
        <v>5.0989108173034117</v>
      </c>
      <c r="L1467" s="10">
        <f t="shared" si="113"/>
        <v>2.5190101509547258E-2</v>
      </c>
    </row>
    <row r="1468" spans="1:12" x14ac:dyDescent="0.25">
      <c r="A1468" s="8">
        <v>45297</v>
      </c>
      <c r="B1468" s="9">
        <v>44145.120000000003</v>
      </c>
      <c r="C1468" s="9">
        <v>44180.03</v>
      </c>
      <c r="D1468" s="9">
        <v>43454.05</v>
      </c>
      <c r="E1468" s="9">
        <v>43941.78</v>
      </c>
      <c r="F1468" s="9">
        <v>116258879408.9236</v>
      </c>
      <c r="G1468" s="9">
        <v>858402098110.84717</v>
      </c>
      <c r="H1468" s="44">
        <f t="shared" si="114"/>
        <v>-1.1187101100600752E-3</v>
      </c>
      <c r="I1468" s="10">
        <f t="shared" si="110"/>
        <v>3.9662230775794921E-2</v>
      </c>
      <c r="J1468" s="10">
        <f t="shared" si="111"/>
        <v>-2.0782043877147771E-3</v>
      </c>
      <c r="K1468" s="10">
        <f t="shared" si="112"/>
        <v>5.0920879041117395</v>
      </c>
      <c r="L1468" s="10">
        <f t="shared" si="113"/>
        <v>1.6706843205638977E-2</v>
      </c>
    </row>
    <row r="1469" spans="1:12" x14ac:dyDescent="0.25">
      <c r="A1469" s="8">
        <v>45298</v>
      </c>
      <c r="B1469" s="9">
        <v>43966.93</v>
      </c>
      <c r="C1469" s="9">
        <v>44442.83</v>
      </c>
      <c r="D1469" s="9">
        <v>43625.9</v>
      </c>
      <c r="E1469" s="9">
        <v>43850.46</v>
      </c>
      <c r="F1469" s="9">
        <v>96328651324.826401</v>
      </c>
      <c r="G1469" s="9">
        <v>863400987919.22217</v>
      </c>
      <c r="H1469" s="44">
        <f t="shared" si="114"/>
        <v>5.9483888987853315E-3</v>
      </c>
      <c r="I1469" s="10">
        <f t="shared" si="110"/>
        <v>3.4245438743531469E-2</v>
      </c>
      <c r="J1469" s="10">
        <f t="shared" si="111"/>
        <v>6.9544310367553708E-2</v>
      </c>
      <c r="K1469" s="10">
        <f t="shared" si="112"/>
        <v>5.1283260121709819</v>
      </c>
      <c r="L1469" s="10">
        <f t="shared" si="113"/>
        <v>1.8725802791460966E-2</v>
      </c>
    </row>
    <row r="1470" spans="1:12" x14ac:dyDescent="0.25">
      <c r="A1470" s="8">
        <v>45299</v>
      </c>
      <c r="B1470" s="9">
        <v>43923.68</v>
      </c>
      <c r="C1470" s="9">
        <v>47200.03</v>
      </c>
      <c r="D1470" s="9">
        <v>43260.51</v>
      </c>
      <c r="E1470" s="9">
        <v>46900.01</v>
      </c>
      <c r="F1470" s="9">
        <v>122271995738</v>
      </c>
      <c r="G1470" s="9">
        <v>878477896044.71533</v>
      </c>
      <c r="H1470" s="44">
        <f t="shared" si="114"/>
        <v>6.2039253575886077E-2</v>
      </c>
      <c r="I1470" s="10">
        <f t="shared" si="110"/>
        <v>1.2762047055384184E-2</v>
      </c>
      <c r="J1470" s="10">
        <f t="shared" si="111"/>
        <v>-1.7439868349708232E-2</v>
      </c>
      <c r="K1470" s="10">
        <f t="shared" si="112"/>
        <v>5.5085227836357564</v>
      </c>
      <c r="L1470" s="10">
        <f t="shared" si="113"/>
        <v>9.106503829936341E-2</v>
      </c>
    </row>
    <row r="1471" spans="1:12" x14ac:dyDescent="0.25">
      <c r="A1471" s="8">
        <v>45300</v>
      </c>
      <c r="B1471" s="9">
        <v>46951.07</v>
      </c>
      <c r="C1471" s="9">
        <v>47842.37</v>
      </c>
      <c r="D1471" s="9">
        <v>45412.61</v>
      </c>
      <c r="E1471" s="9">
        <v>46082.080000000002</v>
      </c>
      <c r="F1471" s="9">
        <v>111771707928.2569</v>
      </c>
      <c r="G1471" s="9">
        <v>913768700835.18762</v>
      </c>
      <c r="H1471" s="44">
        <f t="shared" si="114"/>
        <v>1.3608889655366826E-2</v>
      </c>
      <c r="I1471" s="10">
        <f t="shared" si="110"/>
        <v>2.1307292206844151E-2</v>
      </c>
      <c r="J1471" s="10">
        <f t="shared" si="111"/>
        <v>1.0462418363059944E-2</v>
      </c>
      <c r="K1471" s="10">
        <f t="shared" si="112"/>
        <v>5.5970965520176961</v>
      </c>
      <c r="L1471" s="10">
        <f t="shared" si="113"/>
        <v>5.3504081795783254E-2</v>
      </c>
    </row>
    <row r="1472" spans="1:12" x14ac:dyDescent="0.25">
      <c r="A1472" s="8">
        <v>45301</v>
      </c>
      <c r="B1472" s="9">
        <v>46106.95</v>
      </c>
      <c r="C1472" s="9">
        <v>47629.98</v>
      </c>
      <c r="D1472" s="9">
        <v>44632.42</v>
      </c>
      <c r="E1472" s="9">
        <v>46564.21</v>
      </c>
      <c r="F1472" s="9">
        <v>62473093954.777779</v>
      </c>
      <c r="G1472" s="9">
        <v>897575436530.23608</v>
      </c>
      <c r="H1472" s="44">
        <f t="shared" si="114"/>
        <v>-4.4393703740011085E-3</v>
      </c>
      <c r="I1472" s="10">
        <f t="shared" si="110"/>
        <v>5.3447555870059074E-2</v>
      </c>
      <c r="J1472" s="10">
        <f t="shared" si="111"/>
        <v>-4.4508432549376087E-3</v>
      </c>
      <c r="K1472" s="10">
        <f t="shared" si="112"/>
        <v>5.5678095970302435</v>
      </c>
      <c r="L1472" s="10">
        <f t="shared" si="113"/>
        <v>6.7161045715199874E-2</v>
      </c>
    </row>
    <row r="1473" spans="1:12" x14ac:dyDescent="0.25">
      <c r="A1473" s="8">
        <v>45302</v>
      </c>
      <c r="B1473" s="9">
        <v>46639.46</v>
      </c>
      <c r="C1473" s="9">
        <v>48853.77</v>
      </c>
      <c r="D1473" s="9">
        <v>45699.32</v>
      </c>
      <c r="E1473" s="9">
        <v>46356.959999999999</v>
      </c>
      <c r="F1473" s="9">
        <v>86342160205.333328</v>
      </c>
      <c r="G1473" s="9">
        <v>912540670422.38538</v>
      </c>
      <c r="H1473" s="44">
        <f t="shared" si="114"/>
        <v>2.5693691242364442E-2</v>
      </c>
      <c r="I1473" s="10">
        <f t="shared" si="110"/>
        <v>1.2955307906645392E-2</v>
      </c>
      <c r="J1473" s="10">
        <f t="shared" si="111"/>
        <v>-7.4657829158771283E-2</v>
      </c>
      <c r="K1473" s="10">
        <f t="shared" si="112"/>
        <v>5.7365608689549772</v>
      </c>
      <c r="L1473" s="10">
        <f t="shared" si="113"/>
        <v>6.9026191199343723E-2</v>
      </c>
    </row>
    <row r="1474" spans="1:12" x14ac:dyDescent="0.25">
      <c r="A1474" s="8">
        <v>45303</v>
      </c>
      <c r="B1474" s="9">
        <v>46342.02</v>
      </c>
      <c r="C1474" s="9">
        <v>46416.33</v>
      </c>
      <c r="D1474" s="9">
        <v>41903.919999999998</v>
      </c>
      <c r="E1474" s="9">
        <v>42896.05</v>
      </c>
      <c r="F1474" s="9">
        <v>64928724108.979172</v>
      </c>
      <c r="G1474" s="9">
        <v>883712208328.14587</v>
      </c>
      <c r="H1474" s="44">
        <f t="shared" si="114"/>
        <v>-4.9892567144766829E-2</v>
      </c>
      <c r="I1474" s="10">
        <f t="shared" si="110"/>
        <v>4.5031860530050413E-2</v>
      </c>
      <c r="J1474" s="10">
        <f t="shared" si="111"/>
        <v>-1.3061808721317458E-3</v>
      </c>
      <c r="K1474" s="10">
        <f t="shared" si="112"/>
        <v>5.4004565534758324</v>
      </c>
      <c r="L1474" s="10">
        <f t="shared" si="113"/>
        <v>0.10768467484664934</v>
      </c>
    </row>
    <row r="1475" spans="1:12" x14ac:dyDescent="0.25">
      <c r="A1475" s="8">
        <v>45304</v>
      </c>
      <c r="B1475" s="9">
        <v>42797.5</v>
      </c>
      <c r="C1475" s="9">
        <v>43250.080000000002</v>
      </c>
      <c r="D1475" s="9">
        <v>42463.07</v>
      </c>
      <c r="E1475" s="9">
        <v>42840.02</v>
      </c>
      <c r="F1475" s="9">
        <v>59386885600.347221</v>
      </c>
      <c r="G1475" s="9">
        <v>840023043894.78125</v>
      </c>
      <c r="H1475" s="44">
        <f t="shared" si="114"/>
        <v>-6.8214139291064152E-2</v>
      </c>
      <c r="I1475" s="10">
        <f t="shared" ref="I1475:I1538" si="115">_xlfn.STDEV.S(H1476:H1477)</f>
        <v>8.3867808055526679E-3</v>
      </c>
      <c r="J1475" s="10">
        <f t="shared" ref="J1475:J1538" si="116">E1476/E1475-1</f>
        <v>-2.57264118924313E-2</v>
      </c>
      <c r="K1475" s="10">
        <f t="shared" ref="K1475:K1538" si="117">C1475/$C$2-1</f>
        <v>4.9638549186106271</v>
      </c>
      <c r="L1475" s="10">
        <f t="shared" ref="L1475:L1538" si="118">C1475/D1475-1</f>
        <v>1.8533987297668419E-2</v>
      </c>
    </row>
    <row r="1476" spans="1:12" x14ac:dyDescent="0.25">
      <c r="A1476" s="8">
        <v>45305</v>
      </c>
      <c r="B1476" s="9">
        <v>42847.96</v>
      </c>
      <c r="C1476" s="9">
        <v>43054.18</v>
      </c>
      <c r="D1476" s="9">
        <v>41737.9</v>
      </c>
      <c r="E1476" s="9">
        <v>41737.9</v>
      </c>
      <c r="F1476" s="9">
        <v>25534697690.21875</v>
      </c>
      <c r="G1476" s="9">
        <v>838079464709.91663</v>
      </c>
      <c r="H1476" s="44">
        <f t="shared" ref="H1476:H1539" si="119">(C1476-C1475)/C1475</f>
        <v>-4.5294713905731842E-3</v>
      </c>
      <c r="I1476" s="10">
        <f t="shared" si="115"/>
        <v>2.6533982920563756E-3</v>
      </c>
      <c r="J1476" s="10">
        <f t="shared" si="116"/>
        <v>2.0928939884373721E-2</v>
      </c>
      <c r="K1476" s="10">
        <f t="shared" si="117"/>
        <v>4.9368418083792509</v>
      </c>
      <c r="L1476" s="10">
        <f t="shared" si="118"/>
        <v>3.153680467872122E-2</v>
      </c>
    </row>
    <row r="1477" spans="1:12" x14ac:dyDescent="0.25">
      <c r="A1477" s="8">
        <v>45306</v>
      </c>
      <c r="B1477" s="9">
        <v>41746.550000000003</v>
      </c>
      <c r="C1477" s="9">
        <v>43369.82</v>
      </c>
      <c r="D1477" s="9">
        <v>41746.550000000003</v>
      </c>
      <c r="E1477" s="9">
        <v>42611.43</v>
      </c>
      <c r="F1477" s="9">
        <v>33261581208.305561</v>
      </c>
      <c r="G1477" s="9">
        <v>835207392070.86804</v>
      </c>
      <c r="H1477" s="44">
        <f t="shared" si="119"/>
        <v>7.3312277692897509E-3</v>
      </c>
      <c r="I1477" s="10">
        <f t="shared" si="115"/>
        <v>8.0059453282169141E-3</v>
      </c>
      <c r="J1477" s="10">
        <f t="shared" si="116"/>
        <v>1.2338708182288105E-2</v>
      </c>
      <c r="K1477" s="10">
        <f t="shared" si="117"/>
        <v>4.9803661479067216</v>
      </c>
      <c r="L1477" s="10">
        <f t="shared" si="118"/>
        <v>3.8883931726094723E-2</v>
      </c>
    </row>
    <row r="1478" spans="1:12" x14ac:dyDescent="0.25">
      <c r="A1478" s="8">
        <v>45307</v>
      </c>
      <c r="B1478" s="9">
        <v>42523.93</v>
      </c>
      <c r="C1478" s="9">
        <v>43525.03</v>
      </c>
      <c r="D1478" s="9">
        <v>42090.04</v>
      </c>
      <c r="E1478" s="9">
        <v>43137.2</v>
      </c>
      <c r="F1478" s="9">
        <v>35476803078.461807</v>
      </c>
      <c r="G1478" s="9">
        <v>841661192051.85413</v>
      </c>
      <c r="H1478" s="44">
        <f t="shared" si="119"/>
        <v>3.5787559182860139E-3</v>
      </c>
      <c r="I1478" s="10">
        <f t="shared" si="115"/>
        <v>1.0382009226090265E-3</v>
      </c>
      <c r="J1478" s="10">
        <f t="shared" si="116"/>
        <v>-8.6350064445536168E-3</v>
      </c>
      <c r="K1478" s="10">
        <f t="shared" si="117"/>
        <v>5.0017684186520599</v>
      </c>
      <c r="L1478" s="10">
        <f t="shared" si="118"/>
        <v>3.4093338946696194E-2</v>
      </c>
    </row>
    <row r="1479" spans="1:12" x14ac:dyDescent="0.25">
      <c r="A1479" s="8">
        <v>45308</v>
      </c>
      <c r="B1479" s="9">
        <v>43137.99</v>
      </c>
      <c r="C1479" s="9">
        <v>43188</v>
      </c>
      <c r="D1479" s="9">
        <v>42259.96</v>
      </c>
      <c r="E1479" s="9">
        <v>42764.71</v>
      </c>
      <c r="F1479" s="9">
        <v>37465467149.121529</v>
      </c>
      <c r="G1479" s="9">
        <v>837594185391.53125</v>
      </c>
      <c r="H1479" s="44">
        <f t="shared" si="119"/>
        <v>-7.7433605444958645E-3</v>
      </c>
      <c r="I1479" s="10">
        <f t="shared" si="115"/>
        <v>7.606554578721933E-3</v>
      </c>
      <c r="J1479" s="10">
        <f t="shared" si="116"/>
        <v>-3.4322458868539019E-2</v>
      </c>
      <c r="K1479" s="10">
        <f t="shared" si="117"/>
        <v>4.9552945618818685</v>
      </c>
      <c r="L1479" s="10">
        <f t="shared" si="118"/>
        <v>2.1960266881464241E-2</v>
      </c>
    </row>
    <row r="1480" spans="1:12" x14ac:dyDescent="0.25">
      <c r="A1480" s="8">
        <v>45309</v>
      </c>
      <c r="B1480" s="9">
        <v>42777.87</v>
      </c>
      <c r="C1480" s="9">
        <v>42916.99</v>
      </c>
      <c r="D1480" s="9">
        <v>40751.17</v>
      </c>
      <c r="E1480" s="9">
        <v>41296.92</v>
      </c>
      <c r="F1480" s="9">
        <v>33298896660.055561</v>
      </c>
      <c r="G1480" s="9">
        <v>828414705555.56946</v>
      </c>
      <c r="H1480" s="44">
        <f t="shared" si="119"/>
        <v>-6.2751227192739192E-3</v>
      </c>
      <c r="I1480" s="10">
        <f t="shared" si="115"/>
        <v>6.5353581192467642E-3</v>
      </c>
      <c r="J1480" s="10">
        <f t="shared" si="116"/>
        <v>7.9967222737193921E-3</v>
      </c>
      <c r="K1480" s="10">
        <f t="shared" si="117"/>
        <v>4.9179243576766352</v>
      </c>
      <c r="L1480" s="10">
        <f t="shared" si="118"/>
        <v>5.3147431104431986E-2</v>
      </c>
    </row>
    <row r="1481" spans="1:12" x14ac:dyDescent="0.25">
      <c r="A1481" s="8">
        <v>45310</v>
      </c>
      <c r="B1481" s="9">
        <v>41316.120000000003</v>
      </c>
      <c r="C1481" s="9">
        <v>42186.01</v>
      </c>
      <c r="D1481" s="9">
        <v>40336.03</v>
      </c>
      <c r="E1481" s="9">
        <v>41627.160000000003</v>
      </c>
      <c r="F1481" s="9">
        <v>43162587574.993042</v>
      </c>
      <c r="G1481" s="9">
        <v>809637385960.16028</v>
      </c>
      <c r="H1481" s="44">
        <f t="shared" si="119"/>
        <v>-1.7032415367433641E-2</v>
      </c>
      <c r="I1481" s="10">
        <f t="shared" si="115"/>
        <v>5.6257863075547072E-3</v>
      </c>
      <c r="J1481" s="10">
        <f t="shared" si="116"/>
        <v>1.0048727801750257E-3</v>
      </c>
      <c r="K1481" s="10">
        <f t="shared" si="117"/>
        <v>4.8171278119036334</v>
      </c>
      <c r="L1481" s="10">
        <f t="shared" si="118"/>
        <v>4.5864206269184304E-2</v>
      </c>
    </row>
    <row r="1482" spans="1:12" x14ac:dyDescent="0.25">
      <c r="A1482" s="8">
        <v>45311</v>
      </c>
      <c r="B1482" s="9">
        <v>41659.07</v>
      </c>
      <c r="C1482" s="9">
        <v>41857.379999999997</v>
      </c>
      <c r="D1482" s="9">
        <v>41467.97</v>
      </c>
      <c r="E1482" s="9">
        <v>41668.99</v>
      </c>
      <c r="F1482" s="9">
        <v>34880561427.475693</v>
      </c>
      <c r="G1482" s="9">
        <v>815917942586.98608</v>
      </c>
      <c r="H1482" s="44">
        <f t="shared" si="119"/>
        <v>-7.7900232802297405E-3</v>
      </c>
      <c r="I1482" s="10">
        <f t="shared" si="115"/>
        <v>3.1340398672308491E-3</v>
      </c>
      <c r="J1482" s="10">
        <f t="shared" si="116"/>
        <v>-2.8577606512659726E-3</v>
      </c>
      <c r="K1482" s="10">
        <f t="shared" si="117"/>
        <v>4.7718122508248326</v>
      </c>
      <c r="L1482" s="10">
        <f t="shared" si="118"/>
        <v>9.3906212433354508E-3</v>
      </c>
    </row>
    <row r="1483" spans="1:12" x14ac:dyDescent="0.25">
      <c r="A1483" s="8">
        <v>45312</v>
      </c>
      <c r="B1483" s="9">
        <v>41696.07</v>
      </c>
      <c r="C1483" s="9">
        <v>41864.33</v>
      </c>
      <c r="D1483" s="9">
        <v>41530.03</v>
      </c>
      <c r="E1483" s="9">
        <v>41549.910000000003</v>
      </c>
      <c r="F1483" s="9">
        <v>17460482792.767361</v>
      </c>
      <c r="G1483" s="9">
        <v>817357400243.89929</v>
      </c>
      <c r="H1483" s="44">
        <f t="shared" si="119"/>
        <v>1.6604001492698221E-4</v>
      </c>
      <c r="I1483" s="10">
        <f t="shared" si="115"/>
        <v>2.2750712420997212E-2</v>
      </c>
      <c r="J1483" s="10">
        <f t="shared" si="116"/>
        <v>-4.8927422466137682E-2</v>
      </c>
      <c r="K1483" s="10">
        <f t="shared" si="117"/>
        <v>4.7727706026171148</v>
      </c>
      <c r="L1483" s="10">
        <f t="shared" si="118"/>
        <v>8.0495968820635255E-3</v>
      </c>
    </row>
    <row r="1484" spans="1:12" x14ac:dyDescent="0.25">
      <c r="A1484" s="8">
        <v>45313</v>
      </c>
      <c r="B1484" s="9">
        <v>41580.35</v>
      </c>
      <c r="C1484" s="9">
        <v>41685.730000000003</v>
      </c>
      <c r="D1484" s="9">
        <v>39516.980000000003</v>
      </c>
      <c r="E1484" s="9">
        <v>39516.980000000003</v>
      </c>
      <c r="F1484" s="9">
        <v>28953952802.552078</v>
      </c>
      <c r="G1484" s="9">
        <v>798793726218.20837</v>
      </c>
      <c r="H1484" s="44">
        <f t="shared" si="119"/>
        <v>-4.2661616703288585E-3</v>
      </c>
      <c r="I1484" s="10">
        <f t="shared" si="115"/>
        <v>3.2304353576385732E-2</v>
      </c>
      <c r="J1484" s="10">
        <f t="shared" si="116"/>
        <v>9.0287769966226339E-3</v>
      </c>
      <c r="K1484" s="10">
        <f t="shared" si="117"/>
        <v>4.7481430299406284</v>
      </c>
      <c r="L1484" s="10">
        <f t="shared" si="118"/>
        <v>5.4881471205542542E-2</v>
      </c>
    </row>
    <row r="1485" spans="1:12" x14ac:dyDescent="0.25">
      <c r="A1485" s="8">
        <v>45314</v>
      </c>
      <c r="B1485" s="9">
        <v>39567.96</v>
      </c>
      <c r="C1485" s="9">
        <v>40166.68</v>
      </c>
      <c r="D1485" s="9">
        <v>38604.83</v>
      </c>
      <c r="E1485" s="9">
        <v>39873.769999999997</v>
      </c>
      <c r="F1485" s="9">
        <v>47245661174.881943</v>
      </c>
      <c r="G1485" s="9">
        <v>773227103228.26733</v>
      </c>
      <c r="H1485" s="44">
        <f t="shared" si="119"/>
        <v>-3.6440527729753147E-2</v>
      </c>
      <c r="I1485" s="10">
        <f t="shared" si="115"/>
        <v>1.1071157302152222E-2</v>
      </c>
      <c r="J1485" s="10">
        <f t="shared" si="116"/>
        <v>6.8230317825479503E-3</v>
      </c>
      <c r="K1485" s="10">
        <f t="shared" si="117"/>
        <v>4.5386776644634903</v>
      </c>
      <c r="L1485" s="10">
        <f t="shared" si="118"/>
        <v>4.045737282096562E-2</v>
      </c>
    </row>
    <row r="1486" spans="1:12" x14ac:dyDescent="0.25">
      <c r="A1486" s="8">
        <v>45315</v>
      </c>
      <c r="B1486" s="9">
        <v>39904.06</v>
      </c>
      <c r="C1486" s="9">
        <v>40538.01</v>
      </c>
      <c r="D1486" s="9">
        <v>39571.64</v>
      </c>
      <c r="E1486" s="9">
        <v>40145.83</v>
      </c>
      <c r="F1486" s="9">
        <v>41582556190.395844</v>
      </c>
      <c r="G1486" s="9">
        <v>782819018315.97571</v>
      </c>
      <c r="H1486" s="44">
        <f t="shared" si="119"/>
        <v>9.2447272216673558E-3</v>
      </c>
      <c r="I1486" s="10">
        <f t="shared" si="115"/>
        <v>3.8365948279856163E-2</v>
      </c>
      <c r="J1486" s="10">
        <f t="shared" si="116"/>
        <v>-5.3970736188539981E-3</v>
      </c>
      <c r="K1486" s="10">
        <f t="shared" si="117"/>
        <v>4.5898812286401967</v>
      </c>
      <c r="L1486" s="10">
        <f t="shared" si="118"/>
        <v>2.4420772047860639E-2</v>
      </c>
    </row>
    <row r="1487" spans="1:12" x14ac:dyDescent="0.25">
      <c r="A1487" s="8">
        <v>45316</v>
      </c>
      <c r="B1487" s="9">
        <v>40085.18</v>
      </c>
      <c r="C1487" s="9">
        <v>40278.07</v>
      </c>
      <c r="D1487" s="9">
        <v>39579.43</v>
      </c>
      <c r="E1487" s="9">
        <v>39929.160000000003</v>
      </c>
      <c r="F1487" s="9">
        <v>30611272945.243061</v>
      </c>
      <c r="G1487" s="9">
        <v>783529941656.01038</v>
      </c>
      <c r="H1487" s="44">
        <f t="shared" si="119"/>
        <v>-6.412253586202241E-3</v>
      </c>
      <c r="I1487" s="10">
        <f t="shared" si="115"/>
        <v>3.4086126376080592E-2</v>
      </c>
      <c r="J1487" s="10">
        <f t="shared" si="116"/>
        <v>4.8509410165402889E-2</v>
      </c>
      <c r="K1487" s="10">
        <f t="shared" si="117"/>
        <v>4.5540374926854037</v>
      </c>
      <c r="L1487" s="10">
        <f t="shared" si="118"/>
        <v>1.7651593264480958E-2</v>
      </c>
    </row>
    <row r="1488" spans="1:12" x14ac:dyDescent="0.25">
      <c r="A1488" s="8">
        <v>45317</v>
      </c>
      <c r="B1488" s="9">
        <v>39961.1</v>
      </c>
      <c r="C1488" s="9">
        <v>42205.19</v>
      </c>
      <c r="D1488" s="9">
        <v>39829.360000000001</v>
      </c>
      <c r="E1488" s="9">
        <v>41866.1</v>
      </c>
      <c r="F1488" s="9">
        <v>32727132166.552078</v>
      </c>
      <c r="G1488" s="9">
        <v>802733300472.93054</v>
      </c>
      <c r="H1488" s="44">
        <f t="shared" si="119"/>
        <v>4.7845390804475058E-2</v>
      </c>
      <c r="I1488" s="10">
        <f t="shared" si="115"/>
        <v>1.1050649087433428E-2</v>
      </c>
      <c r="J1488" s="10">
        <f t="shared" si="116"/>
        <v>5.8902071126758493E-3</v>
      </c>
      <c r="K1488" s="10">
        <f t="shared" si="117"/>
        <v>4.8197725870656436</v>
      </c>
      <c r="L1488" s="10">
        <f t="shared" si="118"/>
        <v>5.9650217829259722E-2</v>
      </c>
    </row>
    <row r="1489" spans="1:12" x14ac:dyDescent="0.25">
      <c r="A1489" s="8">
        <v>45318</v>
      </c>
      <c r="B1489" s="9">
        <v>41814</v>
      </c>
      <c r="C1489" s="9">
        <v>42190.01</v>
      </c>
      <c r="D1489" s="9">
        <v>41473.93</v>
      </c>
      <c r="E1489" s="9">
        <v>42112.7</v>
      </c>
      <c r="F1489" s="9">
        <v>33456456024.329861</v>
      </c>
      <c r="G1489" s="9">
        <v>820242705824.46179</v>
      </c>
      <c r="H1489" s="44">
        <f t="shared" si="119"/>
        <v>-3.5967140534138789E-4</v>
      </c>
      <c r="I1489" s="10">
        <f t="shared" si="115"/>
        <v>3.3776263525329858E-3</v>
      </c>
      <c r="J1489" s="10">
        <f t="shared" si="116"/>
        <v>-2.2321057543210898E-3</v>
      </c>
      <c r="K1489" s="10">
        <f t="shared" si="117"/>
        <v>4.8176793812804863</v>
      </c>
      <c r="L1489" s="10">
        <f t="shared" si="118"/>
        <v>1.7265786000989047E-2</v>
      </c>
    </row>
    <row r="1490" spans="1:12" x14ac:dyDescent="0.25">
      <c r="A1490" s="8">
        <v>45319</v>
      </c>
      <c r="B1490" s="9">
        <v>42098.02</v>
      </c>
      <c r="C1490" s="9">
        <v>42834.18</v>
      </c>
      <c r="D1490" s="9">
        <v>41696.43</v>
      </c>
      <c r="E1490" s="9">
        <v>42018.7</v>
      </c>
      <c r="F1490" s="9">
        <v>23994200912.28125</v>
      </c>
      <c r="G1490" s="9">
        <v>828469290959.95483</v>
      </c>
      <c r="H1490" s="44">
        <f t="shared" si="119"/>
        <v>1.5268306407132832E-2</v>
      </c>
      <c r="I1490" s="10">
        <f t="shared" si="115"/>
        <v>8.7294759476105291E-4</v>
      </c>
      <c r="J1490" s="10">
        <f t="shared" si="116"/>
        <v>2.9765556764012269E-2</v>
      </c>
      <c r="K1490" s="10">
        <f t="shared" si="117"/>
        <v>4.9065054926523359</v>
      </c>
      <c r="L1490" s="10">
        <f t="shared" si="118"/>
        <v>2.7286508701104717E-2</v>
      </c>
    </row>
    <row r="1491" spans="1:12" x14ac:dyDescent="0.25">
      <c r="A1491" s="8">
        <v>45320</v>
      </c>
      <c r="B1491" s="9">
        <v>42031.02</v>
      </c>
      <c r="C1491" s="9">
        <v>43283.58</v>
      </c>
      <c r="D1491" s="9">
        <v>41847.339999999997</v>
      </c>
      <c r="E1491" s="9">
        <v>43269.41</v>
      </c>
      <c r="F1491" s="9">
        <v>27591401455.65625</v>
      </c>
      <c r="G1491" s="9">
        <v>832917377571.71179</v>
      </c>
      <c r="H1491" s="44">
        <f t="shared" si="119"/>
        <v>1.0491621410751915E-2</v>
      </c>
      <c r="I1491" s="10">
        <f t="shared" si="115"/>
        <v>9.0880271249756256E-3</v>
      </c>
      <c r="J1491" s="10">
        <f t="shared" si="116"/>
        <v>-8.1778327922660266E-3</v>
      </c>
      <c r="K1491" s="10">
        <f t="shared" si="117"/>
        <v>4.9684743121417707</v>
      </c>
      <c r="L1491" s="10">
        <f t="shared" si="118"/>
        <v>3.4320938917503652E-2</v>
      </c>
    </row>
    <row r="1492" spans="1:12" x14ac:dyDescent="0.25">
      <c r="A1492" s="8">
        <v>45321</v>
      </c>
      <c r="B1492" s="9">
        <v>43302.73</v>
      </c>
      <c r="C1492" s="9">
        <v>43791.13</v>
      </c>
      <c r="D1492" s="9">
        <v>42811.98</v>
      </c>
      <c r="E1492" s="9">
        <v>42915.56</v>
      </c>
      <c r="F1492" s="9">
        <v>35745948974.371529</v>
      </c>
      <c r="G1492" s="9">
        <v>851479185369.36108</v>
      </c>
      <c r="H1492" s="44">
        <f t="shared" si="119"/>
        <v>1.1726155738503968E-2</v>
      </c>
      <c r="I1492" s="10">
        <f t="shared" si="115"/>
        <v>7.3214296222359502E-3</v>
      </c>
      <c r="J1492" s="10">
        <f t="shared" si="116"/>
        <v>-7.0911343111915714E-3</v>
      </c>
      <c r="K1492" s="10">
        <f t="shared" si="117"/>
        <v>5.0384615714472059</v>
      </c>
      <c r="L1492" s="10">
        <f t="shared" si="118"/>
        <v>2.2870934724345648E-2</v>
      </c>
    </row>
    <row r="1493" spans="1:12" x14ac:dyDescent="0.25">
      <c r="A1493" s="8">
        <v>45322</v>
      </c>
      <c r="B1493" s="9">
        <v>42945.4</v>
      </c>
      <c r="C1493" s="9">
        <v>43741.81</v>
      </c>
      <c r="D1493" s="9">
        <v>42287.98</v>
      </c>
      <c r="E1493" s="9">
        <v>42611.24</v>
      </c>
      <c r="F1493" s="9">
        <v>36387883734.604156</v>
      </c>
      <c r="G1493" s="9">
        <v>841845565656.90967</v>
      </c>
      <c r="H1493" s="44">
        <f t="shared" si="119"/>
        <v>-1.1262554768511274E-3</v>
      </c>
      <c r="I1493" s="10">
        <f t="shared" si="115"/>
        <v>1.1139558086730674E-2</v>
      </c>
      <c r="J1493" s="10">
        <f t="shared" si="116"/>
        <v>1.0753266039664533E-2</v>
      </c>
      <c r="K1493" s="10">
        <f t="shared" si="117"/>
        <v>5.0316607210306081</v>
      </c>
      <c r="L1493" s="10">
        <f t="shared" si="118"/>
        <v>3.4379272786261961E-2</v>
      </c>
    </row>
    <row r="1494" spans="1:12" x14ac:dyDescent="0.25">
      <c r="A1494" s="8">
        <v>45323</v>
      </c>
      <c r="B1494" s="9">
        <v>42587.199999999997</v>
      </c>
      <c r="C1494" s="9">
        <v>43239.64</v>
      </c>
      <c r="D1494" s="9">
        <v>41932.019999999997</v>
      </c>
      <c r="E1494" s="9">
        <v>43069.45</v>
      </c>
      <c r="F1494" s="9">
        <v>39191696926.069443</v>
      </c>
      <c r="G1494" s="9">
        <v>832833554971.96875</v>
      </c>
      <c r="H1494" s="44">
        <f t="shared" si="119"/>
        <v>-1.1480320544577333E-2</v>
      </c>
      <c r="I1494" s="10">
        <f t="shared" si="115"/>
        <v>4.1365222475246276E-3</v>
      </c>
      <c r="J1494" s="10">
        <f t="shared" si="116"/>
        <v>2.7792321471484804E-3</v>
      </c>
      <c r="K1494" s="10">
        <f t="shared" si="117"/>
        <v>4.9624153225370407</v>
      </c>
      <c r="L1494" s="10">
        <f t="shared" si="118"/>
        <v>3.1184283514126054E-2</v>
      </c>
    </row>
    <row r="1495" spans="1:12" x14ac:dyDescent="0.25">
      <c r="A1495" s="8">
        <v>45324</v>
      </c>
      <c r="B1495" s="9">
        <v>43082.94</v>
      </c>
      <c r="C1495" s="9">
        <v>43424.42</v>
      </c>
      <c r="D1495" s="9">
        <v>42629.75</v>
      </c>
      <c r="E1495" s="9">
        <v>43189.15</v>
      </c>
      <c r="F1495" s="9">
        <v>33012863715.565971</v>
      </c>
      <c r="G1495" s="9">
        <v>844822065348.72571</v>
      </c>
      <c r="H1495" s="44">
        <f t="shared" si="119"/>
        <v>4.2733935805200698E-3</v>
      </c>
      <c r="I1495" s="10">
        <f t="shared" si="115"/>
        <v>2.9296116835909555E-3</v>
      </c>
      <c r="J1495" s="10">
        <f t="shared" si="116"/>
        <v>-5.0586779318417818E-3</v>
      </c>
      <c r="K1495" s="10">
        <f t="shared" si="117"/>
        <v>4.9878950699007651</v>
      </c>
      <c r="L1495" s="10">
        <f t="shared" si="118"/>
        <v>1.8641207138207383E-2</v>
      </c>
    </row>
    <row r="1496" spans="1:12" x14ac:dyDescent="0.25">
      <c r="A1496" s="8">
        <v>45325</v>
      </c>
      <c r="B1496" s="9">
        <v>43185.79</v>
      </c>
      <c r="C1496" s="9">
        <v>43355.96</v>
      </c>
      <c r="D1496" s="9">
        <v>42925.88</v>
      </c>
      <c r="E1496" s="9">
        <v>42970.67</v>
      </c>
      <c r="F1496" s="9">
        <v>26212803849.48959</v>
      </c>
      <c r="G1496" s="9">
        <v>845608019938.07983</v>
      </c>
      <c r="H1496" s="44">
        <f t="shared" si="119"/>
        <v>-1.5765322829872945E-3</v>
      </c>
      <c r="I1496" s="10">
        <f t="shared" si="115"/>
        <v>1.0380106105841627E-2</v>
      </c>
      <c r="J1496" s="10">
        <f t="shared" si="116"/>
        <v>-8.3938649315915548E-3</v>
      </c>
      <c r="K1496" s="10">
        <f t="shared" si="117"/>
        <v>4.9784549600159256</v>
      </c>
      <c r="L1496" s="10">
        <f t="shared" si="118"/>
        <v>1.0019130650321006E-2</v>
      </c>
    </row>
    <row r="1497" spans="1:12" x14ac:dyDescent="0.25">
      <c r="A1497" s="8">
        <v>45326</v>
      </c>
      <c r="B1497" s="9">
        <v>43006.66</v>
      </c>
      <c r="C1497" s="9">
        <v>43107.98</v>
      </c>
      <c r="D1497" s="9">
        <v>42228.04</v>
      </c>
      <c r="E1497" s="9">
        <v>42609.98</v>
      </c>
      <c r="F1497" s="9">
        <v>21504822984.777779</v>
      </c>
      <c r="G1497" s="9">
        <v>841321775010.31592</v>
      </c>
      <c r="H1497" s="44">
        <f t="shared" si="119"/>
        <v>-5.7196288584083002E-3</v>
      </c>
      <c r="I1497" s="10">
        <f t="shared" si="115"/>
        <v>8.5086931666397258E-3</v>
      </c>
      <c r="J1497" s="10">
        <f t="shared" si="116"/>
        <v>2.4332327778608942E-3</v>
      </c>
      <c r="K1497" s="10">
        <f t="shared" si="117"/>
        <v>4.9442604164979249</v>
      </c>
      <c r="L1497" s="10">
        <f t="shared" si="118"/>
        <v>2.0837812979243253E-2</v>
      </c>
    </row>
    <row r="1498" spans="1:12" x14ac:dyDescent="0.25">
      <c r="A1498" s="8">
        <v>45327</v>
      </c>
      <c r="B1498" s="9">
        <v>42582.94</v>
      </c>
      <c r="C1498" s="9">
        <v>43494.23</v>
      </c>
      <c r="D1498" s="9">
        <v>42286.04</v>
      </c>
      <c r="E1498" s="9">
        <v>42713.66</v>
      </c>
      <c r="F1498" s="9">
        <v>27475772366.961811</v>
      </c>
      <c r="G1498" s="9">
        <v>839543655852.05554</v>
      </c>
      <c r="H1498" s="44">
        <f t="shared" si="119"/>
        <v>8.960057975344703E-3</v>
      </c>
      <c r="I1498" s="10">
        <f t="shared" si="115"/>
        <v>1.80485859626081E-2</v>
      </c>
      <c r="J1498" s="10">
        <f t="shared" si="116"/>
        <v>9.1654519888952901E-3</v>
      </c>
      <c r="K1498" s="10">
        <f t="shared" si="117"/>
        <v>4.9975213344502922</v>
      </c>
      <c r="L1498" s="10">
        <f t="shared" si="118"/>
        <v>2.8571840730416076E-2</v>
      </c>
    </row>
    <row r="1499" spans="1:12" x14ac:dyDescent="0.25">
      <c r="A1499" s="8">
        <v>45328</v>
      </c>
      <c r="B1499" s="9">
        <v>42708.71</v>
      </c>
      <c r="C1499" s="9">
        <v>43360.57</v>
      </c>
      <c r="D1499" s="9">
        <v>42578.66</v>
      </c>
      <c r="E1499" s="9">
        <v>43105.15</v>
      </c>
      <c r="F1499" s="9">
        <v>29890974499.013889</v>
      </c>
      <c r="G1499" s="9">
        <v>842823370827.79858</v>
      </c>
      <c r="H1499" s="44">
        <f t="shared" si="119"/>
        <v>-3.0730512989884744E-3</v>
      </c>
      <c r="I1499" s="10">
        <f t="shared" si="115"/>
        <v>3.5183536789754259E-3</v>
      </c>
      <c r="J1499" s="10">
        <f t="shared" si="116"/>
        <v>2.836992795524429E-2</v>
      </c>
      <c r="K1499" s="10">
        <f t="shared" si="117"/>
        <v>4.9790906437227491</v>
      </c>
      <c r="L1499" s="10">
        <f t="shared" si="118"/>
        <v>1.8363894025786642E-2</v>
      </c>
    </row>
    <row r="1500" spans="1:12" x14ac:dyDescent="0.25">
      <c r="A1500" s="8">
        <v>45329</v>
      </c>
      <c r="B1500" s="9">
        <v>43096.02</v>
      </c>
      <c r="C1500" s="9">
        <v>44334.080000000002</v>
      </c>
      <c r="D1500" s="9">
        <v>42795.21</v>
      </c>
      <c r="E1500" s="9">
        <v>44328.04</v>
      </c>
      <c r="F1500" s="9">
        <v>27981396003.079861</v>
      </c>
      <c r="G1500" s="9">
        <v>849011742925.90625</v>
      </c>
      <c r="H1500" s="44">
        <f t="shared" si="119"/>
        <v>2.2451503750988561E-2</v>
      </c>
      <c r="I1500" s="10">
        <f t="shared" si="115"/>
        <v>1.9819768286056909E-2</v>
      </c>
      <c r="J1500" s="10">
        <f t="shared" si="116"/>
        <v>2.2287247530005772E-2</v>
      </c>
      <c r="K1500" s="10">
        <f t="shared" si="117"/>
        <v>5.113330219737791</v>
      </c>
      <c r="L1500" s="10">
        <f t="shared" si="118"/>
        <v>3.5958930917735943E-2</v>
      </c>
    </row>
    <row r="1501" spans="1:12" x14ac:dyDescent="0.25">
      <c r="A1501" s="8">
        <v>45330</v>
      </c>
      <c r="B1501" s="9">
        <v>44345.87</v>
      </c>
      <c r="C1501" s="9">
        <v>45550.04</v>
      </c>
      <c r="D1501" s="9">
        <v>44345.87</v>
      </c>
      <c r="E1501" s="9">
        <v>45315.99</v>
      </c>
      <c r="F1501" s="9">
        <v>38857280496.847221</v>
      </c>
      <c r="G1501" s="9">
        <v>880901927478.84375</v>
      </c>
      <c r="H1501" s="44">
        <f t="shared" si="119"/>
        <v>2.7427207241020882E-2</v>
      </c>
      <c r="I1501" s="10">
        <f t="shared" si="115"/>
        <v>3.9153870646236842E-2</v>
      </c>
      <c r="J1501" s="10">
        <f t="shared" si="116"/>
        <v>3.923427470082852E-2</v>
      </c>
      <c r="K1501" s="10">
        <f t="shared" si="117"/>
        <v>5.2810017946073353</v>
      </c>
      <c r="L1501" s="10">
        <f t="shared" si="118"/>
        <v>2.7154050647782979E-2</v>
      </c>
    </row>
    <row r="1502" spans="1:12" x14ac:dyDescent="0.25">
      <c r="A1502" s="8">
        <v>45331</v>
      </c>
      <c r="B1502" s="9">
        <v>45288.66</v>
      </c>
      <c r="C1502" s="9">
        <v>48076.09</v>
      </c>
      <c r="D1502" s="9">
        <v>45252.45</v>
      </c>
      <c r="E1502" s="9">
        <v>47093.93</v>
      </c>
      <c r="F1502" s="9">
        <v>47445816052.149307</v>
      </c>
      <c r="G1502" s="9">
        <v>917625452532.66321</v>
      </c>
      <c r="H1502" s="44">
        <f t="shared" si="119"/>
        <v>5.5456592354254694E-2</v>
      </c>
      <c r="I1502" s="10">
        <f t="shared" si="115"/>
        <v>6.6236574186313776E-3</v>
      </c>
      <c r="J1502" s="10">
        <f t="shared" si="116"/>
        <v>1.4148320176294638E-2</v>
      </c>
      <c r="K1502" s="10">
        <f t="shared" si="117"/>
        <v>5.6293247507072159</v>
      </c>
      <c r="L1502" s="10">
        <f t="shared" si="118"/>
        <v>6.2397505549423249E-2</v>
      </c>
    </row>
    <row r="1503" spans="1:12" x14ac:dyDescent="0.25">
      <c r="A1503" s="8">
        <v>45332</v>
      </c>
      <c r="B1503" s="9">
        <v>47122.11</v>
      </c>
      <c r="C1503" s="9">
        <v>48080.160000000003</v>
      </c>
      <c r="D1503" s="9">
        <v>46879.57</v>
      </c>
      <c r="E1503" s="9">
        <v>47760.23</v>
      </c>
      <c r="F1503" s="9">
        <v>45283385490.222221</v>
      </c>
      <c r="G1503" s="9">
        <v>929109405398.5</v>
      </c>
      <c r="H1503" s="44">
        <f t="shared" si="119"/>
        <v>8.4657466944732513E-5</v>
      </c>
      <c r="I1503" s="10">
        <f t="shared" si="115"/>
        <v>1.8395334749380314E-2</v>
      </c>
      <c r="J1503" s="10">
        <f t="shared" si="116"/>
        <v>1.0666824678189357E-2</v>
      </c>
      <c r="K1503" s="10">
        <f t="shared" si="117"/>
        <v>5.6298859725481654</v>
      </c>
      <c r="L1503" s="10">
        <f t="shared" si="118"/>
        <v>2.5610089853639995E-2</v>
      </c>
    </row>
    <row r="1504" spans="1:12" x14ac:dyDescent="0.25">
      <c r="A1504" s="8">
        <v>45333</v>
      </c>
      <c r="B1504" s="9">
        <v>47751.14</v>
      </c>
      <c r="C1504" s="9">
        <v>48534.61</v>
      </c>
      <c r="D1504" s="9">
        <v>47608.53</v>
      </c>
      <c r="E1504" s="9">
        <v>48269.68</v>
      </c>
      <c r="F1504" s="9">
        <v>30911023232.652779</v>
      </c>
      <c r="G1504" s="9">
        <v>944665729688.23279</v>
      </c>
      <c r="H1504" s="44">
        <f t="shared" si="119"/>
        <v>9.4519236208863919E-3</v>
      </c>
      <c r="I1504" s="10">
        <f t="shared" si="115"/>
        <v>2.5796992059780033E-2</v>
      </c>
      <c r="J1504" s="10">
        <f t="shared" si="116"/>
        <v>3.6206579368249336E-2</v>
      </c>
      <c r="K1504" s="10">
        <f t="shared" si="117"/>
        <v>5.6925511483758768</v>
      </c>
      <c r="L1504" s="10">
        <f t="shared" si="118"/>
        <v>1.9451976358018319E-2</v>
      </c>
    </row>
    <row r="1505" spans="1:12" x14ac:dyDescent="0.25">
      <c r="A1505" s="8">
        <v>45334</v>
      </c>
      <c r="B1505" s="9">
        <v>48297.37</v>
      </c>
      <c r="C1505" s="9">
        <v>50255.98</v>
      </c>
      <c r="D1505" s="9">
        <v>47745.03</v>
      </c>
      <c r="E1505" s="9">
        <v>50017.36</v>
      </c>
      <c r="F1505" s="9">
        <v>38777494088.965279</v>
      </c>
      <c r="G1505" s="9">
        <v>957112042990.74304</v>
      </c>
      <c r="H1505" s="44">
        <f t="shared" si="119"/>
        <v>3.5466855507853112E-2</v>
      </c>
      <c r="I1505" s="10">
        <f t="shared" si="115"/>
        <v>2.5239793887452375E-2</v>
      </c>
      <c r="J1505" s="10">
        <f t="shared" si="116"/>
        <v>-5.505688424978783E-3</v>
      </c>
      <c r="K1505" s="10">
        <f t="shared" si="117"/>
        <v>5.9299148929342405</v>
      </c>
      <c r="L1505" s="10">
        <f t="shared" si="118"/>
        <v>5.2590814164322541E-2</v>
      </c>
    </row>
    <row r="1506" spans="1:12" x14ac:dyDescent="0.25">
      <c r="A1506" s="8">
        <v>45335</v>
      </c>
      <c r="B1506" s="9">
        <v>49917.25</v>
      </c>
      <c r="C1506" s="9">
        <v>50204.94</v>
      </c>
      <c r="D1506" s="9">
        <v>48449.96</v>
      </c>
      <c r="E1506" s="9">
        <v>49741.98</v>
      </c>
      <c r="F1506" s="9">
        <v>53115326968.274307</v>
      </c>
      <c r="G1506" s="9">
        <v>973839645174.21875</v>
      </c>
      <c r="H1506" s="44">
        <f t="shared" si="119"/>
        <v>-1.0156005315188534E-3</v>
      </c>
      <c r="I1506" s="10">
        <f t="shared" si="115"/>
        <v>1.3290926047955088E-2</v>
      </c>
      <c r="J1506" s="10">
        <f t="shared" si="116"/>
        <v>4.177075379789863E-2</v>
      </c>
      <c r="K1506" s="10">
        <f t="shared" si="117"/>
        <v>5.9228768676855958</v>
      </c>
      <c r="L1506" s="10">
        <f t="shared" si="118"/>
        <v>3.6222527325100007E-2</v>
      </c>
    </row>
    <row r="1507" spans="1:12" x14ac:dyDescent="0.25">
      <c r="A1507" s="8">
        <v>45336</v>
      </c>
      <c r="B1507" s="9">
        <v>49699.59</v>
      </c>
      <c r="C1507" s="9">
        <v>51945.99</v>
      </c>
      <c r="D1507" s="9">
        <v>49324.02</v>
      </c>
      <c r="E1507" s="9">
        <v>51819.74</v>
      </c>
      <c r="F1507" s="9">
        <v>51748211301.513893</v>
      </c>
      <c r="G1507" s="9">
        <v>997549034115.47925</v>
      </c>
      <c r="H1507" s="44">
        <f t="shared" si="119"/>
        <v>3.4678858295617836E-2</v>
      </c>
      <c r="I1507" s="10">
        <f t="shared" si="115"/>
        <v>1.5291992109836299E-2</v>
      </c>
      <c r="J1507" s="10">
        <f t="shared" si="116"/>
        <v>1.3236268649747807E-3</v>
      </c>
      <c r="K1507" s="10">
        <f t="shared" si="117"/>
        <v>6.1629543335780754</v>
      </c>
      <c r="L1507" s="10">
        <f t="shared" si="118"/>
        <v>5.3158075923251946E-2</v>
      </c>
    </row>
    <row r="1508" spans="1:12" x14ac:dyDescent="0.25">
      <c r="A1508" s="8">
        <v>45337</v>
      </c>
      <c r="B1508" s="9">
        <v>51783.92</v>
      </c>
      <c r="C1508" s="9">
        <v>52771.03</v>
      </c>
      <c r="D1508" s="9">
        <v>51325.97</v>
      </c>
      <c r="E1508" s="9">
        <v>51888.33</v>
      </c>
      <c r="F1508" s="9">
        <v>53084197642.982643</v>
      </c>
      <c r="G1508" s="9">
        <v>1021838077939.8781</v>
      </c>
      <c r="H1508" s="44">
        <f t="shared" si="119"/>
        <v>1.5882650422101897E-2</v>
      </c>
      <c r="I1508" s="10">
        <f t="shared" si="115"/>
        <v>2.3599176807296771E-4</v>
      </c>
      <c r="J1508" s="10">
        <f t="shared" si="116"/>
        <v>4.5025538497769357E-3</v>
      </c>
      <c r="K1508" s="10">
        <f t="shared" si="117"/>
        <v>6.2767210332477754</v>
      </c>
      <c r="L1508" s="10">
        <f t="shared" si="118"/>
        <v>2.8154558014198194E-2</v>
      </c>
    </row>
    <row r="1509" spans="1:12" x14ac:dyDescent="0.25">
      <c r="A1509" s="8">
        <v>45338</v>
      </c>
      <c r="B1509" s="9">
        <v>51880.02</v>
      </c>
      <c r="C1509" s="9">
        <v>52467.94</v>
      </c>
      <c r="D1509" s="9">
        <v>51629.9</v>
      </c>
      <c r="E1509" s="9">
        <v>52121.96</v>
      </c>
      <c r="F1509" s="9">
        <v>47646573465.986122</v>
      </c>
      <c r="G1509" s="9">
        <v>1021079205021.528</v>
      </c>
      <c r="H1509" s="44">
        <f t="shared" si="119"/>
        <v>-5.743492215330959E-3</v>
      </c>
      <c r="I1509" s="10">
        <f t="shared" si="115"/>
        <v>6.8647139093700651E-3</v>
      </c>
      <c r="J1509" s="10">
        <f t="shared" si="116"/>
        <v>-8.5946499325811887E-3</v>
      </c>
      <c r="K1509" s="10">
        <f t="shared" si="117"/>
        <v>6.2349272426401816</v>
      </c>
      <c r="L1509" s="10">
        <f t="shared" si="118"/>
        <v>1.6231679704977076E-2</v>
      </c>
    </row>
    <row r="1510" spans="1:12" x14ac:dyDescent="0.25">
      <c r="A1510" s="8">
        <v>45339</v>
      </c>
      <c r="B1510" s="9">
        <v>52124.14</v>
      </c>
      <c r="C1510" s="9">
        <v>52149.08</v>
      </c>
      <c r="D1510" s="9">
        <v>50630.03</v>
      </c>
      <c r="E1510" s="9">
        <v>51673.99</v>
      </c>
      <c r="F1510" s="9">
        <v>35178091490.833344</v>
      </c>
      <c r="G1510" s="9">
        <v>1013205165333.806</v>
      </c>
      <c r="H1510" s="44">
        <f t="shared" si="119"/>
        <v>-6.0772349743481559E-3</v>
      </c>
      <c r="I1510" s="10">
        <f t="shared" si="115"/>
        <v>6.9655644009960788E-4</v>
      </c>
      <c r="J1510" s="10">
        <f t="shared" si="116"/>
        <v>8.6130372359478624E-3</v>
      </c>
      <c r="K1510" s="10">
        <f t="shared" si="117"/>
        <v>6.1909588897643442</v>
      </c>
      <c r="L1510" s="10">
        <f t="shared" si="118"/>
        <v>3.0002944892586481E-2</v>
      </c>
    </row>
    <row r="1511" spans="1:12" x14ac:dyDescent="0.25">
      <c r="A1511" s="8">
        <v>45340</v>
      </c>
      <c r="B1511" s="9">
        <v>51642.61</v>
      </c>
      <c r="C1511" s="9">
        <v>52338.43</v>
      </c>
      <c r="D1511" s="9">
        <v>51214.73</v>
      </c>
      <c r="E1511" s="9">
        <v>52119.06</v>
      </c>
      <c r="F1511" s="9">
        <v>31540616364.51041</v>
      </c>
      <c r="G1511" s="9">
        <v>1015642862477.642</v>
      </c>
      <c r="H1511" s="44">
        <f t="shared" si="119"/>
        <v>3.6309365380942202E-3</v>
      </c>
      <c r="I1511" s="10">
        <f t="shared" si="115"/>
        <v>3.6678419640955584E-3</v>
      </c>
      <c r="J1511" s="10">
        <f t="shared" si="116"/>
        <v>-7.2850508048302176E-3</v>
      </c>
      <c r="K1511" s="10">
        <f t="shared" si="117"/>
        <v>6.2170688051411238</v>
      </c>
      <c r="L1511" s="10">
        <f t="shared" si="118"/>
        <v>2.1940953315579215E-2</v>
      </c>
    </row>
    <row r="1512" spans="1:12" x14ac:dyDescent="0.25">
      <c r="A1512" s="8">
        <v>45341</v>
      </c>
      <c r="B1512" s="9">
        <v>52126.89</v>
      </c>
      <c r="C1512" s="9">
        <v>52476.91</v>
      </c>
      <c r="D1512" s="9">
        <v>51735.45</v>
      </c>
      <c r="E1512" s="9">
        <v>51739.37</v>
      </c>
      <c r="F1512" s="9">
        <v>32201907719.76041</v>
      </c>
      <c r="G1512" s="9">
        <v>1023293740356.045</v>
      </c>
      <c r="H1512" s="44">
        <f t="shared" si="119"/>
        <v>2.6458569735470323E-3</v>
      </c>
      <c r="I1512" s="10">
        <f t="shared" si="115"/>
        <v>1.2842187408682626E-2</v>
      </c>
      <c r="J1512" s="10">
        <f t="shared" si="116"/>
        <v>1.0413346741562579E-2</v>
      </c>
      <c r="K1512" s="10">
        <f t="shared" si="117"/>
        <v>6.2361641369677745</v>
      </c>
      <c r="L1512" s="10">
        <f t="shared" si="118"/>
        <v>1.4331758977645048E-2</v>
      </c>
    </row>
    <row r="1513" spans="1:12" x14ac:dyDescent="0.25">
      <c r="A1513" s="8">
        <v>45342</v>
      </c>
      <c r="B1513" s="9">
        <v>51774.73</v>
      </c>
      <c r="C1513" s="9">
        <v>52887.96</v>
      </c>
      <c r="D1513" s="9">
        <v>50803.55</v>
      </c>
      <c r="E1513" s="9">
        <v>52278.15</v>
      </c>
      <c r="F1513" s="9">
        <v>44183700165.340279</v>
      </c>
      <c r="G1513" s="9">
        <v>1018468225252.389</v>
      </c>
      <c r="H1513" s="44">
        <f t="shared" si="119"/>
        <v>7.8329688238121409E-3</v>
      </c>
      <c r="I1513" s="10">
        <f t="shared" si="115"/>
        <v>3.0460787674255006E-3</v>
      </c>
      <c r="J1513" s="10">
        <f t="shared" si="116"/>
        <v>-8.515029701701371E-3</v>
      </c>
      <c r="K1513" s="10">
        <f t="shared" si="117"/>
        <v>6.2928447850566309</v>
      </c>
      <c r="L1513" s="10">
        <f t="shared" si="118"/>
        <v>4.1028825741508124E-2</v>
      </c>
    </row>
    <row r="1514" spans="1:12" x14ac:dyDescent="0.25">
      <c r="A1514" s="8">
        <v>45343</v>
      </c>
      <c r="B1514" s="9">
        <v>52258.8</v>
      </c>
      <c r="C1514" s="9">
        <v>52341.7</v>
      </c>
      <c r="D1514" s="9">
        <v>50772.85</v>
      </c>
      <c r="E1514" s="9">
        <v>51833</v>
      </c>
      <c r="F1514" s="9">
        <v>52153948766.128471</v>
      </c>
      <c r="G1514" s="9">
        <v>1010598273347.448</v>
      </c>
      <c r="H1514" s="44">
        <f t="shared" si="119"/>
        <v>-1.0328626780083823E-2</v>
      </c>
      <c r="I1514" s="10">
        <f t="shared" si="115"/>
        <v>2.8781869419820714E-3</v>
      </c>
      <c r="J1514" s="10">
        <f t="shared" si="116"/>
        <v>-9.5211544768777356E-3</v>
      </c>
      <c r="K1514" s="10">
        <f t="shared" si="117"/>
        <v>6.2175197131067002</v>
      </c>
      <c r="L1514" s="10">
        <f t="shared" si="118"/>
        <v>3.0899388157253238E-2</v>
      </c>
    </row>
    <row r="1515" spans="1:12" x14ac:dyDescent="0.25">
      <c r="A1515" s="8">
        <v>45344</v>
      </c>
      <c r="B1515" s="9">
        <v>51849.39</v>
      </c>
      <c r="C1515" s="9">
        <v>52026.559999999998</v>
      </c>
      <c r="D1515" s="9">
        <v>50947.82</v>
      </c>
      <c r="E1515" s="9">
        <v>51339.49</v>
      </c>
      <c r="F1515" s="9">
        <v>46651103476.975693</v>
      </c>
      <c r="G1515" s="9">
        <v>1012679602852.483</v>
      </c>
      <c r="H1515" s="44">
        <f t="shared" si="119"/>
        <v>-6.0208208751339649E-3</v>
      </c>
      <c r="I1515" s="10">
        <f t="shared" si="115"/>
        <v>9.3703522854777909E-3</v>
      </c>
      <c r="J1515" s="10">
        <f t="shared" si="116"/>
        <v>-9.923160514449969E-3</v>
      </c>
      <c r="K1515" s="10">
        <f t="shared" si="117"/>
        <v>6.174064319751337</v>
      </c>
      <c r="L1515" s="10">
        <f t="shared" si="118"/>
        <v>2.1173428028912644E-2</v>
      </c>
    </row>
    <row r="1516" spans="1:12" x14ac:dyDescent="0.25">
      <c r="A1516" s="8">
        <v>45345</v>
      </c>
      <c r="B1516" s="9">
        <v>51288.38</v>
      </c>
      <c r="C1516" s="9">
        <v>51501.55</v>
      </c>
      <c r="D1516" s="9">
        <v>50660.19</v>
      </c>
      <c r="E1516" s="9">
        <v>50830.04</v>
      </c>
      <c r="F1516" s="9">
        <v>39680259961.607643</v>
      </c>
      <c r="G1516" s="9">
        <v>1003273465076.26</v>
      </c>
      <c r="H1516" s="44">
        <f t="shared" si="119"/>
        <v>-1.0091191883530158E-2</v>
      </c>
      <c r="I1516" s="10">
        <f t="shared" si="115"/>
        <v>1.4415446286168134E-3</v>
      </c>
      <c r="J1516" s="10">
        <f t="shared" si="116"/>
        <v>1.4146359121495866E-2</v>
      </c>
      <c r="K1516" s="10">
        <f t="shared" si="117"/>
        <v>6.1016694601159385</v>
      </c>
      <c r="L1516" s="10">
        <f t="shared" si="118"/>
        <v>1.6607912445650186E-2</v>
      </c>
    </row>
    <row r="1517" spans="1:12" x14ac:dyDescent="0.25">
      <c r="A1517" s="8">
        <v>45346</v>
      </c>
      <c r="B1517" s="9">
        <v>50744.12</v>
      </c>
      <c r="C1517" s="9">
        <v>51664.32</v>
      </c>
      <c r="D1517" s="9">
        <v>50590.04</v>
      </c>
      <c r="E1517" s="9">
        <v>51549.1</v>
      </c>
      <c r="F1517" s="9">
        <v>32742452148.96875</v>
      </c>
      <c r="G1517" s="9">
        <v>1004394826459.788</v>
      </c>
      <c r="H1517" s="44">
        <f t="shared" si="119"/>
        <v>3.160487402806261E-3</v>
      </c>
      <c r="I1517" s="10">
        <f t="shared" si="115"/>
        <v>3.6722457026879582E-2</v>
      </c>
      <c r="J1517" s="10">
        <f t="shared" si="116"/>
        <v>3.7802793841212878E-3</v>
      </c>
      <c r="K1517" s="10">
        <f t="shared" si="117"/>
        <v>6.1241141969835287</v>
      </c>
      <c r="L1517" s="10">
        <f t="shared" si="118"/>
        <v>2.1235009895228307E-2</v>
      </c>
    </row>
    <row r="1518" spans="1:12" x14ac:dyDescent="0.25">
      <c r="A1518" s="8">
        <v>45347</v>
      </c>
      <c r="B1518" s="9">
        <v>51568.160000000003</v>
      </c>
      <c r="C1518" s="9">
        <v>51932.93</v>
      </c>
      <c r="D1518" s="9">
        <v>51340.03</v>
      </c>
      <c r="E1518" s="9">
        <v>51743.97</v>
      </c>
      <c r="F1518" s="9">
        <v>26223098130.645828</v>
      </c>
      <c r="G1518" s="9">
        <v>1013990612709.7531</v>
      </c>
      <c r="H1518" s="44">
        <f t="shared" si="119"/>
        <v>5.199139367362245E-3</v>
      </c>
      <c r="I1518" s="10">
        <f t="shared" si="115"/>
        <v>6.8962328936440775E-3</v>
      </c>
      <c r="J1518" s="10">
        <f t="shared" si="116"/>
        <v>5.2391418748890084E-2</v>
      </c>
      <c r="K1518" s="10">
        <f t="shared" si="117"/>
        <v>6.1611534595626507</v>
      </c>
      <c r="L1518" s="10">
        <f t="shared" si="118"/>
        <v>1.1548493446536856E-2</v>
      </c>
    </row>
    <row r="1519" spans="1:12" x14ac:dyDescent="0.25">
      <c r="A1519" s="8">
        <v>45348</v>
      </c>
      <c r="B1519" s="9">
        <v>51721.05</v>
      </c>
      <c r="C1519" s="9">
        <v>54899.99</v>
      </c>
      <c r="D1519" s="9">
        <v>50934.63</v>
      </c>
      <c r="E1519" s="9">
        <v>54454.91</v>
      </c>
      <c r="F1519" s="9">
        <v>36653055557.65625</v>
      </c>
      <c r="G1519" s="9">
        <v>1027224515607.576</v>
      </c>
      <c r="H1519" s="44">
        <f t="shared" si="119"/>
        <v>5.7132536138438515E-2</v>
      </c>
      <c r="I1519" s="10">
        <f t="shared" si="115"/>
        <v>4.2714527608221996E-2</v>
      </c>
      <c r="J1519" s="10">
        <f t="shared" si="116"/>
        <v>4.7274524923464067E-2</v>
      </c>
      <c r="K1519" s="10">
        <f t="shared" si="117"/>
        <v>6.5702883183840175</v>
      </c>
      <c r="L1519" s="10">
        <f t="shared" si="118"/>
        <v>7.7851944737794332E-2</v>
      </c>
    </row>
    <row r="1520" spans="1:12" x14ac:dyDescent="0.25">
      <c r="A1520" s="8">
        <v>45349</v>
      </c>
      <c r="B1520" s="9">
        <v>54476.52</v>
      </c>
      <c r="C1520" s="9">
        <v>57501.14</v>
      </c>
      <c r="D1520" s="9">
        <v>54463.73</v>
      </c>
      <c r="E1520" s="9">
        <v>57029.24</v>
      </c>
      <c r="F1520" s="9">
        <v>81134638355.524307</v>
      </c>
      <c r="G1520" s="9">
        <v>1108929904071.7051</v>
      </c>
      <c r="H1520" s="44">
        <f t="shared" si="119"/>
        <v>4.7379790050963606E-2</v>
      </c>
      <c r="I1520" s="10">
        <f t="shared" si="115"/>
        <v>7.8754174045764361E-2</v>
      </c>
      <c r="J1520" s="10">
        <f t="shared" si="116"/>
        <v>9.5881340870051845E-2</v>
      </c>
      <c r="K1520" s="10">
        <f t="shared" si="117"/>
        <v>6.9289669895343149</v>
      </c>
      <c r="L1520" s="10">
        <f t="shared" si="118"/>
        <v>5.5769408375078156E-2</v>
      </c>
    </row>
    <row r="1521" spans="1:12" x14ac:dyDescent="0.25">
      <c r="A1521" s="8">
        <v>45350</v>
      </c>
      <c r="B1521" s="9">
        <v>57037.37</v>
      </c>
      <c r="C1521" s="9">
        <v>63699.03</v>
      </c>
      <c r="D1521" s="9">
        <v>56731.11</v>
      </c>
      <c r="E1521" s="9">
        <v>62497.279999999999</v>
      </c>
      <c r="F1521" s="9">
        <v>96554866216.253479</v>
      </c>
      <c r="G1521" s="9">
        <v>1164199401855.021</v>
      </c>
      <c r="H1521" s="44">
        <f t="shared" si="119"/>
        <v>0.10778725430487117</v>
      </c>
      <c r="I1521" s="10">
        <f t="shared" si="115"/>
        <v>3.4174158789579898E-3</v>
      </c>
      <c r="J1521" s="10">
        <f t="shared" si="116"/>
        <v>-1.9861184358743289E-2</v>
      </c>
      <c r="K1521" s="10">
        <f t="shared" si="117"/>
        <v>7.7836085708101788</v>
      </c>
      <c r="L1521" s="10">
        <f t="shared" si="118"/>
        <v>0.12282361476798176</v>
      </c>
    </row>
    <row r="1522" spans="1:12" x14ac:dyDescent="0.25">
      <c r="A1522" s="8">
        <v>45351</v>
      </c>
      <c r="B1522" s="9">
        <v>62432.07</v>
      </c>
      <c r="C1522" s="9">
        <v>63470.48</v>
      </c>
      <c r="D1522" s="9">
        <v>60559.34</v>
      </c>
      <c r="E1522" s="9">
        <v>61256.01</v>
      </c>
      <c r="F1522" s="9">
        <v>144705189244.5</v>
      </c>
      <c r="G1522" s="9">
        <v>1219220160267.0381</v>
      </c>
      <c r="H1522" s="44">
        <f t="shared" si="119"/>
        <v>-3.5879667241400007E-3</v>
      </c>
      <c r="I1522" s="10">
        <f t="shared" si="115"/>
        <v>2.8044301114545637E-4</v>
      </c>
      <c r="J1522" s="10">
        <f t="shared" si="116"/>
        <v>1.9999017239288097E-2</v>
      </c>
      <c r="K1522" s="10">
        <f t="shared" si="117"/>
        <v>7.7520932755402399</v>
      </c>
      <c r="L1522" s="10">
        <f t="shared" si="118"/>
        <v>4.8070867350932245E-2</v>
      </c>
    </row>
    <row r="1523" spans="1:12" x14ac:dyDescent="0.25">
      <c r="A1523" s="8">
        <v>45352</v>
      </c>
      <c r="B1523" s="9">
        <v>61153.2</v>
      </c>
      <c r="C1523" s="9">
        <v>62936</v>
      </c>
      <c r="D1523" s="9">
        <v>60791.79</v>
      </c>
      <c r="E1523" s="9">
        <v>62481.07</v>
      </c>
      <c r="F1523" s="9">
        <v>86080951475.559021</v>
      </c>
      <c r="G1523" s="9">
        <v>1214897930968.2671</v>
      </c>
      <c r="H1523" s="44">
        <f t="shared" si="119"/>
        <v>-8.4209226084315594E-3</v>
      </c>
      <c r="I1523" s="10">
        <f t="shared" si="115"/>
        <v>1.5319707992374105E-2</v>
      </c>
      <c r="J1523" s="10">
        <f t="shared" si="116"/>
        <v>-7.6351125228809602E-3</v>
      </c>
      <c r="K1523" s="10">
        <f t="shared" si="117"/>
        <v>7.6783925754051428</v>
      </c>
      <c r="L1523" s="10">
        <f t="shared" si="118"/>
        <v>3.5271374637923847E-2</v>
      </c>
    </row>
    <row r="1524" spans="1:12" x14ac:dyDescent="0.25">
      <c r="A1524" s="8">
        <v>45353</v>
      </c>
      <c r="B1524" s="9">
        <v>62381.06</v>
      </c>
      <c r="C1524" s="9">
        <v>62381.06</v>
      </c>
      <c r="D1524" s="9">
        <v>61675.41</v>
      </c>
      <c r="E1524" s="9">
        <v>62004.02</v>
      </c>
      <c r="F1524" s="9">
        <v>56200041952.972221</v>
      </c>
      <c r="G1524" s="9">
        <v>1217268482817.1321</v>
      </c>
      <c r="H1524" s="44">
        <f t="shared" si="119"/>
        <v>-8.8175289182662129E-3</v>
      </c>
      <c r="I1524" s="10">
        <f t="shared" si="115"/>
        <v>4.8894438881738812E-2</v>
      </c>
      <c r="J1524" s="10">
        <f t="shared" si="116"/>
        <v>1.7675789408493126E-2</v>
      </c>
      <c r="K1524" s="10">
        <f t="shared" si="117"/>
        <v>7.6018705979074408</v>
      </c>
      <c r="L1524" s="10">
        <f t="shared" si="118"/>
        <v>1.144135077496844E-2</v>
      </c>
    </row>
    <row r="1525" spans="1:12" x14ac:dyDescent="0.25">
      <c r="A1525" s="8">
        <v>45354</v>
      </c>
      <c r="B1525" s="9">
        <v>61987.33</v>
      </c>
      <c r="C1525" s="9">
        <v>63182.52</v>
      </c>
      <c r="D1525" s="9">
        <v>61424.1</v>
      </c>
      <c r="E1525" s="9">
        <v>63099.99</v>
      </c>
      <c r="F1525" s="9">
        <v>39229163265.527779</v>
      </c>
      <c r="G1525" s="9">
        <v>1221662652840.6941</v>
      </c>
      <c r="H1525" s="44">
        <f t="shared" si="119"/>
        <v>1.2847809896144745E-2</v>
      </c>
      <c r="I1525" s="10">
        <f t="shared" si="115"/>
        <v>5.2553381424200823E-2</v>
      </c>
      <c r="J1525" s="10">
        <f t="shared" si="116"/>
        <v>8.095674817064169E-2</v>
      </c>
      <c r="K1525" s="10">
        <f t="shared" si="117"/>
        <v>7.7123857961005928</v>
      </c>
      <c r="L1525" s="10">
        <f t="shared" si="118"/>
        <v>2.8627525678031951E-2</v>
      </c>
    </row>
    <row r="1526" spans="1:12" x14ac:dyDescent="0.25">
      <c r="A1526" s="8">
        <v>45355</v>
      </c>
      <c r="B1526" s="9">
        <v>63130.26</v>
      </c>
      <c r="C1526" s="9">
        <v>68363.17</v>
      </c>
      <c r="D1526" s="9">
        <v>62812.07</v>
      </c>
      <c r="E1526" s="9">
        <v>68208.36</v>
      </c>
      <c r="F1526" s="9">
        <v>71996842646.857635</v>
      </c>
      <c r="G1526" s="9">
        <v>1283001116073.354</v>
      </c>
      <c r="H1526" s="44">
        <f t="shared" si="119"/>
        <v>8.199498848732216E-2</v>
      </c>
      <c r="I1526" s="10">
        <f t="shared" si="115"/>
        <v>1.8917755998561478E-2</v>
      </c>
      <c r="J1526" s="10">
        <f t="shared" si="116"/>
        <v>-6.2122736860994787E-2</v>
      </c>
      <c r="K1526" s="10">
        <f t="shared" si="117"/>
        <v>8.4267577691489688</v>
      </c>
      <c r="L1526" s="10">
        <f t="shared" si="118"/>
        <v>8.8376326397139993E-2</v>
      </c>
    </row>
    <row r="1527" spans="1:12" x14ac:dyDescent="0.25">
      <c r="A1527" s="8">
        <v>45356</v>
      </c>
      <c r="B1527" s="9">
        <v>68245.95</v>
      </c>
      <c r="C1527" s="9">
        <v>68887.740000000005</v>
      </c>
      <c r="D1527" s="9">
        <v>61397.72</v>
      </c>
      <c r="E1527" s="9">
        <v>63971.07</v>
      </c>
      <c r="F1527" s="9">
        <v>119040375749.31821</v>
      </c>
      <c r="G1527" s="9">
        <v>1300163898134.3779</v>
      </c>
      <c r="H1527" s="44">
        <f t="shared" si="119"/>
        <v>7.6732837286510704E-3</v>
      </c>
      <c r="I1527" s="10">
        <f t="shared" si="115"/>
        <v>1.6435319947672448E-2</v>
      </c>
      <c r="J1527" s="10">
        <f t="shared" si="116"/>
        <v>3.3859993275085154E-2</v>
      </c>
      <c r="K1527" s="10">
        <f t="shared" si="117"/>
        <v>8.499091956152915</v>
      </c>
      <c r="L1527" s="10">
        <f t="shared" si="118"/>
        <v>0.12199182640658335</v>
      </c>
    </row>
    <row r="1528" spans="1:12" x14ac:dyDescent="0.25">
      <c r="A1528" s="8">
        <v>45357</v>
      </c>
      <c r="B1528" s="9">
        <v>63765.18</v>
      </c>
      <c r="C1528" s="9">
        <v>67573.33</v>
      </c>
      <c r="D1528" s="9">
        <v>62793.17</v>
      </c>
      <c r="E1528" s="9">
        <v>66137.13</v>
      </c>
      <c r="F1528" s="9">
        <v>148672936177.7778</v>
      </c>
      <c r="G1528" s="9">
        <v>1294415376146.104</v>
      </c>
      <c r="H1528" s="44">
        <f t="shared" si="119"/>
        <v>-1.9080463374179547E-2</v>
      </c>
      <c r="I1528" s="10">
        <f t="shared" si="115"/>
        <v>1.3694004680062311E-2</v>
      </c>
      <c r="J1528" s="10">
        <f t="shared" si="116"/>
        <v>1.1592429245115499E-2</v>
      </c>
      <c r="K1528" s="10">
        <f t="shared" si="117"/>
        <v>8.317844879995576</v>
      </c>
      <c r="L1528" s="10">
        <f t="shared" si="118"/>
        <v>7.6125476703915451E-2</v>
      </c>
    </row>
    <row r="1529" spans="1:12" x14ac:dyDescent="0.25">
      <c r="A1529" s="8">
        <v>45358</v>
      </c>
      <c r="B1529" s="9">
        <v>66075.98</v>
      </c>
      <c r="C1529" s="9">
        <v>67854.61</v>
      </c>
      <c r="D1529" s="9">
        <v>65688.09</v>
      </c>
      <c r="E1529" s="9">
        <v>66903.820000000007</v>
      </c>
      <c r="F1529" s="9">
        <v>83067313501.038193</v>
      </c>
      <c r="G1529" s="9">
        <v>1311958696591.885</v>
      </c>
      <c r="H1529" s="44">
        <f t="shared" si="119"/>
        <v>4.1625889977598973E-3</v>
      </c>
      <c r="I1529" s="10">
        <f t="shared" si="115"/>
        <v>2.4875948052318669E-2</v>
      </c>
      <c r="J1529" s="10">
        <f t="shared" si="116"/>
        <v>1.9416679047623786E-2</v>
      </c>
      <c r="K1529" s="10">
        <f t="shared" si="117"/>
        <v>8.3566312385758792</v>
      </c>
      <c r="L1529" s="10">
        <f t="shared" si="118"/>
        <v>3.2981930209875276E-2</v>
      </c>
    </row>
    <row r="1530" spans="1:12" x14ac:dyDescent="0.25">
      <c r="A1530" s="8">
        <v>45359</v>
      </c>
      <c r="B1530" s="9">
        <v>66823.179999999993</v>
      </c>
      <c r="C1530" s="9">
        <v>69451.149999999994</v>
      </c>
      <c r="D1530" s="9">
        <v>66398.03</v>
      </c>
      <c r="E1530" s="9">
        <v>68202.87</v>
      </c>
      <c r="F1530" s="9">
        <v>71079775498.715271</v>
      </c>
      <c r="G1530" s="9">
        <v>1329387120348.6531</v>
      </c>
      <c r="H1530" s="44">
        <f t="shared" si="119"/>
        <v>2.3528836139504648E-2</v>
      </c>
      <c r="I1530" s="10">
        <f t="shared" si="115"/>
        <v>2.0765228396160108E-2</v>
      </c>
      <c r="J1530" s="10">
        <f t="shared" si="116"/>
        <v>4.5558200116799785E-3</v>
      </c>
      <c r="K1530" s="10">
        <f t="shared" si="117"/>
        <v>8.5767818818061006</v>
      </c>
      <c r="L1530" s="10">
        <f t="shared" si="118"/>
        <v>4.5982087119150972E-2</v>
      </c>
    </row>
    <row r="1531" spans="1:12" x14ac:dyDescent="0.25">
      <c r="A1531" s="8">
        <v>45360</v>
      </c>
      <c r="B1531" s="9">
        <v>68124.12</v>
      </c>
      <c r="C1531" s="9">
        <v>68641.97</v>
      </c>
      <c r="D1531" s="9">
        <v>67899.97</v>
      </c>
      <c r="E1531" s="9">
        <v>68513.59</v>
      </c>
      <c r="F1531" s="9">
        <v>74958968163.579865</v>
      </c>
      <c r="G1531" s="9">
        <v>1341229215174.1321</v>
      </c>
      <c r="H1531" s="44">
        <f t="shared" si="119"/>
        <v>-1.165106697297299E-2</v>
      </c>
      <c r="I1531" s="10">
        <f t="shared" si="115"/>
        <v>1.6321697780481894E-2</v>
      </c>
      <c r="J1531" s="10">
        <f t="shared" si="116"/>
        <v>6.3658903292034275E-3</v>
      </c>
      <c r="K1531" s="10">
        <f t="shared" si="117"/>
        <v>8.4652021547156231</v>
      </c>
      <c r="L1531" s="10">
        <f t="shared" si="118"/>
        <v>1.0927839879752543E-2</v>
      </c>
    </row>
    <row r="1532" spans="1:12" x14ac:dyDescent="0.25">
      <c r="A1532" s="8">
        <v>45361</v>
      </c>
      <c r="B1532" s="9">
        <v>68313.27</v>
      </c>
      <c r="C1532" s="9">
        <v>69857.990000000005</v>
      </c>
      <c r="D1532" s="9">
        <v>68231.149999999994</v>
      </c>
      <c r="E1532" s="9">
        <v>68949.740000000005</v>
      </c>
      <c r="F1532" s="9">
        <v>45808616696.336807</v>
      </c>
      <c r="G1532" s="9">
        <v>1361100511600.562</v>
      </c>
      <c r="H1532" s="44">
        <f t="shared" si="119"/>
        <v>1.7715400650651549E-2</v>
      </c>
      <c r="I1532" s="10">
        <f t="shared" si="115"/>
        <v>3.0936883759740894E-2</v>
      </c>
      <c r="J1532" s="10">
        <f t="shared" si="116"/>
        <v>4.5608583875733189E-2</v>
      </c>
      <c r="K1532" s="10">
        <f t="shared" si="117"/>
        <v>8.6328820031258218</v>
      </c>
      <c r="L1532" s="10">
        <f t="shared" si="118"/>
        <v>2.38430687449942E-2</v>
      </c>
    </row>
    <row r="1533" spans="1:12" x14ac:dyDescent="0.25">
      <c r="A1533" s="8">
        <v>45362</v>
      </c>
      <c r="B1533" s="9">
        <v>68959.19</v>
      </c>
      <c r="C1533" s="9">
        <v>72708.039999999994</v>
      </c>
      <c r="D1533" s="9">
        <v>67777.97</v>
      </c>
      <c r="E1533" s="9">
        <v>72094.44</v>
      </c>
      <c r="F1533" s="9">
        <v>79078213966.753479</v>
      </c>
      <c r="G1533" s="9">
        <v>1394226484218.354</v>
      </c>
      <c r="H1533" s="44">
        <f t="shared" si="119"/>
        <v>4.0797767012763865E-2</v>
      </c>
      <c r="I1533" s="10">
        <f t="shared" si="115"/>
        <v>1.2959157585688689E-2</v>
      </c>
      <c r="J1533" s="10">
        <f t="shared" si="116"/>
        <v>-8.6078760026432333E-3</v>
      </c>
      <c r="K1533" s="10">
        <f t="shared" si="117"/>
        <v>9.0258820787507954</v>
      </c>
      <c r="L1533" s="10">
        <f t="shared" si="118"/>
        <v>7.2738531413673035E-2</v>
      </c>
    </row>
    <row r="1534" spans="1:12" x14ac:dyDescent="0.25">
      <c r="A1534" s="8">
        <v>45363</v>
      </c>
      <c r="B1534" s="9">
        <v>72085.08</v>
      </c>
      <c r="C1534" s="9">
        <v>72493.289999999994</v>
      </c>
      <c r="D1534" s="9">
        <v>69356.89</v>
      </c>
      <c r="E1534" s="9">
        <v>71473.86</v>
      </c>
      <c r="F1534" s="9">
        <v>89227745554.756943</v>
      </c>
      <c r="G1534" s="9">
        <v>1408081228656.0281</v>
      </c>
      <c r="H1534" s="44">
        <f t="shared" si="119"/>
        <v>-2.9535935778216551E-3</v>
      </c>
      <c r="I1534" s="10">
        <f t="shared" si="115"/>
        <v>1.0672086914223961E-2</v>
      </c>
      <c r="J1534" s="10">
        <f t="shared" si="116"/>
        <v>2.2582941511763766E-2</v>
      </c>
      <c r="K1534" s="10">
        <f t="shared" si="117"/>
        <v>8.9962696978309999</v>
      </c>
      <c r="L1534" s="10">
        <f t="shared" si="118"/>
        <v>4.5221174132807684E-2</v>
      </c>
    </row>
    <row r="1535" spans="1:12" x14ac:dyDescent="0.25">
      <c r="A1535" s="8">
        <v>45364</v>
      </c>
      <c r="B1535" s="9">
        <v>71462.210000000006</v>
      </c>
      <c r="C1535" s="9">
        <v>73607.759999999995</v>
      </c>
      <c r="D1535" s="9">
        <v>71333.36</v>
      </c>
      <c r="E1535" s="9">
        <v>73087.95</v>
      </c>
      <c r="F1535" s="9">
        <v>91851042512.402756</v>
      </c>
      <c r="G1535" s="9">
        <v>1428409527164.4971</v>
      </c>
      <c r="H1535" s="44">
        <f t="shared" si="119"/>
        <v>1.5373422836789464E-2</v>
      </c>
      <c r="I1535" s="10">
        <f t="shared" si="115"/>
        <v>1.2907166498620807E-2</v>
      </c>
      <c r="J1535" s="10">
        <f t="shared" si="116"/>
        <v>-2.2651613569678708E-2</v>
      </c>
      <c r="K1535" s="10">
        <f t="shared" si="117"/>
        <v>9.1499465786863414</v>
      </c>
      <c r="L1535" s="10">
        <f t="shared" si="118"/>
        <v>3.1884100230242796E-2</v>
      </c>
    </row>
    <row r="1536" spans="1:12" x14ac:dyDescent="0.25">
      <c r="A1536" s="8">
        <v>45365</v>
      </c>
      <c r="B1536" s="9">
        <v>73082.350000000006</v>
      </c>
      <c r="C1536" s="9">
        <v>73628.429999999993</v>
      </c>
      <c r="D1536" s="9">
        <v>68699.98</v>
      </c>
      <c r="E1536" s="9">
        <v>71432.39</v>
      </c>
      <c r="F1536" s="9">
        <v>75391048865.6875</v>
      </c>
      <c r="G1536" s="9">
        <v>1418509576121.7991</v>
      </c>
      <c r="H1536" s="44">
        <f t="shared" si="119"/>
        <v>2.8081278386950307E-4</v>
      </c>
      <c r="I1536" s="10">
        <f t="shared" si="115"/>
        <v>1.0506521361684944E-2</v>
      </c>
      <c r="J1536" s="10">
        <f t="shared" si="116"/>
        <v>-2.6601517882854031E-2</v>
      </c>
      <c r="K1536" s="10">
        <f t="shared" si="117"/>
        <v>9.1527968134412276</v>
      </c>
      <c r="L1536" s="10">
        <f t="shared" si="118"/>
        <v>7.1738739953053798E-2</v>
      </c>
    </row>
    <row r="1537" spans="1:12" x14ac:dyDescent="0.25">
      <c r="A1537" s="8">
        <v>45366</v>
      </c>
      <c r="B1537" s="9">
        <v>71388.990000000005</v>
      </c>
      <c r="C1537" s="9">
        <v>72305.13</v>
      </c>
      <c r="D1537" s="9">
        <v>65867.11</v>
      </c>
      <c r="E1537" s="9">
        <v>69532.179999999993</v>
      </c>
      <c r="F1537" s="9">
        <v>124794270434.0174</v>
      </c>
      <c r="G1537" s="9">
        <v>1348218188268.7351</v>
      </c>
      <c r="H1537" s="44">
        <f t="shared" si="119"/>
        <v>-1.7972677130287697E-2</v>
      </c>
      <c r="I1537" s="10">
        <f t="shared" si="115"/>
        <v>1.2494151374408336E-2</v>
      </c>
      <c r="J1537" s="10">
        <f t="shared" si="116"/>
        <v>-6.1060360828611993E-2</v>
      </c>
      <c r="K1537" s="10">
        <f t="shared" si="117"/>
        <v>8.9703238743438352</v>
      </c>
      <c r="L1537" s="10">
        <f t="shared" si="118"/>
        <v>9.7742560740861517E-2</v>
      </c>
    </row>
    <row r="1538" spans="1:12" x14ac:dyDescent="0.25">
      <c r="A1538" s="8">
        <v>45367</v>
      </c>
      <c r="B1538" s="9">
        <v>69491.06</v>
      </c>
      <c r="C1538" s="9">
        <v>69931.27</v>
      </c>
      <c r="D1538" s="9">
        <v>65249.77</v>
      </c>
      <c r="E1538" s="9">
        <v>65286.52</v>
      </c>
      <c r="F1538" s="9">
        <v>92160775812.010422</v>
      </c>
      <c r="G1538" s="9">
        <v>1341199301691.5281</v>
      </c>
      <c r="H1538" s="44">
        <f t="shared" si="119"/>
        <v>-3.2831142133345176E-2</v>
      </c>
      <c r="I1538" s="10">
        <f t="shared" si="115"/>
        <v>1.1224574142576316E-2</v>
      </c>
      <c r="J1538" s="10">
        <f t="shared" si="116"/>
        <v>5.1519976865055828E-2</v>
      </c>
      <c r="K1538" s="10">
        <f t="shared" si="117"/>
        <v>8.6429867541097689</v>
      </c>
      <c r="L1538" s="10">
        <f t="shared" si="118"/>
        <v>7.1747379339421435E-2</v>
      </c>
    </row>
    <row r="1539" spans="1:12" x14ac:dyDescent="0.25">
      <c r="A1539" s="8">
        <v>45368</v>
      </c>
      <c r="B1539" s="9">
        <v>65340</v>
      </c>
      <c r="C1539" s="9">
        <v>68870.990000000005</v>
      </c>
      <c r="D1539" s="9">
        <v>64949.86</v>
      </c>
      <c r="E1539" s="9">
        <v>68650.080000000002</v>
      </c>
      <c r="F1539" s="9">
        <v>84216901410.826385</v>
      </c>
      <c r="G1539" s="9">
        <v>1318249336155.1741</v>
      </c>
      <c r="H1539" s="44">
        <f t="shared" si="119"/>
        <v>-1.5161743809314471E-2</v>
      </c>
      <c r="I1539" s="10">
        <f t="shared" ref="I1539:I1602" si="120">_xlfn.STDEV.S(H1540:H1541)</f>
        <v>8.9575862976710701E-3</v>
      </c>
      <c r="J1539" s="10">
        <f t="shared" ref="J1539:J1602" si="121">E1540/E1539-1</f>
        <v>-1.3671214949785959E-2</v>
      </c>
      <c r="K1539" s="10">
        <f t="shared" ref="K1539:K1602" si="122">C1539/$C$2-1</f>
        <v>8.4967822593873432</v>
      </c>
      <c r="L1539" s="10">
        <f t="shared" ref="L1539:L1602" si="123">C1539/D1539-1</f>
        <v>6.0371646682533253E-2</v>
      </c>
    </row>
    <row r="1540" spans="1:12" x14ac:dyDescent="0.25">
      <c r="A1540" s="8">
        <v>45369</v>
      </c>
      <c r="B1540" s="9">
        <v>68393.460000000006</v>
      </c>
      <c r="C1540" s="9">
        <v>68920.039999999994</v>
      </c>
      <c r="D1540" s="9">
        <v>66689.990000000005</v>
      </c>
      <c r="E1540" s="9">
        <v>67711.55</v>
      </c>
      <c r="F1540" s="9">
        <v>70655312794.545135</v>
      </c>
      <c r="G1540" s="9">
        <v>1331937204803.4309</v>
      </c>
      <c r="H1540" s="44">
        <f t="shared" ref="H1540:H1603" si="124">(C1540-C1539)/C1539</f>
        <v>7.1220117497931064E-4</v>
      </c>
      <c r="I1540" s="10">
        <f t="shared" si="120"/>
        <v>7.2715622883527571E-3</v>
      </c>
      <c r="J1540" s="10">
        <f t="shared" si="121"/>
        <v>-8.4629579443979641E-2</v>
      </c>
      <c r="K1540" s="10">
        <f t="shared" si="122"/>
        <v>8.5035458788710017</v>
      </c>
      <c r="L1540" s="10">
        <f t="shared" si="123"/>
        <v>3.3439051347885718E-2</v>
      </c>
    </row>
    <row r="1541" spans="1:12" x14ac:dyDescent="0.25">
      <c r="A1541" s="8">
        <v>45370</v>
      </c>
      <c r="B1541" s="9">
        <v>67610</v>
      </c>
      <c r="C1541" s="9">
        <v>68096.05</v>
      </c>
      <c r="D1541" s="9">
        <v>61624.959999999999</v>
      </c>
      <c r="E1541" s="9">
        <v>61981.15</v>
      </c>
      <c r="F1541" s="9">
        <v>102045256284.4097</v>
      </c>
      <c r="G1541" s="9">
        <v>1265347298387.3091</v>
      </c>
      <c r="H1541" s="44">
        <f t="shared" si="124"/>
        <v>-1.1955738853314518E-2</v>
      </c>
      <c r="I1541" s="10">
        <f t="shared" si="120"/>
        <v>2.3222021990743752E-3</v>
      </c>
      <c r="J1541" s="10">
        <f t="shared" si="121"/>
        <v>9.4752517499272049E-2</v>
      </c>
      <c r="K1541" s="10">
        <f t="shared" si="122"/>
        <v>8.3899239661627263</v>
      </c>
      <c r="L1541" s="10">
        <f t="shared" si="123"/>
        <v>0.10500761379804557</v>
      </c>
    </row>
    <row r="1542" spans="1:12" x14ac:dyDescent="0.25">
      <c r="A1542" s="8">
        <v>45371</v>
      </c>
      <c r="B1542" s="9">
        <v>61972.04</v>
      </c>
      <c r="C1542" s="9">
        <v>67982.179999999993</v>
      </c>
      <c r="D1542" s="9">
        <v>60941.74</v>
      </c>
      <c r="E1542" s="9">
        <v>67854.02</v>
      </c>
      <c r="F1542" s="9">
        <v>115391694995.1042</v>
      </c>
      <c r="G1542" s="9">
        <v>1255313190184.021</v>
      </c>
      <c r="H1542" s="44">
        <f t="shared" si="124"/>
        <v>-1.6721968454853093E-3</v>
      </c>
      <c r="I1542" s="10">
        <f t="shared" si="120"/>
        <v>1.6319596771967513E-2</v>
      </c>
      <c r="J1542" s="10">
        <f t="shared" si="121"/>
        <v>-3.5043612743946628E-2</v>
      </c>
      <c r="K1542" s="10">
        <f t="shared" si="122"/>
        <v>8.3742221649271613</v>
      </c>
      <c r="L1542" s="10">
        <f t="shared" si="123"/>
        <v>0.11552738730466161</v>
      </c>
    </row>
    <row r="1543" spans="1:12" x14ac:dyDescent="0.25">
      <c r="A1543" s="8">
        <v>45372</v>
      </c>
      <c r="B1543" s="9">
        <v>67842.990000000005</v>
      </c>
      <c r="C1543" s="9">
        <v>68091.759999999995</v>
      </c>
      <c r="D1543" s="9">
        <v>64650.400000000001</v>
      </c>
      <c r="E1543" s="9">
        <v>65476.17</v>
      </c>
      <c r="F1543" s="9">
        <v>95877864553.052078</v>
      </c>
      <c r="G1543" s="9">
        <v>1310305920103.3091</v>
      </c>
      <c r="H1543" s="44">
        <f t="shared" si="124"/>
        <v>1.611892999018298E-3</v>
      </c>
      <c r="I1543" s="10">
        <f t="shared" si="120"/>
        <v>8.2821557360031658E-3</v>
      </c>
      <c r="J1543" s="10">
        <f t="shared" si="121"/>
        <v>-2.9148620024659344E-2</v>
      </c>
      <c r="K1543" s="10">
        <f t="shared" si="122"/>
        <v>8.3893324080060498</v>
      </c>
      <c r="L1543" s="10">
        <f t="shared" si="123"/>
        <v>5.3230297105663515E-2</v>
      </c>
    </row>
    <row r="1544" spans="1:12" x14ac:dyDescent="0.25">
      <c r="A1544" s="8">
        <v>45373</v>
      </c>
      <c r="B1544" s="9">
        <v>65499.91</v>
      </c>
      <c r="C1544" s="9">
        <v>66630</v>
      </c>
      <c r="D1544" s="9">
        <v>62572.56</v>
      </c>
      <c r="E1544" s="9">
        <v>63567.63</v>
      </c>
      <c r="F1544" s="9">
        <v>70832261570.222992</v>
      </c>
      <c r="G1544" s="9">
        <v>1270966990859.47</v>
      </c>
      <c r="H1544" s="44">
        <f t="shared" si="124"/>
        <v>-2.1467502088358341E-2</v>
      </c>
      <c r="I1544" s="10">
        <f t="shared" si="120"/>
        <v>2.4022644710431876E-2</v>
      </c>
      <c r="J1544" s="10">
        <f t="shared" si="121"/>
        <v>1.0546248145478998E-2</v>
      </c>
      <c r="K1544" s="10">
        <f t="shared" si="122"/>
        <v>8.18776689492889</v>
      </c>
      <c r="L1544" s="10">
        <f t="shared" si="123"/>
        <v>6.4843758989563627E-2</v>
      </c>
    </row>
    <row r="1545" spans="1:12" x14ac:dyDescent="0.25">
      <c r="A1545" s="8">
        <v>45374</v>
      </c>
      <c r="B1545" s="9">
        <v>63799.98</v>
      </c>
      <c r="C1545" s="9">
        <v>65980.039999999994</v>
      </c>
      <c r="D1545" s="9">
        <v>63119.94</v>
      </c>
      <c r="E1545" s="9">
        <v>64238.03</v>
      </c>
      <c r="F1545" s="9">
        <v>64367437851.295143</v>
      </c>
      <c r="G1545" s="9">
        <v>1269320125025.6221</v>
      </c>
      <c r="H1545" s="44">
        <f t="shared" si="124"/>
        <v>-9.7547651208165446E-3</v>
      </c>
      <c r="I1545" s="10">
        <f t="shared" si="120"/>
        <v>1.7948691320944416E-2</v>
      </c>
      <c r="J1545" s="10">
        <f t="shared" si="121"/>
        <v>4.6838298123401456E-2</v>
      </c>
      <c r="K1545" s="10">
        <f t="shared" si="122"/>
        <v>8.0981423868840441</v>
      </c>
      <c r="L1545" s="10">
        <f t="shared" si="123"/>
        <v>4.5312147001407066E-2</v>
      </c>
    </row>
    <row r="1546" spans="1:12" x14ac:dyDescent="0.25">
      <c r="A1546" s="8">
        <v>45375</v>
      </c>
      <c r="B1546" s="9">
        <v>64004.05</v>
      </c>
      <c r="C1546" s="9">
        <v>67577.97</v>
      </c>
      <c r="D1546" s="9">
        <v>63800.19</v>
      </c>
      <c r="E1546" s="9">
        <v>67246.83</v>
      </c>
      <c r="F1546" s="9">
        <v>45004303016.263893</v>
      </c>
      <c r="G1546" s="9">
        <v>1282172693165.51</v>
      </c>
      <c r="H1546" s="44">
        <f t="shared" si="124"/>
        <v>2.4218384832746506E-2</v>
      </c>
      <c r="I1546" s="10">
        <f t="shared" si="120"/>
        <v>2.9496370535804891E-2</v>
      </c>
      <c r="J1546" s="10">
        <f t="shared" si="121"/>
        <v>3.9483794254688398E-2</v>
      </c>
      <c r="K1546" s="10">
        <f t="shared" si="122"/>
        <v>8.3184847004727249</v>
      </c>
      <c r="L1546" s="10">
        <f t="shared" si="123"/>
        <v>5.921267632588556E-2</v>
      </c>
    </row>
    <row r="1547" spans="1:12" x14ac:dyDescent="0.25">
      <c r="A1547" s="8">
        <v>45376</v>
      </c>
      <c r="B1547" s="9">
        <v>67190.84</v>
      </c>
      <c r="C1547" s="9">
        <v>70929.95</v>
      </c>
      <c r="D1547" s="9">
        <v>66463.94</v>
      </c>
      <c r="E1547" s="9">
        <v>69901.990000000005</v>
      </c>
      <c r="F1547" s="9">
        <v>59754058610.107643</v>
      </c>
      <c r="G1547" s="9">
        <v>1343202487556.708</v>
      </c>
      <c r="H1547" s="44">
        <f t="shared" si="124"/>
        <v>4.9601667525674353E-2</v>
      </c>
      <c r="I1547" s="10">
        <f t="shared" si="120"/>
        <v>4.028561139621141E-3</v>
      </c>
      <c r="J1547" s="10">
        <f t="shared" si="121"/>
        <v>2.2600214958115039E-3</v>
      </c>
      <c r="K1547" s="10">
        <f t="shared" si="122"/>
        <v>8.7806970804286557</v>
      </c>
      <c r="L1547" s="10">
        <f t="shared" si="123"/>
        <v>6.7194481699399677E-2</v>
      </c>
    </row>
    <row r="1548" spans="1:12" x14ac:dyDescent="0.25">
      <c r="A1548" s="8">
        <v>45377</v>
      </c>
      <c r="B1548" s="9">
        <v>69890.039999999994</v>
      </c>
      <c r="C1548" s="9">
        <v>71489.41</v>
      </c>
      <c r="D1548" s="9">
        <v>69468.56</v>
      </c>
      <c r="E1548" s="9">
        <v>70059.97</v>
      </c>
      <c r="F1548" s="9">
        <v>73539340915.590271</v>
      </c>
      <c r="G1548" s="9">
        <v>1383033138560.8921</v>
      </c>
      <c r="H1548" s="44">
        <f t="shared" si="124"/>
        <v>7.8875002731569159E-3</v>
      </c>
      <c r="I1548" s="10">
        <f t="shared" si="120"/>
        <v>2.693896503097034E-3</v>
      </c>
      <c r="J1548" s="10">
        <f t="shared" si="121"/>
        <v>-7.5666603910905517E-3</v>
      </c>
      <c r="K1548" s="10">
        <f t="shared" si="122"/>
        <v>8.8578423313222032</v>
      </c>
      <c r="L1548" s="10">
        <f t="shared" si="123"/>
        <v>2.9090138042302982E-2</v>
      </c>
    </row>
    <row r="1549" spans="1:12" x14ac:dyDescent="0.25">
      <c r="A1549" s="8">
        <v>45378</v>
      </c>
      <c r="B1549" s="9">
        <v>70007.73</v>
      </c>
      <c r="C1549" s="9">
        <v>71645.990000000005</v>
      </c>
      <c r="D1549" s="9">
        <v>68515.98</v>
      </c>
      <c r="E1549" s="9">
        <v>69529.850000000006</v>
      </c>
      <c r="F1549" s="9">
        <v>66048307394.065971</v>
      </c>
      <c r="G1549" s="9">
        <v>1372145083235.2051</v>
      </c>
      <c r="H1549" s="44">
        <f t="shared" si="124"/>
        <v>2.1902544726554846E-3</v>
      </c>
      <c r="I1549" s="10">
        <f t="shared" si="120"/>
        <v>5.1421006827163463E-3</v>
      </c>
      <c r="J1549" s="10">
        <f t="shared" si="121"/>
        <v>1.6868869988932778E-2</v>
      </c>
      <c r="K1549" s="10">
        <f t="shared" si="122"/>
        <v>8.8794335145791141</v>
      </c>
      <c r="L1549" s="10">
        <f t="shared" si="123"/>
        <v>4.5682919517461507E-2</v>
      </c>
    </row>
    <row r="1550" spans="1:12" x14ac:dyDescent="0.25">
      <c r="A1550" s="8">
        <v>45379</v>
      </c>
      <c r="B1550" s="9">
        <v>69470.039999999994</v>
      </c>
      <c r="C1550" s="9">
        <v>71529.960000000006</v>
      </c>
      <c r="D1550" s="9">
        <v>69000.37</v>
      </c>
      <c r="E1550" s="9">
        <v>70702.740000000005</v>
      </c>
      <c r="F1550" s="9">
        <v>67541826095.724739</v>
      </c>
      <c r="G1550" s="9">
        <v>1384792377598.9651</v>
      </c>
      <c r="H1550" s="44">
        <f t="shared" si="124"/>
        <v>-1.619490497653795E-3</v>
      </c>
      <c r="I1550" s="10">
        <f t="shared" si="120"/>
        <v>7.7549951840529693E-5</v>
      </c>
      <c r="J1550" s="10">
        <f t="shared" si="121"/>
        <v>-1.2053563977859949E-2</v>
      </c>
      <c r="K1550" s="10">
        <f t="shared" si="122"/>
        <v>8.8634338658800509</v>
      </c>
      <c r="L1550" s="10">
        <f t="shared" si="123"/>
        <v>3.6660528052240959E-2</v>
      </c>
    </row>
    <row r="1551" spans="1:12" x14ac:dyDescent="0.25">
      <c r="A1551" s="8">
        <v>45380</v>
      </c>
      <c r="B1551" s="9">
        <v>70777.960000000006</v>
      </c>
      <c r="C1551" s="9">
        <v>70893.95</v>
      </c>
      <c r="D1551" s="9">
        <v>69130.05</v>
      </c>
      <c r="E1551" s="9">
        <v>69850.52</v>
      </c>
      <c r="F1551" s="9">
        <v>51437435661.073174</v>
      </c>
      <c r="G1551" s="9">
        <v>1377218213267.6169</v>
      </c>
      <c r="H1551" s="44">
        <f t="shared" si="124"/>
        <v>-8.8915190222392023E-3</v>
      </c>
      <c r="I1551" s="10">
        <f t="shared" si="120"/>
        <v>1.733446752456148E-2</v>
      </c>
      <c r="J1551" s="10">
        <f t="shared" si="121"/>
        <v>-2.5159440473744299E-3</v>
      </c>
      <c r="K1551" s="10">
        <f t="shared" si="122"/>
        <v>8.775732956036979</v>
      </c>
      <c r="L1551" s="10">
        <f t="shared" si="123"/>
        <v>2.5515676612413829E-2</v>
      </c>
    </row>
    <row r="1552" spans="1:12" x14ac:dyDescent="0.25">
      <c r="A1552" s="8">
        <v>45381</v>
      </c>
      <c r="B1552" s="9">
        <v>69850.559999999998</v>
      </c>
      <c r="C1552" s="9">
        <v>70255.820000000007</v>
      </c>
      <c r="D1552" s="9">
        <v>69560.02</v>
      </c>
      <c r="E1552" s="9">
        <v>69674.78</v>
      </c>
      <c r="F1552" s="9">
        <v>39660445250.3125</v>
      </c>
      <c r="G1552" s="9">
        <v>1375961187450.7529</v>
      </c>
      <c r="H1552" s="44">
        <f t="shared" si="124"/>
        <v>-9.0011912158934598E-3</v>
      </c>
      <c r="I1552" s="10">
        <f t="shared" si="120"/>
        <v>1.1553917008308301E-2</v>
      </c>
      <c r="J1552" s="10">
        <f t="shared" si="121"/>
        <v>2.2134264363662171E-2</v>
      </c>
      <c r="K1552" s="10">
        <f t="shared" si="122"/>
        <v>8.687739714424179</v>
      </c>
      <c r="L1552" s="10">
        <f t="shared" si="123"/>
        <v>1.0002872339599733E-2</v>
      </c>
    </row>
    <row r="1553" spans="1:12" x14ac:dyDescent="0.25">
      <c r="A1553" s="8">
        <v>45382</v>
      </c>
      <c r="B1553" s="9">
        <v>69585.100000000006</v>
      </c>
      <c r="C1553" s="9">
        <v>71345.73</v>
      </c>
      <c r="D1553" s="9">
        <v>69585.100000000006</v>
      </c>
      <c r="E1553" s="9">
        <v>71216.98</v>
      </c>
      <c r="F1553" s="9">
        <v>33677901684.583328</v>
      </c>
      <c r="G1553" s="9">
        <v>1385235018798.521</v>
      </c>
      <c r="H1553" s="44">
        <f t="shared" si="124"/>
        <v>1.5513447853857358E-2</v>
      </c>
      <c r="I1553" s="10">
        <f t="shared" si="120"/>
        <v>1.5551980260355435E-2</v>
      </c>
      <c r="J1553" s="10">
        <f t="shared" si="121"/>
        <v>-2.0861878726112781E-2</v>
      </c>
      <c r="K1553" s="10">
        <f t="shared" si="122"/>
        <v>8.8380299593056417</v>
      </c>
      <c r="L1553" s="10">
        <f t="shared" si="123"/>
        <v>2.5301824672235629E-2</v>
      </c>
    </row>
    <row r="1554" spans="1:12" x14ac:dyDescent="0.25">
      <c r="A1554" s="8">
        <v>45383</v>
      </c>
      <c r="B1554" s="9">
        <v>71286.78</v>
      </c>
      <c r="C1554" s="9">
        <v>71286.78</v>
      </c>
      <c r="D1554" s="9">
        <v>68246.03</v>
      </c>
      <c r="E1554" s="9">
        <v>69731.259999999995</v>
      </c>
      <c r="F1554" s="9">
        <v>48160176927.625</v>
      </c>
      <c r="G1554" s="9">
        <v>1370941645025.8191</v>
      </c>
      <c r="H1554" s="44">
        <f t="shared" si="124"/>
        <v>-8.2625827782541563E-4</v>
      </c>
      <c r="I1554" s="10">
        <f t="shared" si="120"/>
        <v>1.310941901702258E-2</v>
      </c>
      <c r="J1554" s="10">
        <f t="shared" si="121"/>
        <v>-6.1420229607209165E-2</v>
      </c>
      <c r="K1554" s="10">
        <f t="shared" si="122"/>
        <v>8.8299012056142701</v>
      </c>
      <c r="L1554" s="10">
        <f t="shared" si="123"/>
        <v>4.4555705291575265E-2</v>
      </c>
    </row>
    <row r="1555" spans="1:12" x14ac:dyDescent="0.25">
      <c r="A1555" s="8">
        <v>45384</v>
      </c>
      <c r="B1555" s="9">
        <v>69660.009999999995</v>
      </c>
      <c r="C1555" s="9">
        <v>69660.009999999995</v>
      </c>
      <c r="D1555" s="9">
        <v>64706.05</v>
      </c>
      <c r="E1555" s="9">
        <v>65448.35</v>
      </c>
      <c r="F1555" s="9">
        <v>76064873523.09375</v>
      </c>
      <c r="G1555" s="9">
        <v>1305031837940.3059</v>
      </c>
      <c r="H1555" s="44">
        <f t="shared" si="124"/>
        <v>-2.2820079683778732E-2</v>
      </c>
      <c r="I1555" s="10">
        <f t="shared" si="120"/>
        <v>5.3399707934127232E-2</v>
      </c>
      <c r="J1555" s="10">
        <f t="shared" si="121"/>
        <v>9.5618911706714105E-3</v>
      </c>
      <c r="K1555" s="10">
        <f t="shared" si="122"/>
        <v>8.6055820768184805</v>
      </c>
      <c r="L1555" s="10">
        <f t="shared" si="123"/>
        <v>7.6561001637404758E-2</v>
      </c>
    </row>
    <row r="1556" spans="1:12" x14ac:dyDescent="0.25">
      <c r="A1556" s="8">
        <v>45385</v>
      </c>
      <c r="B1556" s="9">
        <v>65441.29</v>
      </c>
      <c r="C1556" s="9">
        <v>66778.899999999994</v>
      </c>
      <c r="D1556" s="9">
        <v>64792.98</v>
      </c>
      <c r="E1556" s="9">
        <v>66074.16</v>
      </c>
      <c r="F1556" s="9">
        <v>72688212424.208328</v>
      </c>
      <c r="G1556" s="9">
        <v>1298722536237.2781</v>
      </c>
      <c r="H1556" s="44">
        <f t="shared" si="124"/>
        <v>-4.1359597852483811E-2</v>
      </c>
      <c r="I1556" s="10">
        <f t="shared" si="120"/>
        <v>2.8728952739793177E-2</v>
      </c>
      <c r="J1556" s="10">
        <f t="shared" si="121"/>
        <v>3.6127133511799414E-2</v>
      </c>
      <c r="K1556" s="10">
        <f t="shared" si="122"/>
        <v>8.208299064982242</v>
      </c>
      <c r="L1556" s="10">
        <f t="shared" si="123"/>
        <v>3.0650234022265854E-2</v>
      </c>
    </row>
    <row r="1557" spans="1:12" x14ac:dyDescent="0.25">
      <c r="A1557" s="8">
        <v>45386</v>
      </c>
      <c r="B1557" s="9">
        <v>65963.320000000007</v>
      </c>
      <c r="C1557" s="9">
        <v>69060</v>
      </c>
      <c r="D1557" s="9">
        <v>65139.94</v>
      </c>
      <c r="E1557" s="9">
        <v>68461.23</v>
      </c>
      <c r="F1557" s="9">
        <v>54141942846.192307</v>
      </c>
      <c r="G1557" s="9">
        <v>1316195162429.9089</v>
      </c>
      <c r="H1557" s="44">
        <f t="shared" si="124"/>
        <v>3.415899333472109E-2</v>
      </c>
      <c r="I1557" s="10">
        <f t="shared" si="120"/>
        <v>1.4397875550859109E-2</v>
      </c>
      <c r="J1557" s="10">
        <f t="shared" si="121"/>
        <v>-7.7775406606044317E-3</v>
      </c>
      <c r="K1557" s="10">
        <f t="shared" si="122"/>
        <v>8.5228452913670889</v>
      </c>
      <c r="L1557" s="10">
        <f t="shared" si="123"/>
        <v>6.017905450941452E-2</v>
      </c>
    </row>
    <row r="1558" spans="1:12" x14ac:dyDescent="0.25">
      <c r="A1558" s="8">
        <v>45387</v>
      </c>
      <c r="B1558" s="9">
        <v>68487.850000000006</v>
      </c>
      <c r="C1558" s="9">
        <v>68613.19</v>
      </c>
      <c r="D1558" s="9">
        <v>66099.34</v>
      </c>
      <c r="E1558" s="9">
        <v>67928.77</v>
      </c>
      <c r="F1558" s="9">
        <v>65461159217.253471</v>
      </c>
      <c r="G1558" s="9">
        <v>1327799451346.375</v>
      </c>
      <c r="H1558" s="44">
        <f t="shared" si="124"/>
        <v>-6.4698812626701081E-3</v>
      </c>
      <c r="I1558" s="10">
        <f t="shared" si="120"/>
        <v>2.9549313553616026E-3</v>
      </c>
      <c r="J1558" s="10">
        <f t="shared" si="121"/>
        <v>1.436931656498408E-2</v>
      </c>
      <c r="K1558" s="10">
        <f t="shared" si="122"/>
        <v>8.461233613049167</v>
      </c>
      <c r="L1558" s="10">
        <f t="shared" si="123"/>
        <v>3.8031393354305942E-2</v>
      </c>
    </row>
    <row r="1559" spans="1:12" x14ac:dyDescent="0.25">
      <c r="A1559" s="8">
        <v>45388</v>
      </c>
      <c r="B1559" s="9">
        <v>67820.600000000006</v>
      </c>
      <c r="C1559" s="9">
        <v>69566.350000000006</v>
      </c>
      <c r="D1559" s="9">
        <v>67492.52</v>
      </c>
      <c r="E1559" s="9">
        <v>68904.86</v>
      </c>
      <c r="F1559" s="9">
        <v>48123401317.819443</v>
      </c>
      <c r="G1559" s="9">
        <v>1338695853172.1809</v>
      </c>
      <c r="H1559" s="44">
        <f t="shared" si="124"/>
        <v>1.3891789610714841E-2</v>
      </c>
      <c r="I1559" s="10">
        <f t="shared" si="120"/>
        <v>1.8119156507166438E-2</v>
      </c>
      <c r="J1559" s="10">
        <f t="shared" si="121"/>
        <v>7.0224364435251818E-3</v>
      </c>
      <c r="K1559" s="10">
        <f t="shared" si="122"/>
        <v>8.5926670798594689</v>
      </c>
      <c r="L1559" s="10">
        <f t="shared" si="123"/>
        <v>3.0726812393432557E-2</v>
      </c>
    </row>
    <row r="1560" spans="1:12" x14ac:dyDescent="0.25">
      <c r="A1560" s="8">
        <v>45389</v>
      </c>
      <c r="B1560" s="9">
        <v>68884.31</v>
      </c>
      <c r="C1560" s="9">
        <v>70242.039999999994</v>
      </c>
      <c r="D1560" s="9">
        <v>68850.36</v>
      </c>
      <c r="E1560" s="9">
        <v>69388.740000000005</v>
      </c>
      <c r="F1560" s="9">
        <v>38671272310.635406</v>
      </c>
      <c r="G1560" s="9">
        <v>1365387978509.7009</v>
      </c>
      <c r="H1560" s="44">
        <f t="shared" si="124"/>
        <v>9.7128856120809511E-3</v>
      </c>
      <c r="I1560" s="10">
        <f t="shared" si="120"/>
        <v>3.4805425033920839E-2</v>
      </c>
      <c r="J1560" s="10">
        <f t="shared" si="121"/>
        <v>3.2325561755408794E-2</v>
      </c>
      <c r="K1560" s="10">
        <f t="shared" si="122"/>
        <v>8.685839557920918</v>
      </c>
      <c r="L1560" s="10">
        <f t="shared" si="123"/>
        <v>2.0213111449235655E-2</v>
      </c>
    </row>
    <row r="1561" spans="1:12" x14ac:dyDescent="0.25">
      <c r="A1561" s="8">
        <v>45390</v>
      </c>
      <c r="B1561" s="9">
        <v>69360.36</v>
      </c>
      <c r="C1561" s="9">
        <v>72724.2</v>
      </c>
      <c r="D1561" s="9">
        <v>69169.740000000005</v>
      </c>
      <c r="E1561" s="9">
        <v>71631.77</v>
      </c>
      <c r="F1561" s="9">
        <v>53132608634.298607</v>
      </c>
      <c r="G1561" s="9">
        <v>1398781579162.812</v>
      </c>
      <c r="H1561" s="44">
        <f t="shared" si="124"/>
        <v>3.5337242483276451E-2</v>
      </c>
      <c r="I1561" s="10">
        <f t="shared" si="120"/>
        <v>3.5447731784941667E-3</v>
      </c>
      <c r="J1561" s="10">
        <f t="shared" si="121"/>
        <v>-3.397305413505769E-2</v>
      </c>
      <c r="K1561" s="10">
        <f t="shared" si="122"/>
        <v>9.0281104190332808</v>
      </c>
      <c r="L1561" s="10">
        <f t="shared" si="123"/>
        <v>5.1387499793984937E-2</v>
      </c>
    </row>
    <row r="1562" spans="1:12" x14ac:dyDescent="0.25">
      <c r="A1562" s="8">
        <v>45391</v>
      </c>
      <c r="B1562" s="9">
        <v>71631.94</v>
      </c>
      <c r="C1562" s="9">
        <v>71714.42</v>
      </c>
      <c r="D1562" s="9">
        <v>68442.77</v>
      </c>
      <c r="E1562" s="9">
        <v>69198.22</v>
      </c>
      <c r="F1562" s="9">
        <v>132212729053.50349</v>
      </c>
      <c r="G1562" s="9">
        <v>1380512011414.896</v>
      </c>
      <c r="H1562" s="44">
        <f t="shared" si="124"/>
        <v>-1.3885061643854437E-2</v>
      </c>
      <c r="I1562" s="10">
        <f t="shared" si="120"/>
        <v>7.9610772556152481E-3</v>
      </c>
      <c r="J1562" s="10">
        <f t="shared" si="121"/>
        <v>1.9008870459384708E-2</v>
      </c>
      <c r="K1562" s="10">
        <f t="shared" si="122"/>
        <v>8.8888694876936256</v>
      </c>
      <c r="L1562" s="10">
        <f t="shared" si="123"/>
        <v>4.7801250592283129E-2</v>
      </c>
    </row>
    <row r="1563" spans="1:12" x14ac:dyDescent="0.25">
      <c r="A1563" s="8">
        <v>45392</v>
      </c>
      <c r="B1563" s="9">
        <v>69156</v>
      </c>
      <c r="C1563" s="9">
        <v>71078.17</v>
      </c>
      <c r="D1563" s="9">
        <v>67590.149999999994</v>
      </c>
      <c r="E1563" s="9">
        <v>70513.600000000006</v>
      </c>
      <c r="F1563" s="9">
        <v>158873955437.3136</v>
      </c>
      <c r="G1563" s="9">
        <v>1361467139057.446</v>
      </c>
      <c r="H1563" s="44">
        <f t="shared" si="124"/>
        <v>-8.8719953392915954E-3</v>
      </c>
      <c r="I1563" s="10">
        <f t="shared" si="120"/>
        <v>2.4256232440697145E-3</v>
      </c>
      <c r="J1563" s="10">
        <f t="shared" si="121"/>
        <v>-5.6946461391845782E-3</v>
      </c>
      <c r="K1563" s="10">
        <f t="shared" si="122"/>
        <v>8.8011354836879452</v>
      </c>
      <c r="L1563" s="10">
        <f t="shared" si="123"/>
        <v>5.1605448427026746E-2</v>
      </c>
    </row>
    <row r="1564" spans="1:12" x14ac:dyDescent="0.25">
      <c r="A1564" s="8">
        <v>45393</v>
      </c>
      <c r="B1564" s="9">
        <v>70631.08</v>
      </c>
      <c r="C1564" s="9">
        <v>71247.81</v>
      </c>
      <c r="D1564" s="9">
        <v>69587.990000000005</v>
      </c>
      <c r="E1564" s="9">
        <v>70112.05</v>
      </c>
      <c r="F1564" s="9">
        <v>163547750232.0278</v>
      </c>
      <c r="G1564" s="9">
        <v>1386276753963.9619</v>
      </c>
      <c r="H1564" s="44">
        <f t="shared" si="124"/>
        <v>2.3866680866994664E-3</v>
      </c>
      <c r="I1564" s="10">
        <f t="shared" si="120"/>
        <v>3.188222025394874E-2</v>
      </c>
      <c r="J1564" s="10">
        <f t="shared" si="121"/>
        <v>-4.1417131577239474E-2</v>
      </c>
      <c r="K1564" s="10">
        <f t="shared" si="122"/>
        <v>8.8245275409602808</v>
      </c>
      <c r="L1564" s="10">
        <f t="shared" si="123"/>
        <v>2.3852104364560534E-2</v>
      </c>
    </row>
    <row r="1565" spans="1:12" x14ac:dyDescent="0.25">
      <c r="A1565" s="8">
        <v>45394</v>
      </c>
      <c r="B1565" s="9">
        <v>70006.210000000006</v>
      </c>
      <c r="C1565" s="9">
        <v>71173.45</v>
      </c>
      <c r="D1565" s="9">
        <v>66012.759999999995</v>
      </c>
      <c r="E1565" s="9">
        <v>67208.210000000006</v>
      </c>
      <c r="F1565" s="9">
        <v>156492733608.79861</v>
      </c>
      <c r="G1565" s="9">
        <v>1367900621427.156</v>
      </c>
      <c r="H1565" s="44">
        <f t="shared" si="124"/>
        <v>-1.0436812022713482E-3</v>
      </c>
      <c r="I1565" s="10">
        <f t="shared" si="120"/>
        <v>1.0202799758134729E-2</v>
      </c>
      <c r="J1565" s="10">
        <f t="shared" si="121"/>
        <v>-4.3927222581883973E-2</v>
      </c>
      <c r="K1565" s="10">
        <f t="shared" si="122"/>
        <v>8.8142738662445836</v>
      </c>
      <c r="L1565" s="10">
        <f t="shared" si="123"/>
        <v>7.8177158476633979E-2</v>
      </c>
    </row>
    <row r="1566" spans="1:12" x14ac:dyDescent="0.25">
      <c r="A1566" s="8">
        <v>45395</v>
      </c>
      <c r="B1566" s="9">
        <v>67129</v>
      </c>
      <c r="C1566" s="9">
        <v>67890.080000000002</v>
      </c>
      <c r="D1566" s="9">
        <v>61480</v>
      </c>
      <c r="E1566" s="9">
        <v>64255.94</v>
      </c>
      <c r="F1566" s="9">
        <v>170831383575.80551</v>
      </c>
      <c r="G1566" s="9">
        <v>1309324455975.3921</v>
      </c>
      <c r="H1566" s="44">
        <f t="shared" si="124"/>
        <v>-4.613194948397184E-2</v>
      </c>
      <c r="I1566" s="10">
        <f t="shared" si="120"/>
        <v>3.2946393219981294E-2</v>
      </c>
      <c r="J1566" s="10">
        <f t="shared" si="121"/>
        <v>2.0651942839837067E-2</v>
      </c>
      <c r="K1566" s="10">
        <f t="shared" si="122"/>
        <v>8.3615222800251221</v>
      </c>
      <c r="L1566" s="10">
        <f t="shared" si="123"/>
        <v>0.10426284970722199</v>
      </c>
    </row>
    <row r="1567" spans="1:12" x14ac:dyDescent="0.25">
      <c r="A1567" s="8">
        <v>45396</v>
      </c>
      <c r="B1567" s="9">
        <v>63919.56</v>
      </c>
      <c r="C1567" s="9">
        <v>65737.759999999995</v>
      </c>
      <c r="D1567" s="9">
        <v>62168.38</v>
      </c>
      <c r="E1567" s="9">
        <v>65582.95</v>
      </c>
      <c r="F1567" s="9">
        <v>193384733405.92709</v>
      </c>
      <c r="G1567" s="9">
        <v>1263072156804.958</v>
      </c>
      <c r="H1567" s="44">
        <f t="shared" si="124"/>
        <v>-3.1703011691840796E-2</v>
      </c>
      <c r="I1567" s="10">
        <f t="shared" si="120"/>
        <v>3.6357917305538681E-2</v>
      </c>
      <c r="J1567" s="10">
        <f t="shared" si="121"/>
        <v>-3.1807657325570005E-2</v>
      </c>
      <c r="K1567" s="10">
        <f t="shared" si="122"/>
        <v>8.0647338297280591</v>
      </c>
      <c r="L1567" s="10">
        <f t="shared" si="123"/>
        <v>5.7414717899999967E-2</v>
      </c>
    </row>
    <row r="1568" spans="1:12" x14ac:dyDescent="0.25">
      <c r="A1568" s="8">
        <v>45397</v>
      </c>
      <c r="B1568" s="9">
        <v>65666.899999999994</v>
      </c>
      <c r="C1568" s="9">
        <v>66716.61</v>
      </c>
      <c r="D1568" s="9">
        <v>62664.83</v>
      </c>
      <c r="E1568" s="9">
        <v>63496.91</v>
      </c>
      <c r="F1568" s="9">
        <v>167288178450.4653</v>
      </c>
      <c r="G1568" s="9">
        <v>1278786268963.2739</v>
      </c>
      <c r="H1568" s="44">
        <f t="shared" si="124"/>
        <v>1.4890224431133733E-2</v>
      </c>
      <c r="I1568" s="10">
        <f t="shared" si="120"/>
        <v>2.7259001475705216E-2</v>
      </c>
      <c r="J1568" s="10">
        <f t="shared" si="121"/>
        <v>2.8799826637233572E-3</v>
      </c>
      <c r="K1568" s="10">
        <f t="shared" si="122"/>
        <v>8.1997097508611994</v>
      </c>
      <c r="L1568" s="10">
        <f t="shared" si="123"/>
        <v>6.465795885826231E-2</v>
      </c>
    </row>
    <row r="1569" spans="1:12" x14ac:dyDescent="0.25">
      <c r="A1569" s="8">
        <v>45398</v>
      </c>
      <c r="B1569" s="9">
        <v>63408.02</v>
      </c>
      <c r="C1569" s="9">
        <v>64279.61</v>
      </c>
      <c r="D1569" s="9">
        <v>61721.75</v>
      </c>
      <c r="E1569" s="9">
        <v>63679.78</v>
      </c>
      <c r="F1569" s="9">
        <v>164862168464.25699</v>
      </c>
      <c r="G1569" s="9">
        <v>1239636852612.271</v>
      </c>
      <c r="H1569" s="44">
        <f t="shared" si="124"/>
        <v>-3.6527635321998528E-2</v>
      </c>
      <c r="I1569" s="10">
        <f t="shared" si="120"/>
        <v>5.378950422399633E-3</v>
      </c>
      <c r="J1569" s="10">
        <f t="shared" si="121"/>
        <v>-3.7214481582693915E-2</v>
      </c>
      <c r="K1569" s="10">
        <f t="shared" si="122"/>
        <v>7.8636661080135077</v>
      </c>
      <c r="L1569" s="10">
        <f t="shared" si="123"/>
        <v>4.1441793209038957E-2</v>
      </c>
    </row>
    <row r="1570" spans="1:12" x14ac:dyDescent="0.25">
      <c r="A1570" s="8">
        <v>45399</v>
      </c>
      <c r="B1570" s="9">
        <v>63793.38</v>
      </c>
      <c r="C1570" s="9">
        <v>64409.61</v>
      </c>
      <c r="D1570" s="9">
        <v>60035.040000000001</v>
      </c>
      <c r="E1570" s="9">
        <v>61309.97</v>
      </c>
      <c r="F1570" s="9">
        <v>159271475773.60071</v>
      </c>
      <c r="G1570" s="9">
        <v>1230701435686.115</v>
      </c>
      <c r="H1570" s="44">
        <f t="shared" si="124"/>
        <v>2.0224142616920046E-3</v>
      </c>
      <c r="I1570" s="10">
        <f t="shared" si="120"/>
        <v>1.8683777137405058E-2</v>
      </c>
      <c r="J1570" s="10">
        <f t="shared" si="121"/>
        <v>3.4383151712519266E-2</v>
      </c>
      <c r="K1570" s="10">
        <f t="shared" si="122"/>
        <v>7.881592112761231</v>
      </c>
      <c r="L1570" s="10">
        <f t="shared" si="123"/>
        <v>7.2866945703708996E-2</v>
      </c>
    </row>
    <row r="1571" spans="1:12" x14ac:dyDescent="0.25">
      <c r="A1571" s="8">
        <v>45400</v>
      </c>
      <c r="B1571" s="9">
        <v>61277.35</v>
      </c>
      <c r="C1571" s="9">
        <v>64049.91</v>
      </c>
      <c r="D1571" s="9">
        <v>60896</v>
      </c>
      <c r="E1571" s="9">
        <v>63418</v>
      </c>
      <c r="F1571" s="9">
        <v>162264150662.43311</v>
      </c>
      <c r="G1571" s="9">
        <v>1228207510554.3701</v>
      </c>
      <c r="H1571" s="44">
        <f t="shared" si="124"/>
        <v>-5.5845703769980453E-3</v>
      </c>
      <c r="I1571" s="10">
        <f t="shared" si="120"/>
        <v>1.5094690525452883E-2</v>
      </c>
      <c r="J1571" s="10">
        <f t="shared" si="121"/>
        <v>8.6402913999179543E-3</v>
      </c>
      <c r="K1571" s="10">
        <f t="shared" si="122"/>
        <v>7.831992236547725</v>
      </c>
      <c r="L1571" s="10">
        <f t="shared" si="123"/>
        <v>5.179174330005254E-2</v>
      </c>
    </row>
    <row r="1572" spans="1:12" x14ac:dyDescent="0.25">
      <c r="A1572" s="8">
        <v>45401</v>
      </c>
      <c r="B1572" s="9">
        <v>63459.73</v>
      </c>
      <c r="C1572" s="9">
        <v>65384.6</v>
      </c>
      <c r="D1572" s="9">
        <v>59734.42</v>
      </c>
      <c r="E1572" s="9">
        <v>63965.95</v>
      </c>
      <c r="F1572" s="9">
        <v>179591776267.13589</v>
      </c>
      <c r="G1572" s="9">
        <v>1254700142550.613</v>
      </c>
      <c r="H1572" s="44">
        <f t="shared" si="124"/>
        <v>2.0838280647076553E-2</v>
      </c>
      <c r="I1572" s="10">
        <f t="shared" si="120"/>
        <v>3.4696008790115812E-3</v>
      </c>
      <c r="J1572" s="10">
        <f t="shared" si="121"/>
        <v>1.394554446545393E-2</v>
      </c>
      <c r="K1572" s="10">
        <f t="shared" si="122"/>
        <v>8.0160357694457076</v>
      </c>
      <c r="L1572" s="10">
        <f t="shared" si="123"/>
        <v>9.458834621646961E-2</v>
      </c>
    </row>
    <row r="1573" spans="1:12" x14ac:dyDescent="0.25">
      <c r="A1573" s="8">
        <v>45402</v>
      </c>
      <c r="B1573" s="9">
        <v>63818.04</v>
      </c>
      <c r="C1573" s="9">
        <v>65351.33</v>
      </c>
      <c r="D1573" s="9">
        <v>63321.19</v>
      </c>
      <c r="E1573" s="9">
        <v>64857.99</v>
      </c>
      <c r="F1573" s="9">
        <v>153799823273.22571</v>
      </c>
      <c r="G1573" s="9">
        <v>1263699404439.042</v>
      </c>
      <c r="H1573" s="44">
        <f t="shared" si="124"/>
        <v>-5.088354138435778E-4</v>
      </c>
      <c r="I1573" s="10">
        <f t="shared" si="120"/>
        <v>1.3494062549080048E-2</v>
      </c>
      <c r="J1573" s="10">
        <f t="shared" si="121"/>
        <v>5.9946353564166444E-4</v>
      </c>
      <c r="K1573" s="10">
        <f t="shared" si="122"/>
        <v>8.0114480911537331</v>
      </c>
      <c r="L1573" s="10">
        <f t="shared" si="123"/>
        <v>3.2060989378121185E-2</v>
      </c>
    </row>
    <row r="1574" spans="1:12" x14ac:dyDescent="0.25">
      <c r="A1574" s="8">
        <v>45403</v>
      </c>
      <c r="B1574" s="9">
        <v>64940.62</v>
      </c>
      <c r="C1574" s="9">
        <v>65638.740000000005</v>
      </c>
      <c r="D1574" s="9">
        <v>64302.47</v>
      </c>
      <c r="E1574" s="9">
        <v>64896.87</v>
      </c>
      <c r="F1574" s="9">
        <v>132646330534.8333</v>
      </c>
      <c r="G1574" s="9">
        <v>1278729530557.1599</v>
      </c>
      <c r="H1574" s="44">
        <f t="shared" si="124"/>
        <v>4.3979212052762118E-3</v>
      </c>
      <c r="I1574" s="10">
        <f t="shared" si="120"/>
        <v>1.6667121013423873E-2</v>
      </c>
      <c r="J1574" s="10">
        <f t="shared" si="121"/>
        <v>2.9616528501297479E-2</v>
      </c>
      <c r="K1574" s="10">
        <f t="shared" si="122"/>
        <v>8.0510797298040639</v>
      </c>
      <c r="L1574" s="10">
        <f t="shared" si="123"/>
        <v>2.0781005768518712E-2</v>
      </c>
    </row>
    <row r="1575" spans="1:12" x14ac:dyDescent="0.25">
      <c r="A1575" s="8">
        <v>45404</v>
      </c>
      <c r="B1575" s="9">
        <v>64937.94</v>
      </c>
      <c r="C1575" s="9">
        <v>67180.03</v>
      </c>
      <c r="D1575" s="9">
        <v>64598</v>
      </c>
      <c r="E1575" s="9">
        <v>66818.89</v>
      </c>
      <c r="F1575" s="9">
        <v>140020711835.51041</v>
      </c>
      <c r="G1575" s="9">
        <v>1299629613965.4929</v>
      </c>
      <c r="H1575" s="44">
        <f t="shared" si="124"/>
        <v>2.3481407473696075E-2</v>
      </c>
      <c r="I1575" s="10">
        <f t="shared" si="120"/>
        <v>1.027496539518656E-3</v>
      </c>
      <c r="J1575" s="10">
        <f t="shared" si="121"/>
        <v>-6.4694280315042985E-3</v>
      </c>
      <c r="K1575" s="10">
        <f t="shared" si="122"/>
        <v>8.2636118210165037</v>
      </c>
      <c r="L1575" s="10">
        <f t="shared" si="123"/>
        <v>3.9970742128239145E-2</v>
      </c>
    </row>
    <row r="1576" spans="1:12" x14ac:dyDescent="0.25">
      <c r="A1576" s="8">
        <v>45405</v>
      </c>
      <c r="B1576" s="9">
        <v>66822.2</v>
      </c>
      <c r="C1576" s="9">
        <v>67174.02</v>
      </c>
      <c r="D1576" s="9">
        <v>65884.149999999994</v>
      </c>
      <c r="E1576" s="9">
        <v>66386.61</v>
      </c>
      <c r="F1576" s="9">
        <v>140913944149.04861</v>
      </c>
      <c r="G1576" s="9">
        <v>1308600456410.0691</v>
      </c>
      <c r="H1576" s="44">
        <f t="shared" si="124"/>
        <v>-8.9461109201570193E-5</v>
      </c>
      <c r="I1576" s="10">
        <f t="shared" si="120"/>
        <v>1.9851583882921773E-2</v>
      </c>
      <c r="J1576" s="10">
        <f t="shared" si="121"/>
        <v>-3.1565702782534011E-2</v>
      </c>
      <c r="K1576" s="10">
        <f t="shared" si="122"/>
        <v>8.2627830880277831</v>
      </c>
      <c r="L1576" s="10">
        <f t="shared" si="123"/>
        <v>1.9577849907754796E-2</v>
      </c>
    </row>
    <row r="1577" spans="1:12" x14ac:dyDescent="0.25">
      <c r="A1577" s="8">
        <v>45406</v>
      </c>
      <c r="B1577" s="9">
        <v>66414.009999999995</v>
      </c>
      <c r="C1577" s="9">
        <v>67070.399999999994</v>
      </c>
      <c r="D1577" s="9">
        <v>63742.73</v>
      </c>
      <c r="E1577" s="9">
        <v>64291.07</v>
      </c>
      <c r="F1577" s="9">
        <v>138491370322.29861</v>
      </c>
      <c r="G1577" s="9">
        <v>1294534621910.0381</v>
      </c>
      <c r="H1577" s="44">
        <f t="shared" si="124"/>
        <v>-1.5425606506802763E-3</v>
      </c>
      <c r="I1577" s="10">
        <f t="shared" si="120"/>
        <v>1.7121392813002505E-2</v>
      </c>
      <c r="J1577" s="10">
        <f t="shared" si="121"/>
        <v>3.1761798333733715E-3</v>
      </c>
      <c r="K1577" s="10">
        <f t="shared" si="122"/>
        <v>8.2484946833204038</v>
      </c>
      <c r="L1577" s="10">
        <f t="shared" si="123"/>
        <v>5.2204698480909029E-2</v>
      </c>
    </row>
    <row r="1578" spans="1:12" x14ac:dyDescent="0.25">
      <c r="A1578" s="8">
        <v>45407</v>
      </c>
      <c r="B1578" s="9">
        <v>64289.599999999999</v>
      </c>
      <c r="C1578" s="9">
        <v>65083.98</v>
      </c>
      <c r="D1578" s="9">
        <v>62956.04</v>
      </c>
      <c r="E1578" s="9">
        <v>64495.27</v>
      </c>
      <c r="F1578" s="9">
        <v>149157965211.65619</v>
      </c>
      <c r="G1578" s="9">
        <v>1264226386138.0029</v>
      </c>
      <c r="H1578" s="44">
        <f t="shared" si="124"/>
        <v>-2.9616939812495396E-2</v>
      </c>
      <c r="I1578" s="10">
        <f t="shared" si="120"/>
        <v>5.3680581991414197E-3</v>
      </c>
      <c r="J1578" s="10">
        <f t="shared" si="121"/>
        <v>-1.0683574159779385E-2</v>
      </c>
      <c r="K1578" s="10">
        <f t="shared" si="122"/>
        <v>7.9745825729283197</v>
      </c>
      <c r="L1578" s="10">
        <f t="shared" si="123"/>
        <v>3.3800410572202511E-2</v>
      </c>
    </row>
    <row r="1579" spans="1:12" x14ac:dyDescent="0.25">
      <c r="A1579" s="8">
        <v>45408</v>
      </c>
      <c r="B1579" s="9">
        <v>64486.53</v>
      </c>
      <c r="C1579" s="9">
        <v>64732.29</v>
      </c>
      <c r="D1579" s="9">
        <v>63397.37</v>
      </c>
      <c r="E1579" s="9">
        <v>63806.23</v>
      </c>
      <c r="F1579" s="9">
        <v>144552429807.0451</v>
      </c>
      <c r="G1579" s="9">
        <v>1263022328913.3921</v>
      </c>
      <c r="H1579" s="44">
        <f t="shared" si="124"/>
        <v>-5.4036338896300178E-3</v>
      </c>
      <c r="I1579" s="10">
        <f t="shared" si="120"/>
        <v>1.3715008905872758E-2</v>
      </c>
      <c r="J1579" s="10">
        <f t="shared" si="121"/>
        <v>-5.0637688514115764E-3</v>
      </c>
      <c r="K1579" s="10">
        <f t="shared" si="122"/>
        <v>7.9260872143919627</v>
      </c>
      <c r="L1579" s="10">
        <f t="shared" si="123"/>
        <v>2.1056393979750343E-2</v>
      </c>
    </row>
    <row r="1580" spans="1:12" x14ac:dyDescent="0.25">
      <c r="A1580" s="8">
        <v>45409</v>
      </c>
      <c r="B1580" s="9">
        <v>63770.01</v>
      </c>
      <c r="C1580" s="9">
        <v>63891.08</v>
      </c>
      <c r="D1580" s="9">
        <v>62593.31</v>
      </c>
      <c r="E1580" s="9">
        <v>63483.13</v>
      </c>
      <c r="F1580" s="9">
        <v>131524789158.2431</v>
      </c>
      <c r="G1580" s="9">
        <v>1242332333140.7151</v>
      </c>
      <c r="H1580" s="44">
        <f t="shared" si="124"/>
        <v>-1.2995214598463907E-2</v>
      </c>
      <c r="I1580" s="10">
        <f t="shared" si="120"/>
        <v>7.0552022499537695E-3</v>
      </c>
      <c r="J1580" s="10">
        <f t="shared" si="121"/>
        <v>-6.6770494775540978E-3</v>
      </c>
      <c r="K1580" s="10">
        <f t="shared" si="122"/>
        <v>7.8100907955163343</v>
      </c>
      <c r="L1580" s="10">
        <f t="shared" si="123"/>
        <v>2.073336591402497E-2</v>
      </c>
    </row>
    <row r="1581" spans="1:12" x14ac:dyDescent="0.25">
      <c r="A1581" s="8">
        <v>45410</v>
      </c>
      <c r="B1581" s="9">
        <v>63461.99</v>
      </c>
      <c r="C1581" s="9">
        <v>64300.03</v>
      </c>
      <c r="D1581" s="9">
        <v>62875.28</v>
      </c>
      <c r="E1581" s="9">
        <v>63059.25</v>
      </c>
      <c r="F1581" s="9">
        <v>123978125785.53819</v>
      </c>
      <c r="G1581" s="9">
        <v>1254074099518.5281</v>
      </c>
      <c r="H1581" s="44">
        <f t="shared" si="124"/>
        <v>6.400737004289129E-3</v>
      </c>
      <c r="I1581" s="10">
        <f t="shared" si="120"/>
        <v>8.9742727880483941E-3</v>
      </c>
      <c r="J1581" s="10">
        <f t="shared" si="121"/>
        <v>1.2031858926327299E-2</v>
      </c>
      <c r="K1581" s="10">
        <f t="shared" si="122"/>
        <v>7.8664818696823424</v>
      </c>
      <c r="L1581" s="10">
        <f t="shared" si="123"/>
        <v>2.2659938850371653E-2</v>
      </c>
    </row>
    <row r="1582" spans="1:12" x14ac:dyDescent="0.25">
      <c r="A1582" s="8">
        <v>45411</v>
      </c>
      <c r="B1582" s="9">
        <v>63109.65</v>
      </c>
      <c r="C1582" s="9">
        <v>64070.04</v>
      </c>
      <c r="D1582" s="9">
        <v>61835.95</v>
      </c>
      <c r="E1582" s="9">
        <v>63817.97</v>
      </c>
      <c r="F1582" s="9">
        <v>128855842856.7431</v>
      </c>
      <c r="G1582" s="9">
        <v>1235771728615.5559</v>
      </c>
      <c r="H1582" s="44">
        <f t="shared" si="124"/>
        <v>-3.5768257028806669E-3</v>
      </c>
      <c r="I1582" s="10">
        <f t="shared" si="120"/>
        <v>4.9010365929184001E-2</v>
      </c>
      <c r="J1582" s="10">
        <f t="shared" si="121"/>
        <v>-4.7886512215916666E-2</v>
      </c>
      <c r="K1582" s="10">
        <f t="shared" si="122"/>
        <v>7.8347680094367362</v>
      </c>
      <c r="L1582" s="10">
        <f t="shared" si="123"/>
        <v>3.612930665737335E-2</v>
      </c>
    </row>
    <row r="1583" spans="1:12" x14ac:dyDescent="0.25">
      <c r="A1583" s="8">
        <v>45412</v>
      </c>
      <c r="B1583" s="9">
        <v>63822.080000000002</v>
      </c>
      <c r="C1583" s="9">
        <v>64654.02</v>
      </c>
      <c r="D1583" s="9">
        <v>59265.11</v>
      </c>
      <c r="E1583" s="9">
        <v>60761.95</v>
      </c>
      <c r="F1583" s="9">
        <v>143219209457.94449</v>
      </c>
      <c r="G1583" s="9">
        <v>1217317330212.333</v>
      </c>
      <c r="H1583" s="44">
        <f t="shared" si="124"/>
        <v>9.1147125864131807E-3</v>
      </c>
      <c r="I1583" s="10">
        <f t="shared" si="120"/>
        <v>2.8404205041614228E-2</v>
      </c>
      <c r="J1583" s="10">
        <f t="shared" si="121"/>
        <v>-4.1076858132433114E-2</v>
      </c>
      <c r="K1583" s="10">
        <f t="shared" si="122"/>
        <v>7.9152943806103906</v>
      </c>
      <c r="L1583" s="10">
        <f t="shared" si="123"/>
        <v>9.0928878728141926E-2</v>
      </c>
    </row>
    <row r="1584" spans="1:12" x14ac:dyDescent="0.25">
      <c r="A1584" s="8">
        <v>45413</v>
      </c>
      <c r="B1584" s="9">
        <v>60669.84</v>
      </c>
      <c r="C1584" s="9">
        <v>60762.080000000002</v>
      </c>
      <c r="D1584" s="9">
        <v>56721.02</v>
      </c>
      <c r="E1584" s="9">
        <v>58266.04</v>
      </c>
      <c r="F1584" s="9">
        <v>159023293590.83331</v>
      </c>
      <c r="G1584" s="9">
        <v>1148765177507.25</v>
      </c>
      <c r="H1584" s="44">
        <f t="shared" si="124"/>
        <v>-6.0196411607507085E-2</v>
      </c>
      <c r="I1584" s="10">
        <f t="shared" si="120"/>
        <v>5.7277406537550569E-2</v>
      </c>
      <c r="J1584" s="10">
        <f t="shared" si="121"/>
        <v>1.490508021482162E-2</v>
      </c>
      <c r="K1584" s="10">
        <f t="shared" si="122"/>
        <v>7.3786256504730723</v>
      </c>
      <c r="L1584" s="10">
        <f t="shared" si="123"/>
        <v>7.1244487493349107E-2</v>
      </c>
    </row>
    <row r="1585" spans="1:12" x14ac:dyDescent="0.25">
      <c r="A1585" s="8">
        <v>45414</v>
      </c>
      <c r="B1585" s="9">
        <v>58365.01</v>
      </c>
      <c r="C1585" s="9">
        <v>59545.21</v>
      </c>
      <c r="D1585" s="9">
        <v>57003.3</v>
      </c>
      <c r="E1585" s="9">
        <v>59134.5</v>
      </c>
      <c r="F1585" s="9">
        <v>131432823893.6042</v>
      </c>
      <c r="G1585" s="9">
        <v>1149458619445.3921</v>
      </c>
      <c r="H1585" s="44">
        <f t="shared" si="124"/>
        <v>-2.0026799609230008E-2</v>
      </c>
      <c r="I1585" s="10">
        <f t="shared" si="120"/>
        <v>2.8635388209521023E-2</v>
      </c>
      <c r="J1585" s="10">
        <f t="shared" si="121"/>
        <v>6.1985304686773324E-2</v>
      </c>
      <c r="K1585" s="10">
        <f t="shared" si="122"/>
        <v>7.2108285935702945</v>
      </c>
      <c r="L1585" s="10">
        <f t="shared" si="123"/>
        <v>4.4592330619455334E-2</v>
      </c>
    </row>
    <row r="1586" spans="1:12" x14ac:dyDescent="0.25">
      <c r="A1586" s="8">
        <v>45415</v>
      </c>
      <c r="B1586" s="9">
        <v>59112.480000000003</v>
      </c>
      <c r="C1586" s="9">
        <v>63176.02</v>
      </c>
      <c r="D1586" s="9">
        <v>58837.01</v>
      </c>
      <c r="E1586" s="9">
        <v>62799.97</v>
      </c>
      <c r="F1586" s="9">
        <v>104745197131.8681</v>
      </c>
      <c r="G1586" s="9">
        <v>1193855616696.5281</v>
      </c>
      <c r="H1586" s="44">
        <f t="shared" si="124"/>
        <v>6.0975685533731387E-2</v>
      </c>
      <c r="I1586" s="10">
        <f t="shared" si="120"/>
        <v>1.4375749115490843E-2</v>
      </c>
      <c r="J1586" s="10">
        <f t="shared" si="121"/>
        <v>1.7198575094860669E-2</v>
      </c>
      <c r="K1586" s="10">
        <f t="shared" si="122"/>
        <v>7.711489495863205</v>
      </c>
      <c r="L1586" s="10">
        <f t="shared" si="123"/>
        <v>7.3746269567403155E-2</v>
      </c>
    </row>
    <row r="1587" spans="1:12" x14ac:dyDescent="0.25">
      <c r="A1587" s="8">
        <v>45416</v>
      </c>
      <c r="B1587" s="9">
        <v>62870.12</v>
      </c>
      <c r="C1587" s="9">
        <v>64469.81</v>
      </c>
      <c r="D1587" s="9">
        <v>62642.67</v>
      </c>
      <c r="E1587" s="9">
        <v>63880.04</v>
      </c>
      <c r="F1587" s="9">
        <v>105858800461.7188</v>
      </c>
      <c r="G1587" s="9">
        <v>1249046843976.9131</v>
      </c>
      <c r="H1587" s="44">
        <f t="shared" si="124"/>
        <v>2.0479131164008131E-2</v>
      </c>
      <c r="I1587" s="10">
        <f t="shared" si="120"/>
        <v>1.0262120537565532E-2</v>
      </c>
      <c r="J1587" s="10">
        <f t="shared" si="121"/>
        <v>2.5048512806191692E-3</v>
      </c>
      <c r="K1587" s="10">
        <f t="shared" si="122"/>
        <v>7.8898932318828674</v>
      </c>
      <c r="L1587" s="10">
        <f t="shared" si="123"/>
        <v>2.9167658402810659E-2</v>
      </c>
    </row>
    <row r="1588" spans="1:12" x14ac:dyDescent="0.25">
      <c r="A1588" s="8">
        <v>45417</v>
      </c>
      <c r="B1588" s="9">
        <v>63893.95</v>
      </c>
      <c r="C1588" s="9">
        <v>64479.4</v>
      </c>
      <c r="D1588" s="9">
        <v>63010.78</v>
      </c>
      <c r="E1588" s="9">
        <v>64040.05</v>
      </c>
      <c r="F1588" s="9">
        <v>89483521887.885422</v>
      </c>
      <c r="G1588" s="9">
        <v>1255450583253.3779</v>
      </c>
      <c r="H1588" s="44">
        <f t="shared" si="124"/>
        <v>1.4875179560795641E-4</v>
      </c>
      <c r="I1588" s="10">
        <f t="shared" si="120"/>
        <v>2.228348661197271E-2</v>
      </c>
      <c r="J1588" s="10">
        <f t="shared" si="121"/>
        <v>-1.3161451310547134E-2</v>
      </c>
      <c r="K1588" s="10">
        <f t="shared" si="122"/>
        <v>7.891215619463873</v>
      </c>
      <c r="L1588" s="10">
        <f t="shared" si="123"/>
        <v>2.3307440409402913E-2</v>
      </c>
    </row>
    <row r="1589" spans="1:12" x14ac:dyDescent="0.25">
      <c r="A1589" s="8">
        <v>45418</v>
      </c>
      <c r="B1589" s="9">
        <v>64011.98</v>
      </c>
      <c r="C1589" s="9">
        <v>65424.77</v>
      </c>
      <c r="D1589" s="9">
        <v>62970.14</v>
      </c>
      <c r="E1589" s="9">
        <v>63197.19</v>
      </c>
      <c r="F1589" s="9">
        <v>95229564647.930557</v>
      </c>
      <c r="G1589" s="9">
        <v>1258601500066.312</v>
      </c>
      <c r="H1589" s="44">
        <f t="shared" si="124"/>
        <v>1.4661581838540608E-2</v>
      </c>
      <c r="I1589" s="10">
        <f t="shared" si="120"/>
        <v>3.1913247197138533E-3</v>
      </c>
      <c r="J1589" s="10">
        <f t="shared" si="121"/>
        <v>-1.2923992348394031E-2</v>
      </c>
      <c r="K1589" s="10">
        <f t="shared" si="122"/>
        <v>8.0215749049127538</v>
      </c>
      <c r="L1589" s="10">
        <f t="shared" si="123"/>
        <v>3.8980856640941308E-2</v>
      </c>
    </row>
    <row r="1590" spans="1:12" x14ac:dyDescent="0.25">
      <c r="A1590" s="8">
        <v>45419</v>
      </c>
      <c r="B1590" s="9">
        <v>63165.14</v>
      </c>
      <c r="C1590" s="9">
        <v>64322.23</v>
      </c>
      <c r="D1590" s="9">
        <v>62292.05</v>
      </c>
      <c r="E1590" s="9">
        <v>62380.43</v>
      </c>
      <c r="F1590" s="9">
        <v>102284339989.33681</v>
      </c>
      <c r="G1590" s="9">
        <v>1250305184237.8989</v>
      </c>
      <c r="H1590" s="44">
        <f t="shared" si="124"/>
        <v>-1.6852027145070492E-2</v>
      </c>
      <c r="I1590" s="10">
        <f t="shared" si="120"/>
        <v>1.9622128201521222E-2</v>
      </c>
      <c r="J1590" s="10">
        <f t="shared" si="121"/>
        <v>-1.8601667221594953E-2</v>
      </c>
      <c r="K1590" s="10">
        <f t="shared" si="122"/>
        <v>7.8695430797238775</v>
      </c>
      <c r="L1590" s="10">
        <f t="shared" si="123"/>
        <v>3.2591317832692868E-2</v>
      </c>
    </row>
    <row r="1591" spans="1:12" x14ac:dyDescent="0.25">
      <c r="A1591" s="8">
        <v>45420</v>
      </c>
      <c r="B1591" s="9">
        <v>62312.12</v>
      </c>
      <c r="C1591" s="9">
        <v>62947.97</v>
      </c>
      <c r="D1591" s="9">
        <v>60957.21</v>
      </c>
      <c r="E1591" s="9">
        <v>61220.05</v>
      </c>
      <c r="F1591" s="9">
        <v>96231033741.690979</v>
      </c>
      <c r="G1591" s="9">
        <v>1226437181090.792</v>
      </c>
      <c r="H1591" s="44">
        <f t="shared" si="124"/>
        <v>-2.136524184562634E-2</v>
      </c>
      <c r="I1591" s="10">
        <f t="shared" si="120"/>
        <v>3.2412678962872826E-3</v>
      </c>
      <c r="J1591" s="10">
        <f t="shared" si="121"/>
        <v>3.0871585371132548E-2</v>
      </c>
      <c r="K1591" s="10">
        <f t="shared" si="122"/>
        <v>7.6800431467653745</v>
      </c>
      <c r="L1591" s="10">
        <f t="shared" si="123"/>
        <v>3.2658318843661105E-2</v>
      </c>
    </row>
    <row r="1592" spans="1:12" x14ac:dyDescent="0.25">
      <c r="A1592" s="8">
        <v>45421</v>
      </c>
      <c r="B1592" s="9">
        <v>61203.59</v>
      </c>
      <c r="C1592" s="9">
        <v>63349.87</v>
      </c>
      <c r="D1592" s="9">
        <v>60746.02</v>
      </c>
      <c r="E1592" s="9">
        <v>63110.01</v>
      </c>
      <c r="F1592" s="9">
        <v>96371791598.559021</v>
      </c>
      <c r="G1592" s="9">
        <v>1216539898240.8301</v>
      </c>
      <c r="H1592" s="44">
        <f t="shared" si="124"/>
        <v>6.3846379795885625E-3</v>
      </c>
      <c r="I1592" s="10">
        <f t="shared" si="120"/>
        <v>2.4359186360901851E-2</v>
      </c>
      <c r="J1592" s="10">
        <f t="shared" si="121"/>
        <v>-3.5209311486402939E-2</v>
      </c>
      <c r="K1592" s="10">
        <f t="shared" si="122"/>
        <v>7.7354620799046803</v>
      </c>
      <c r="L1592" s="10">
        <f t="shared" si="123"/>
        <v>4.2864536639602102E-2</v>
      </c>
    </row>
    <row r="1593" spans="1:12" x14ac:dyDescent="0.25">
      <c r="A1593" s="8">
        <v>45422</v>
      </c>
      <c r="B1593" s="9">
        <v>63074.05</v>
      </c>
      <c r="C1593" s="9">
        <v>63463.95</v>
      </c>
      <c r="D1593" s="9">
        <v>60318.78</v>
      </c>
      <c r="E1593" s="9">
        <v>60887.95</v>
      </c>
      <c r="F1593" s="9">
        <v>99784445417.815979</v>
      </c>
      <c r="G1593" s="9">
        <v>1223188375479.9099</v>
      </c>
      <c r="H1593" s="44">
        <f t="shared" si="124"/>
        <v>1.8007929613745768E-3</v>
      </c>
      <c r="I1593" s="10">
        <f t="shared" si="120"/>
        <v>2.7370839753494358E-2</v>
      </c>
      <c r="J1593" s="10">
        <f t="shared" si="121"/>
        <v>-1.7032926876335841E-3</v>
      </c>
      <c r="K1593" s="10">
        <f t="shared" si="122"/>
        <v>7.7511928385325266</v>
      </c>
      <c r="L1593" s="10">
        <f t="shared" si="123"/>
        <v>5.2142467072444187E-2</v>
      </c>
    </row>
    <row r="1594" spans="1:12" x14ac:dyDescent="0.25">
      <c r="A1594" s="8">
        <v>45423</v>
      </c>
      <c r="B1594" s="9">
        <v>60800.03</v>
      </c>
      <c r="C1594" s="9">
        <v>61391.96</v>
      </c>
      <c r="D1594" s="9">
        <v>60560.03</v>
      </c>
      <c r="E1594" s="9">
        <v>60784.24</v>
      </c>
      <c r="F1594" s="9">
        <v>93416078524.913193</v>
      </c>
      <c r="G1594" s="9">
        <v>1199916424353.4509</v>
      </c>
      <c r="H1594" s="44">
        <f t="shared" si="124"/>
        <v>-3.264829875858654E-2</v>
      </c>
      <c r="I1594" s="10">
        <f t="shared" si="120"/>
        <v>1.3677390981006893E-2</v>
      </c>
      <c r="J1594" s="10">
        <f t="shared" si="121"/>
        <v>1.2597344311617631E-2</v>
      </c>
      <c r="K1594" s="10">
        <f t="shared" si="122"/>
        <v>7.4654812802461148</v>
      </c>
      <c r="L1594" s="10">
        <f t="shared" si="123"/>
        <v>1.3737278531731345E-2</v>
      </c>
    </row>
    <row r="1595" spans="1:12" x14ac:dyDescent="0.25">
      <c r="A1595" s="8">
        <v>45424</v>
      </c>
      <c r="B1595" s="9">
        <v>60816.04</v>
      </c>
      <c r="C1595" s="9">
        <v>61763.99</v>
      </c>
      <c r="D1595" s="9">
        <v>60689.41</v>
      </c>
      <c r="E1595" s="9">
        <v>61549.96</v>
      </c>
      <c r="F1595" s="9">
        <v>76159301784.857635</v>
      </c>
      <c r="G1595" s="9">
        <v>1204681757746.958</v>
      </c>
      <c r="H1595" s="44">
        <f t="shared" si="124"/>
        <v>6.0599140343458469E-3</v>
      </c>
      <c r="I1595" s="10">
        <f t="shared" si="120"/>
        <v>2.1087902117266161E-2</v>
      </c>
      <c r="J1595" s="10">
        <f t="shared" si="121"/>
        <v>2.2213174468350694E-2</v>
      </c>
      <c r="K1595" s="10">
        <f t="shared" si="122"/>
        <v>7.5167813690637697</v>
      </c>
      <c r="L1595" s="10">
        <f t="shared" si="123"/>
        <v>1.7706219256374389E-2</v>
      </c>
    </row>
    <row r="1596" spans="1:12" x14ac:dyDescent="0.25">
      <c r="A1596" s="8">
        <v>45425</v>
      </c>
      <c r="B1596" s="9">
        <v>61444.49</v>
      </c>
      <c r="C1596" s="9">
        <v>63332.959999999999</v>
      </c>
      <c r="D1596" s="9">
        <v>60786.91</v>
      </c>
      <c r="E1596" s="9">
        <v>62917.18</v>
      </c>
      <c r="F1596" s="9">
        <v>90675951502.604156</v>
      </c>
      <c r="G1596" s="9">
        <v>1227777899897.6279</v>
      </c>
      <c r="H1596" s="44">
        <f t="shared" si="124"/>
        <v>2.5402665857565246E-2</v>
      </c>
      <c r="I1596" s="10">
        <f t="shared" si="120"/>
        <v>4.0547997624655802E-2</v>
      </c>
      <c r="J1596" s="10">
        <f t="shared" si="121"/>
        <v>-2.0899855969387038E-2</v>
      </c>
      <c r="K1596" s="10">
        <f t="shared" si="122"/>
        <v>7.7331303203640331</v>
      </c>
      <c r="L1596" s="10">
        <f t="shared" si="123"/>
        <v>4.1884840009140056E-2</v>
      </c>
    </row>
    <row r="1597" spans="1:12" x14ac:dyDescent="0.25">
      <c r="A1597" s="8">
        <v>45426</v>
      </c>
      <c r="B1597" s="9">
        <v>62940.1</v>
      </c>
      <c r="C1597" s="9">
        <v>63053.02</v>
      </c>
      <c r="D1597" s="9">
        <v>61157.62</v>
      </c>
      <c r="E1597" s="9">
        <v>61602.22</v>
      </c>
      <c r="F1597" s="9">
        <v>96890384586.059021</v>
      </c>
      <c r="G1597" s="9">
        <v>1220229790815.8301</v>
      </c>
      <c r="H1597" s="44">
        <f t="shared" si="124"/>
        <v>-4.4201313186688629E-3</v>
      </c>
      <c r="I1597" s="10">
        <f t="shared" si="120"/>
        <v>3.5204782688867571E-2</v>
      </c>
      <c r="J1597" s="10">
        <f t="shared" si="121"/>
        <v>7.5409619977981235E-2</v>
      </c>
      <c r="K1597" s="10">
        <f t="shared" si="122"/>
        <v>7.6945287375249762</v>
      </c>
      <c r="L1597" s="10">
        <f t="shared" si="123"/>
        <v>3.0992049723321369E-2</v>
      </c>
    </row>
    <row r="1598" spans="1:12" x14ac:dyDescent="0.25">
      <c r="A1598" s="8">
        <v>45427</v>
      </c>
      <c r="B1598" s="9">
        <v>61577.48</v>
      </c>
      <c r="C1598" s="9">
        <v>66390</v>
      </c>
      <c r="D1598" s="9">
        <v>61404.32</v>
      </c>
      <c r="E1598" s="9">
        <v>66247.62</v>
      </c>
      <c r="F1598" s="9">
        <v>100366232949.2951</v>
      </c>
      <c r="G1598" s="9">
        <v>1251896075834.8611</v>
      </c>
      <c r="H1598" s="44">
        <f t="shared" si="124"/>
        <v>5.2923396849191416E-2</v>
      </c>
      <c r="I1598" s="10">
        <f t="shared" si="120"/>
        <v>6.2945541642977073E-3</v>
      </c>
      <c r="J1598" s="10">
        <f t="shared" si="121"/>
        <v>-1.5059408926690443E-2</v>
      </c>
      <c r="K1598" s="10">
        <f t="shared" si="122"/>
        <v>8.1546727323177102</v>
      </c>
      <c r="L1598" s="10">
        <f t="shared" si="123"/>
        <v>8.1194287307472912E-2</v>
      </c>
    </row>
    <row r="1599" spans="1:12" x14ac:dyDescent="0.25">
      <c r="A1599" s="8">
        <v>45428</v>
      </c>
      <c r="B1599" s="9">
        <v>66206.5</v>
      </c>
      <c r="C1599" s="9">
        <v>66598.22</v>
      </c>
      <c r="D1599" s="9">
        <v>64665.08</v>
      </c>
      <c r="E1599" s="9">
        <v>65249.97</v>
      </c>
      <c r="F1599" s="9">
        <v>115681520609.19791</v>
      </c>
      <c r="G1599" s="9">
        <v>1295913178703.094</v>
      </c>
      <c r="H1599" s="44">
        <f t="shared" si="124"/>
        <v>3.1363157101973365E-3</v>
      </c>
      <c r="I1599" s="10">
        <f t="shared" si="120"/>
        <v>8.7591223921783968E-3</v>
      </c>
      <c r="J1599" s="10">
        <f t="shared" si="121"/>
        <v>2.6882311210257859E-2</v>
      </c>
      <c r="K1599" s="10">
        <f t="shared" si="122"/>
        <v>8.1833846762297924</v>
      </c>
      <c r="L1599" s="10">
        <f t="shared" si="123"/>
        <v>2.9894651023396168E-2</v>
      </c>
    </row>
    <row r="1600" spans="1:12" x14ac:dyDescent="0.25">
      <c r="A1600" s="8">
        <v>45429</v>
      </c>
      <c r="B1600" s="9">
        <v>65234.32</v>
      </c>
      <c r="C1600" s="9">
        <v>67399.94</v>
      </c>
      <c r="D1600" s="9">
        <v>65156.23</v>
      </c>
      <c r="E1600" s="9">
        <v>67004.039999999994</v>
      </c>
      <c r="F1600" s="9">
        <v>102634356864.2951</v>
      </c>
      <c r="G1600" s="9">
        <v>1305116155080.9619</v>
      </c>
      <c r="H1600" s="44">
        <f t="shared" si="124"/>
        <v>1.2038159578439201E-2</v>
      </c>
      <c r="I1600" s="10">
        <f t="shared" si="120"/>
        <v>2.5756701601497645E-3</v>
      </c>
      <c r="J1600" s="10">
        <f t="shared" si="121"/>
        <v>-1.3351433734442031E-3</v>
      </c>
      <c r="K1600" s="10">
        <f t="shared" si="122"/>
        <v>8.2939357264324407</v>
      </c>
      <c r="L1600" s="10">
        <f t="shared" si="123"/>
        <v>3.4435847500691841E-2</v>
      </c>
    </row>
    <row r="1601" spans="1:12" x14ac:dyDescent="0.25">
      <c r="A1601" s="8">
        <v>45430</v>
      </c>
      <c r="B1601" s="9">
        <v>67030.03</v>
      </c>
      <c r="C1601" s="9">
        <v>67376.41</v>
      </c>
      <c r="D1601" s="9">
        <v>66640.009999999995</v>
      </c>
      <c r="E1601" s="9">
        <v>66914.58</v>
      </c>
      <c r="F1601" s="9">
        <v>93829825867.833313</v>
      </c>
      <c r="G1601" s="9">
        <v>1318748541912.823</v>
      </c>
      <c r="H1601" s="44">
        <f t="shared" si="124"/>
        <v>-3.4911010306535635E-4</v>
      </c>
      <c r="I1601" s="10">
        <f t="shared" si="120"/>
        <v>3.8030002662913738E-2</v>
      </c>
      <c r="J1601" s="10">
        <f t="shared" si="121"/>
        <v>-8.4814101799637331E-3</v>
      </c>
      <c r="K1601" s="10">
        <f t="shared" si="122"/>
        <v>8.2906911195731023</v>
      </c>
      <c r="L1601" s="10">
        <f t="shared" si="123"/>
        <v>1.1050418509841231E-2</v>
      </c>
    </row>
    <row r="1602" spans="1:12" x14ac:dyDescent="0.25">
      <c r="A1602" s="8">
        <v>45431</v>
      </c>
      <c r="B1602" s="9">
        <v>66915.16</v>
      </c>
      <c r="C1602" s="9">
        <v>67598.31</v>
      </c>
      <c r="D1602" s="9">
        <v>66005.33</v>
      </c>
      <c r="E1602" s="9">
        <v>66347.05</v>
      </c>
      <c r="F1602" s="9">
        <v>84425742668.579865</v>
      </c>
      <c r="G1602" s="9">
        <v>1317076250481.6079</v>
      </c>
      <c r="H1602" s="44">
        <f t="shared" si="124"/>
        <v>3.2934375696181224E-3</v>
      </c>
      <c r="I1602" s="10">
        <f t="shared" si="120"/>
        <v>3.7562411778693176E-2</v>
      </c>
      <c r="J1602" s="10">
        <f t="shared" si="121"/>
        <v>7.6433240061163144E-2</v>
      </c>
      <c r="K1602" s="10">
        <f t="shared" si="122"/>
        <v>8.3212894307540228</v>
      </c>
      <c r="L1602" s="10">
        <f t="shared" si="123"/>
        <v>2.4134111593715257E-2</v>
      </c>
    </row>
    <row r="1603" spans="1:12" x14ac:dyDescent="0.25">
      <c r="A1603" s="8">
        <v>45432</v>
      </c>
      <c r="B1603" s="9">
        <v>66278.22</v>
      </c>
      <c r="C1603" s="9">
        <v>71456.55</v>
      </c>
      <c r="D1603" s="9">
        <v>66139.62</v>
      </c>
      <c r="E1603" s="9">
        <v>71418.17</v>
      </c>
      <c r="F1603" s="9">
        <v>97673519611.454865</v>
      </c>
      <c r="G1603" s="9">
        <v>1332036657324.7051</v>
      </c>
      <c r="H1603" s="44">
        <f t="shared" si="124"/>
        <v>5.7075983112595645E-2</v>
      </c>
      <c r="I1603" s="10">
        <f t="shared" ref="I1603:I1666" si="125">_xlfn.STDEV.S(H1604:H1605)</f>
        <v>1.4024789992211009E-2</v>
      </c>
      <c r="J1603" s="10">
        <f t="shared" ref="J1603:J1666" si="126">E1604/E1603-1</f>
        <v>-1.8395458746702786E-2</v>
      </c>
      <c r="K1603" s="10">
        <f t="shared" ref="K1603:K1666" si="127">C1603/$C$2-1</f>
        <v>8.8533111888913556</v>
      </c>
      <c r="L1603" s="10">
        <f t="shared" ref="L1603:L1666" si="128">C1603/D1603-1</f>
        <v>8.0389485152772444E-2</v>
      </c>
    </row>
    <row r="1604" spans="1:12" x14ac:dyDescent="0.25">
      <c r="A1604" s="8">
        <v>45433</v>
      </c>
      <c r="B1604" s="9">
        <v>71413.259999999995</v>
      </c>
      <c r="C1604" s="9">
        <v>71739.14</v>
      </c>
      <c r="D1604" s="9">
        <v>69266.38</v>
      </c>
      <c r="E1604" s="9">
        <v>70104.399999999994</v>
      </c>
      <c r="F1604" s="9">
        <v>140382014974.79169</v>
      </c>
      <c r="G1604" s="9">
        <v>1391426237434.4651</v>
      </c>
      <c r="H1604" s="44">
        <f t="shared" ref="H1604:H1667" si="129">(C1604-C1603)/C1603</f>
        <v>3.9547109397248606E-3</v>
      </c>
      <c r="I1604" s="10">
        <f t="shared" si="125"/>
        <v>5.5801439015403216E-3</v>
      </c>
      <c r="J1604" s="10">
        <f t="shared" si="126"/>
        <v>-1.2544291085866077E-2</v>
      </c>
      <c r="K1604" s="10">
        <f t="shared" si="127"/>
        <v>8.8922781864425762</v>
      </c>
      <c r="L1604" s="10">
        <f t="shared" si="128"/>
        <v>3.5699281527344029E-2</v>
      </c>
    </row>
    <row r="1605" spans="1:12" x14ac:dyDescent="0.25">
      <c r="A1605" s="8">
        <v>45434</v>
      </c>
      <c r="B1605" s="9">
        <v>70145.509999999995</v>
      </c>
      <c r="C1605" s="9">
        <v>70599.97</v>
      </c>
      <c r="D1605" s="9">
        <v>69048.600000000006</v>
      </c>
      <c r="E1605" s="9">
        <v>69224.990000000005</v>
      </c>
      <c r="F1605" s="9">
        <v>116115129934.3438</v>
      </c>
      <c r="G1605" s="9">
        <v>1375990340801.0139</v>
      </c>
      <c r="H1605" s="44">
        <f t="shared" si="129"/>
        <v>-1.58793372766944E-2</v>
      </c>
      <c r="I1605" s="10">
        <f t="shared" si="125"/>
        <v>2.9480739952739612E-3</v>
      </c>
      <c r="J1605" s="10">
        <f t="shared" si="126"/>
        <v>-1.8794079999144842E-2</v>
      </c>
      <c r="K1605" s="10">
        <f t="shared" si="127"/>
        <v>8.7351953646851683</v>
      </c>
      <c r="L1605" s="10">
        <f t="shared" si="128"/>
        <v>2.2467798043696696E-2</v>
      </c>
    </row>
    <row r="1606" spans="1:12" x14ac:dyDescent="0.25">
      <c r="A1606" s="8">
        <v>45435</v>
      </c>
      <c r="B1606" s="9">
        <v>69166.59</v>
      </c>
      <c r="C1606" s="9">
        <v>70036.03</v>
      </c>
      <c r="D1606" s="9">
        <v>66671.210000000006</v>
      </c>
      <c r="E1606" s="9">
        <v>67923.97</v>
      </c>
      <c r="F1606" s="9">
        <v>111358739714.12151</v>
      </c>
      <c r="G1606" s="9">
        <v>1355143547460.99</v>
      </c>
      <c r="H1606" s="44">
        <f t="shared" si="129"/>
        <v>-7.9878220911425643E-3</v>
      </c>
      <c r="I1606" s="10">
        <f t="shared" si="125"/>
        <v>1.2273273242649018E-2</v>
      </c>
      <c r="J1606" s="10">
        <f t="shared" si="126"/>
        <v>8.9950572677066631E-3</v>
      </c>
      <c r="K1606" s="10">
        <f t="shared" si="127"/>
        <v>8.6574323560895472</v>
      </c>
      <c r="L1606" s="10">
        <f t="shared" si="128"/>
        <v>5.0468860547153493E-2</v>
      </c>
    </row>
    <row r="1607" spans="1:12" x14ac:dyDescent="0.25">
      <c r="A1607" s="8">
        <v>45436</v>
      </c>
      <c r="B1607" s="9">
        <v>67989.95</v>
      </c>
      <c r="C1607" s="9">
        <v>69184.600000000006</v>
      </c>
      <c r="D1607" s="9">
        <v>66714.03</v>
      </c>
      <c r="E1607" s="9">
        <v>68534.95</v>
      </c>
      <c r="F1607" s="9">
        <v>118732856369.6076</v>
      </c>
      <c r="G1607" s="9">
        <v>1338591265664.1389</v>
      </c>
      <c r="H1607" s="44">
        <f t="shared" si="129"/>
        <v>-1.2157028318138436E-2</v>
      </c>
      <c r="I1607" s="10">
        <f t="shared" si="125"/>
        <v>4.4937281046465881E-3</v>
      </c>
      <c r="J1607" s="10">
        <f t="shared" si="126"/>
        <v>1.0652083353092312E-2</v>
      </c>
      <c r="K1607" s="10">
        <f t="shared" si="127"/>
        <v>8.5400266774560603</v>
      </c>
      <c r="L1607" s="10">
        <f t="shared" si="128"/>
        <v>3.7032240444776043E-2</v>
      </c>
    </row>
    <row r="1608" spans="1:12" x14ac:dyDescent="0.25">
      <c r="A1608" s="8">
        <v>45437</v>
      </c>
      <c r="B1608" s="9">
        <v>68549.98</v>
      </c>
      <c r="C1608" s="9">
        <v>69544.36</v>
      </c>
      <c r="D1608" s="9">
        <v>68529.539999999994</v>
      </c>
      <c r="E1608" s="9">
        <v>69264.990000000005</v>
      </c>
      <c r="F1608" s="9">
        <v>98349462378.770844</v>
      </c>
      <c r="G1608" s="9">
        <v>1359001925515.4761</v>
      </c>
      <c r="H1608" s="44">
        <f t="shared" si="129"/>
        <v>5.200001156326621E-3</v>
      </c>
      <c r="I1608" s="10">
        <f t="shared" si="125"/>
        <v>1.2999455993155247E-2</v>
      </c>
      <c r="J1608" s="10">
        <f t="shared" si="126"/>
        <v>-1.0284993905290363E-2</v>
      </c>
      <c r="K1608" s="10">
        <f t="shared" si="127"/>
        <v>8.5896348272102188</v>
      </c>
      <c r="L1608" s="10">
        <f t="shared" si="128"/>
        <v>1.4808504478506679E-2</v>
      </c>
    </row>
    <row r="1609" spans="1:12" x14ac:dyDescent="0.25">
      <c r="A1609" s="8">
        <v>45438</v>
      </c>
      <c r="B1609" s="9">
        <v>69284.479999999996</v>
      </c>
      <c r="C1609" s="9">
        <v>69464.03</v>
      </c>
      <c r="D1609" s="9">
        <v>68313.960000000006</v>
      </c>
      <c r="E1609" s="9">
        <v>68552.600000000006</v>
      </c>
      <c r="F1609" s="9">
        <v>88617970999.774307</v>
      </c>
      <c r="G1609" s="9">
        <v>1359122396532.9861</v>
      </c>
      <c r="H1609" s="44">
        <f t="shared" si="129"/>
        <v>-1.1550900748817266E-3</v>
      </c>
      <c r="I1609" s="10">
        <f t="shared" si="125"/>
        <v>2.4102388555318793E-2</v>
      </c>
      <c r="J1609" s="10">
        <f t="shared" si="126"/>
        <v>1.3035537674719766E-2</v>
      </c>
      <c r="K1609" s="10">
        <f t="shared" si="127"/>
        <v>8.5785579351995676</v>
      </c>
      <c r="L1609" s="10">
        <f t="shared" si="128"/>
        <v>1.6835065629338342E-2</v>
      </c>
    </row>
    <row r="1610" spans="1:12" x14ac:dyDescent="0.25">
      <c r="A1610" s="8">
        <v>45439</v>
      </c>
      <c r="B1610" s="9">
        <v>68513.990000000005</v>
      </c>
      <c r="C1610" s="9">
        <v>70660.820000000007</v>
      </c>
      <c r="D1610" s="9">
        <v>68271.149999999994</v>
      </c>
      <c r="E1610" s="9">
        <v>69446.22</v>
      </c>
      <c r="F1610" s="9">
        <v>94366758873.815979</v>
      </c>
      <c r="G1610" s="9">
        <v>1362623722399.281</v>
      </c>
      <c r="H1610" s="44">
        <f t="shared" si="129"/>
        <v>1.7228916894110637E-2</v>
      </c>
      <c r="I1610" s="10">
        <f t="shared" si="125"/>
        <v>6.2979413933312431E-3</v>
      </c>
      <c r="J1610" s="10">
        <f t="shared" si="126"/>
        <v>-1.5102045870891145E-2</v>
      </c>
      <c r="K1610" s="10">
        <f t="shared" si="127"/>
        <v>8.7435861138305455</v>
      </c>
      <c r="L1610" s="10">
        <f t="shared" si="128"/>
        <v>3.5002632883729179E-2</v>
      </c>
    </row>
    <row r="1611" spans="1:12" x14ac:dyDescent="0.25">
      <c r="A1611" s="8">
        <v>45440</v>
      </c>
      <c r="B1611" s="9">
        <v>69377.710000000006</v>
      </c>
      <c r="C1611" s="9">
        <v>69469.69</v>
      </c>
      <c r="D1611" s="9">
        <v>67284.990000000005</v>
      </c>
      <c r="E1611" s="9">
        <v>68397.440000000002</v>
      </c>
      <c r="F1611" s="9">
        <v>104610415892.7326</v>
      </c>
      <c r="G1611" s="9">
        <v>1345253913901.312</v>
      </c>
      <c r="H1611" s="44">
        <f t="shared" si="129"/>
        <v>-1.6857007886407271E-2</v>
      </c>
      <c r="I1611" s="10">
        <f t="shared" si="125"/>
        <v>1.1317923896685901E-2</v>
      </c>
      <c r="J1611" s="10">
        <f t="shared" si="126"/>
        <v>-1.0700839095732273E-2</v>
      </c>
      <c r="K1611" s="10">
        <f t="shared" si="127"/>
        <v>8.5793384058678157</v>
      </c>
      <c r="L1611" s="10">
        <f t="shared" si="128"/>
        <v>3.2469351633997334E-2</v>
      </c>
    </row>
    <row r="1612" spans="1:12" x14ac:dyDescent="0.25">
      <c r="A1612" s="8">
        <v>45441</v>
      </c>
      <c r="B1612" s="9">
        <v>68398.42</v>
      </c>
      <c r="C1612" s="9">
        <v>68917.38</v>
      </c>
      <c r="D1612" s="9">
        <v>67172.009999999995</v>
      </c>
      <c r="E1612" s="9">
        <v>67665.53</v>
      </c>
      <c r="F1612" s="9">
        <v>100941705870.1458</v>
      </c>
      <c r="G1612" s="9">
        <v>1339429081861.6531</v>
      </c>
      <c r="H1612" s="44">
        <f t="shared" si="129"/>
        <v>-7.9503737529273213E-3</v>
      </c>
      <c r="I1612" s="10">
        <f t="shared" si="125"/>
        <v>1.1581206535975599E-2</v>
      </c>
      <c r="J1612" s="10">
        <f t="shared" si="126"/>
        <v>1.0499437453604488E-2</v>
      </c>
      <c r="K1612" s="10">
        <f t="shared" si="127"/>
        <v>8.503179085235395</v>
      </c>
      <c r="L1612" s="10">
        <f t="shared" si="128"/>
        <v>2.5983590486573283E-2</v>
      </c>
    </row>
    <row r="1613" spans="1:12" x14ac:dyDescent="0.25">
      <c r="A1613" s="8">
        <v>45442</v>
      </c>
      <c r="B1613" s="9">
        <v>67575.28</v>
      </c>
      <c r="C1613" s="9">
        <v>69472.55</v>
      </c>
      <c r="D1613" s="9">
        <v>67191.520000000004</v>
      </c>
      <c r="E1613" s="9">
        <v>68375.98</v>
      </c>
      <c r="F1613" s="9">
        <v>99654420792.420135</v>
      </c>
      <c r="G1613" s="9">
        <v>1343777230166.583</v>
      </c>
      <c r="H1613" s="44">
        <f t="shared" si="129"/>
        <v>8.0555877196724288E-3</v>
      </c>
      <c r="I1613" s="10">
        <f t="shared" si="125"/>
        <v>4.6791131690514737E-3</v>
      </c>
      <c r="J1613" s="10">
        <f t="shared" si="126"/>
        <v>-1.1696651367921751E-2</v>
      </c>
      <c r="K1613" s="10">
        <f t="shared" si="127"/>
        <v>8.5797327779722661</v>
      </c>
      <c r="L1613" s="10">
        <f t="shared" si="128"/>
        <v>3.3948182746870392E-2</v>
      </c>
    </row>
    <row r="1614" spans="1:12" x14ac:dyDescent="0.25">
      <c r="A1614" s="8">
        <v>45443</v>
      </c>
      <c r="B1614" s="9">
        <v>68352.12</v>
      </c>
      <c r="C1614" s="9">
        <v>68894.350000000006</v>
      </c>
      <c r="D1614" s="9">
        <v>66741.31</v>
      </c>
      <c r="E1614" s="9">
        <v>67576.210000000006</v>
      </c>
      <c r="F1614" s="9">
        <v>99878780775.003479</v>
      </c>
      <c r="G1614" s="9">
        <v>1340010675163.2639</v>
      </c>
      <c r="H1614" s="44">
        <f t="shared" si="129"/>
        <v>-8.3227116321481949E-3</v>
      </c>
      <c r="I1614" s="10">
        <f t="shared" si="125"/>
        <v>1.6443355359604343E-2</v>
      </c>
      <c r="J1614" s="10">
        <f t="shared" si="126"/>
        <v>2.5414269311638815E-3</v>
      </c>
      <c r="K1614" s="10">
        <f t="shared" si="127"/>
        <v>8.500003424548165</v>
      </c>
      <c r="L1614" s="10">
        <f t="shared" si="128"/>
        <v>3.2259480672465202E-2</v>
      </c>
    </row>
    <row r="1615" spans="1:12" x14ac:dyDescent="0.25">
      <c r="A1615" s="8">
        <v>45444</v>
      </c>
      <c r="B1615" s="9">
        <v>67545.59</v>
      </c>
      <c r="C1615" s="9">
        <v>67865.070000000007</v>
      </c>
      <c r="D1615" s="9">
        <v>67467.77</v>
      </c>
      <c r="E1615" s="9">
        <v>67747.95</v>
      </c>
      <c r="F1615" s="9">
        <v>92032958380.854156</v>
      </c>
      <c r="G1615" s="9">
        <v>1333965874339.8821</v>
      </c>
      <c r="H1615" s="44">
        <f t="shared" si="129"/>
        <v>-1.4939976935699354E-2</v>
      </c>
      <c r="I1615" s="10">
        <f t="shared" si="125"/>
        <v>1.2551433533475523E-2</v>
      </c>
      <c r="J1615" s="10">
        <f t="shared" si="126"/>
        <v>4.9477511865680945E-4</v>
      </c>
      <c r="K1615" s="10">
        <f t="shared" si="127"/>
        <v>8.3580735924963498</v>
      </c>
      <c r="L1615" s="10">
        <f t="shared" si="128"/>
        <v>5.8887376891219034E-3</v>
      </c>
    </row>
    <row r="1616" spans="1:12" x14ac:dyDescent="0.25">
      <c r="A1616" s="8">
        <v>45445</v>
      </c>
      <c r="B1616" s="9">
        <v>67766.880000000005</v>
      </c>
      <c r="C1616" s="9">
        <v>68429.33</v>
      </c>
      <c r="D1616" s="9">
        <v>67399.94</v>
      </c>
      <c r="E1616" s="9">
        <v>67781.47</v>
      </c>
      <c r="F1616" s="9">
        <v>81799035674.694443</v>
      </c>
      <c r="G1616" s="9">
        <v>1336549079510.6489</v>
      </c>
      <c r="H1616" s="44">
        <f t="shared" si="129"/>
        <v>8.3144392247734324E-3</v>
      </c>
      <c r="I1616" s="10">
        <f t="shared" si="125"/>
        <v>1.0302312867937129E-2</v>
      </c>
      <c r="J1616" s="10">
        <f t="shared" si="126"/>
        <v>1.5155026882715861E-2</v>
      </c>
      <c r="K1616" s="10">
        <f t="shared" si="127"/>
        <v>8.4358807266421181</v>
      </c>
      <c r="L1616" s="10">
        <f t="shared" si="128"/>
        <v>1.5272862260708342E-2</v>
      </c>
    </row>
    <row r="1617" spans="1:12" x14ac:dyDescent="0.25">
      <c r="A1617" s="8">
        <v>45446</v>
      </c>
      <c r="B1617" s="9">
        <v>67779.94</v>
      </c>
      <c r="C1617" s="9">
        <v>70212.929999999993</v>
      </c>
      <c r="D1617" s="9">
        <v>67634.05</v>
      </c>
      <c r="E1617" s="9">
        <v>68808.7</v>
      </c>
      <c r="F1617" s="9">
        <v>97398272823.329865</v>
      </c>
      <c r="G1617" s="9">
        <v>1358888276436.885</v>
      </c>
      <c r="H1617" s="44">
        <f t="shared" si="129"/>
        <v>2.6064846755038975E-2</v>
      </c>
      <c r="I1617" s="10">
        <f t="shared" si="125"/>
        <v>1.3896987320923045E-3</v>
      </c>
      <c r="J1617" s="10">
        <f t="shared" si="126"/>
        <v>2.6018512193952237E-2</v>
      </c>
      <c r="K1617" s="10">
        <f t="shared" si="127"/>
        <v>8.68182551178087</v>
      </c>
      <c r="L1617" s="10">
        <f t="shared" si="128"/>
        <v>3.8129906459837715E-2</v>
      </c>
    </row>
    <row r="1618" spans="1:12" x14ac:dyDescent="0.25">
      <c r="A1618" s="8">
        <v>45447</v>
      </c>
      <c r="B1618" s="9">
        <v>68809.87</v>
      </c>
      <c r="C1618" s="9">
        <v>71020.039999999994</v>
      </c>
      <c r="D1618" s="9">
        <v>68633.19</v>
      </c>
      <c r="E1618" s="9">
        <v>70599</v>
      </c>
      <c r="F1618" s="9">
        <v>104654845182.9826</v>
      </c>
      <c r="G1618" s="9">
        <v>1371599959992.6421</v>
      </c>
      <c r="H1618" s="44">
        <f t="shared" si="129"/>
        <v>1.1495176173391434E-2</v>
      </c>
      <c r="I1618" s="10">
        <f t="shared" si="125"/>
        <v>7.6618424743529505E-3</v>
      </c>
      <c r="J1618" s="10">
        <f t="shared" si="126"/>
        <v>7.5486904913666386E-3</v>
      </c>
      <c r="K1618" s="10">
        <f t="shared" si="127"/>
        <v>8.7931198017188272</v>
      </c>
      <c r="L1618" s="10">
        <f t="shared" si="128"/>
        <v>3.4776906042105704E-2</v>
      </c>
    </row>
    <row r="1619" spans="1:12" x14ac:dyDescent="0.25">
      <c r="A1619" s="8">
        <v>45448</v>
      </c>
      <c r="B1619" s="9">
        <v>70537.850000000006</v>
      </c>
      <c r="C1619" s="9">
        <v>71696.850000000006</v>
      </c>
      <c r="D1619" s="9">
        <v>70443.460000000006</v>
      </c>
      <c r="E1619" s="9">
        <v>71131.929999999993</v>
      </c>
      <c r="F1619" s="9">
        <v>111311224610.05209</v>
      </c>
      <c r="G1619" s="9">
        <v>1399930475342.5969</v>
      </c>
      <c r="H1619" s="44">
        <f t="shared" si="129"/>
        <v>9.5298453788538028E-3</v>
      </c>
      <c r="I1619" s="10">
        <f t="shared" si="125"/>
        <v>4.5256517090582768E-3</v>
      </c>
      <c r="J1619" s="10">
        <f t="shared" si="126"/>
        <v>-4.9039861564277309E-3</v>
      </c>
      <c r="K1619" s="10">
        <f t="shared" si="127"/>
        <v>8.8864467192058001</v>
      </c>
      <c r="L1619" s="10">
        <f t="shared" si="128"/>
        <v>1.7792851174544877E-2</v>
      </c>
    </row>
    <row r="1620" spans="1:12" x14ac:dyDescent="0.25">
      <c r="A1620" s="8">
        <v>45449</v>
      </c>
      <c r="B1620" s="9">
        <v>71087.06</v>
      </c>
      <c r="C1620" s="9">
        <v>71603.240000000005</v>
      </c>
      <c r="D1620" s="9">
        <v>70330.649999999994</v>
      </c>
      <c r="E1620" s="9">
        <v>70783.100000000006</v>
      </c>
      <c r="F1620" s="9">
        <v>102877542640.2188</v>
      </c>
      <c r="G1620" s="9">
        <v>1399125828326.3611</v>
      </c>
      <c r="H1620" s="44">
        <f t="shared" si="129"/>
        <v>-1.3056361611423733E-3</v>
      </c>
      <c r="I1620" s="10">
        <f t="shared" si="125"/>
        <v>2.7043604928480357E-2</v>
      </c>
      <c r="J1620" s="10">
        <f t="shared" si="126"/>
        <v>-1.988186445634621E-2</v>
      </c>
      <c r="K1620" s="10">
        <f t="shared" si="127"/>
        <v>8.8735386168639963</v>
      </c>
      <c r="L1620" s="10">
        <f t="shared" si="128"/>
        <v>1.8094387013343649E-2</v>
      </c>
    </row>
    <row r="1621" spans="1:12" x14ac:dyDescent="0.25">
      <c r="A1621" s="8">
        <v>45450</v>
      </c>
      <c r="B1621" s="9">
        <v>70799.08</v>
      </c>
      <c r="C1621" s="9">
        <v>71968.03</v>
      </c>
      <c r="D1621" s="9">
        <v>68728.210000000006</v>
      </c>
      <c r="E1621" s="9">
        <v>69375.8</v>
      </c>
      <c r="F1621" s="9">
        <v>106092074580.1806</v>
      </c>
      <c r="G1621" s="9">
        <v>1392124871309.0801</v>
      </c>
      <c r="H1621" s="44">
        <f t="shared" si="129"/>
        <v>5.0946018643848179E-3</v>
      </c>
      <c r="I1621" s="10">
        <f t="shared" si="125"/>
        <v>2.6163522398168354E-2</v>
      </c>
      <c r="J1621" s="10">
        <f t="shared" si="126"/>
        <v>-8.5260278079690721E-4</v>
      </c>
      <c r="K1621" s="10">
        <f t="shared" si="127"/>
        <v>8.9238403651095481</v>
      </c>
      <c r="L1621" s="10">
        <f t="shared" si="128"/>
        <v>4.7139595225890396E-2</v>
      </c>
    </row>
    <row r="1622" spans="1:12" x14ac:dyDescent="0.25">
      <c r="A1622" s="8">
        <v>45451</v>
      </c>
      <c r="B1622" s="9">
        <v>69355.62</v>
      </c>
      <c r="C1622" s="9">
        <v>69582.23</v>
      </c>
      <c r="D1622" s="9">
        <v>69224.59</v>
      </c>
      <c r="E1622" s="9">
        <v>69316.649999999994</v>
      </c>
      <c r="F1622" s="9">
        <v>103610754573.2083</v>
      </c>
      <c r="G1622" s="9">
        <v>1367427987313.8779</v>
      </c>
      <c r="H1622" s="44">
        <f t="shared" si="129"/>
        <v>-3.3150831000931982E-2</v>
      </c>
      <c r="I1622" s="10">
        <f t="shared" si="125"/>
        <v>4.1463242641814169E-4</v>
      </c>
      <c r="J1622" s="10">
        <f t="shared" si="126"/>
        <v>4.914980744164632E-3</v>
      </c>
      <c r="K1622" s="10">
        <f t="shared" si="127"/>
        <v>8.5948568102855738</v>
      </c>
      <c r="L1622" s="10">
        <f t="shared" si="128"/>
        <v>5.1663722385355548E-3</v>
      </c>
    </row>
    <row r="1623" spans="1:12" x14ac:dyDescent="0.25">
      <c r="A1623" s="8">
        <v>45452</v>
      </c>
      <c r="B1623" s="9">
        <v>69310.52</v>
      </c>
      <c r="C1623" s="9">
        <v>69850.12</v>
      </c>
      <c r="D1623" s="9">
        <v>69169.97</v>
      </c>
      <c r="E1623" s="9">
        <v>69657.34</v>
      </c>
      <c r="F1623" s="9">
        <v>83310044389.576385</v>
      </c>
      <c r="G1623" s="9">
        <v>1368597583239.2151</v>
      </c>
      <c r="H1623" s="44">
        <f t="shared" si="129"/>
        <v>3.8499772140099483E-3</v>
      </c>
      <c r="I1623" s="10">
        <f t="shared" si="125"/>
        <v>8.9800821462127298E-3</v>
      </c>
      <c r="J1623" s="10">
        <f t="shared" si="126"/>
        <v>-1.982131387733066E-3</v>
      </c>
      <c r="K1623" s="10">
        <f t="shared" si="127"/>
        <v>8.6317967903768622</v>
      </c>
      <c r="L1623" s="10">
        <f t="shared" si="128"/>
        <v>9.8330243601376655E-3</v>
      </c>
    </row>
    <row r="1624" spans="1:12" x14ac:dyDescent="0.25">
      <c r="A1624" s="8">
        <v>45453</v>
      </c>
      <c r="B1624" s="9">
        <v>69648.179999999993</v>
      </c>
      <c r="C1624" s="9">
        <v>70160</v>
      </c>
      <c r="D1624" s="9">
        <v>69258.75</v>
      </c>
      <c r="E1624" s="9">
        <v>69519.27</v>
      </c>
      <c r="F1624" s="9">
        <v>87451861112.739578</v>
      </c>
      <c r="G1624" s="9">
        <v>1371123086722.4131</v>
      </c>
      <c r="H1624" s="44">
        <f t="shared" si="129"/>
        <v>4.4363560148501487E-3</v>
      </c>
      <c r="I1624" s="10">
        <f t="shared" si="125"/>
        <v>9.9060583893371291E-3</v>
      </c>
      <c r="J1624" s="10">
        <f t="shared" si="126"/>
        <v>-3.127521333293648E-2</v>
      </c>
      <c r="K1624" s="10">
        <f t="shared" si="127"/>
        <v>8.6745268700016638</v>
      </c>
      <c r="L1624" s="10">
        <f t="shared" si="128"/>
        <v>1.301279621708451E-2</v>
      </c>
    </row>
    <row r="1625" spans="1:12" x14ac:dyDescent="0.25">
      <c r="A1625" s="8">
        <v>45454</v>
      </c>
      <c r="B1625" s="9">
        <v>69540.149999999994</v>
      </c>
      <c r="C1625" s="9">
        <v>69580.240000000005</v>
      </c>
      <c r="D1625" s="9">
        <v>66193.56</v>
      </c>
      <c r="E1625" s="9">
        <v>67345.039999999994</v>
      </c>
      <c r="F1625" s="9">
        <v>104796038194.8194</v>
      </c>
      <c r="G1625" s="9">
        <v>1330334787420.3259</v>
      </c>
      <c r="H1625" s="44">
        <f t="shared" si="129"/>
        <v>-8.2633979475483857E-3</v>
      </c>
      <c r="I1625" s="10">
        <f t="shared" si="125"/>
        <v>2.0093089586788317E-2</v>
      </c>
      <c r="J1625" s="10">
        <f t="shared" si="126"/>
        <v>1.3737908537882149E-2</v>
      </c>
      <c r="K1625" s="10">
        <f t="shared" si="127"/>
        <v>8.5945824045205903</v>
      </c>
      <c r="L1625" s="10">
        <f t="shared" si="128"/>
        <v>5.1163285370963596E-2</v>
      </c>
    </row>
    <row r="1626" spans="1:12" x14ac:dyDescent="0.25">
      <c r="A1626" s="8">
        <v>45455</v>
      </c>
      <c r="B1626" s="9">
        <v>67314.240000000005</v>
      </c>
      <c r="C1626" s="9">
        <v>69980.039999999994</v>
      </c>
      <c r="D1626" s="9">
        <v>66960.38</v>
      </c>
      <c r="E1626" s="9">
        <v>68270.22</v>
      </c>
      <c r="F1626" s="9">
        <v>107347892439.0347</v>
      </c>
      <c r="G1626" s="9">
        <v>1343572403474.8059</v>
      </c>
      <c r="H1626" s="44">
        <f t="shared" si="129"/>
        <v>5.7458841763119578E-3</v>
      </c>
      <c r="I1626" s="10">
        <f t="shared" si="125"/>
        <v>5.1695500038412201E-3</v>
      </c>
      <c r="J1626" s="10">
        <f t="shared" si="126"/>
        <v>-2.1952031207750577E-2</v>
      </c>
      <c r="K1626" s="10">
        <f t="shared" si="127"/>
        <v>8.6497117637370469</v>
      </c>
      <c r="L1626" s="10">
        <f t="shared" si="128"/>
        <v>4.5096219585372577E-2</v>
      </c>
    </row>
    <row r="1627" spans="1:12" x14ac:dyDescent="0.25">
      <c r="A1627" s="8">
        <v>45456</v>
      </c>
      <c r="B1627" s="9">
        <v>68263.95</v>
      </c>
      <c r="C1627" s="9">
        <v>68393.59</v>
      </c>
      <c r="D1627" s="9">
        <v>66436.08</v>
      </c>
      <c r="E1627" s="9">
        <v>66771.55</v>
      </c>
      <c r="F1627" s="9">
        <v>111573193221.80901</v>
      </c>
      <c r="G1627" s="9">
        <v>1327430504493.677</v>
      </c>
      <c r="H1627" s="44">
        <f t="shared" si="129"/>
        <v>-2.2670035627301688E-2</v>
      </c>
      <c r="I1627" s="10">
        <f t="shared" si="125"/>
        <v>1.3919470715524282E-3</v>
      </c>
      <c r="J1627" s="10">
        <f t="shared" si="126"/>
        <v>-1.0769407030389422E-2</v>
      </c>
      <c r="K1627" s="10">
        <f t="shared" si="127"/>
        <v>8.4309524542599359</v>
      </c>
      <c r="L1627" s="10">
        <f t="shared" si="128"/>
        <v>2.9464562027139429E-2</v>
      </c>
    </row>
    <row r="1628" spans="1:12" x14ac:dyDescent="0.25">
      <c r="A1628" s="8">
        <v>45457</v>
      </c>
      <c r="B1628" s="9">
        <v>66772.990000000005</v>
      </c>
      <c r="C1628" s="9">
        <v>67343.12</v>
      </c>
      <c r="D1628" s="9">
        <v>65117.84</v>
      </c>
      <c r="E1628" s="9">
        <v>66052.460000000006</v>
      </c>
      <c r="F1628" s="9">
        <v>98995504258.579865</v>
      </c>
      <c r="G1628" s="9">
        <v>1310523862820.8301</v>
      </c>
      <c r="H1628" s="44">
        <f t="shared" si="129"/>
        <v>-1.5359187900503559E-2</v>
      </c>
      <c r="I1628" s="10">
        <f t="shared" si="125"/>
        <v>1.5038002648663628E-2</v>
      </c>
      <c r="J1628" s="10">
        <f t="shared" si="126"/>
        <v>2.2043085147773755E-3</v>
      </c>
      <c r="K1628" s="10">
        <f t="shared" si="127"/>
        <v>8.2861006834342419</v>
      </c>
      <c r="L1628" s="10">
        <f t="shared" si="128"/>
        <v>3.4173123678549411E-2</v>
      </c>
    </row>
    <row r="1629" spans="1:12" x14ac:dyDescent="0.25">
      <c r="A1629" s="8">
        <v>45458</v>
      </c>
      <c r="B1629" s="9">
        <v>65992.06</v>
      </c>
      <c r="C1629" s="9">
        <v>66441.350000000006</v>
      </c>
      <c r="D1629" s="9">
        <v>65916</v>
      </c>
      <c r="E1629" s="9">
        <v>66198.06</v>
      </c>
      <c r="F1629" s="9">
        <v>91215626049.645844</v>
      </c>
      <c r="G1629" s="9">
        <v>1304545675023.698</v>
      </c>
      <c r="H1629" s="44">
        <f t="shared" si="129"/>
        <v>-1.3390677473808602E-2</v>
      </c>
      <c r="I1629" s="10">
        <f t="shared" si="125"/>
        <v>2.5777795520223312E-3</v>
      </c>
      <c r="J1629" s="10">
        <f t="shared" si="126"/>
        <v>6.9940116069866498E-3</v>
      </c>
      <c r="K1629" s="10">
        <f t="shared" si="127"/>
        <v>8.1617535041930616</v>
      </c>
      <c r="L1629" s="10">
        <f t="shared" si="128"/>
        <v>7.9699921111717753E-3</v>
      </c>
    </row>
    <row r="1630" spans="1:12" x14ac:dyDescent="0.25">
      <c r="A1630" s="8">
        <v>45459</v>
      </c>
      <c r="B1630" s="9">
        <v>66228.19</v>
      </c>
      <c r="C1630" s="9">
        <v>66964.66</v>
      </c>
      <c r="D1630" s="9">
        <v>66064.03</v>
      </c>
      <c r="E1630" s="9">
        <v>66661.05</v>
      </c>
      <c r="F1630" s="9">
        <v>76461375993.263885</v>
      </c>
      <c r="G1630" s="9">
        <v>1309077955189.542</v>
      </c>
      <c r="H1630" s="44">
        <f t="shared" si="129"/>
        <v>7.8762698229340265E-3</v>
      </c>
      <c r="I1630" s="10">
        <f t="shared" si="125"/>
        <v>1.070311877319558E-2</v>
      </c>
      <c r="J1630" s="10">
        <f t="shared" si="126"/>
        <v>-2.5488647418545618E-3</v>
      </c>
      <c r="K1630" s="10">
        <f t="shared" si="127"/>
        <v>8.2339139468432965</v>
      </c>
      <c r="L1630" s="10">
        <f t="shared" si="128"/>
        <v>1.3632683322528205E-2</v>
      </c>
    </row>
    <row r="1631" spans="1:12" x14ac:dyDescent="0.25">
      <c r="A1631" s="8">
        <v>45460</v>
      </c>
      <c r="B1631" s="9">
        <v>66679.37</v>
      </c>
      <c r="C1631" s="9">
        <v>67247.97</v>
      </c>
      <c r="D1631" s="9">
        <v>65199.99</v>
      </c>
      <c r="E1631" s="9">
        <v>66491.14</v>
      </c>
      <c r="F1631" s="9">
        <v>86664744891.263885</v>
      </c>
      <c r="G1631" s="9">
        <v>1304635534157.8159</v>
      </c>
      <c r="H1631" s="44">
        <f t="shared" si="129"/>
        <v>4.2307390196560041E-3</v>
      </c>
      <c r="I1631" s="10">
        <f t="shared" si="125"/>
        <v>1.671363424266615E-3</v>
      </c>
      <c r="J1631" s="10">
        <f t="shared" si="126"/>
        <v>-2.0938428789158969E-2</v>
      </c>
      <c r="K1631" s="10">
        <f t="shared" si="127"/>
        <v>8.2729802268823516</v>
      </c>
      <c r="L1631" s="10">
        <f t="shared" si="128"/>
        <v>3.1410741013917276E-2</v>
      </c>
    </row>
    <row r="1632" spans="1:12" x14ac:dyDescent="0.25">
      <c r="A1632" s="8">
        <v>45461</v>
      </c>
      <c r="B1632" s="9">
        <v>66487.62</v>
      </c>
      <c r="C1632" s="9">
        <v>66514.58</v>
      </c>
      <c r="D1632" s="9">
        <v>64154.04</v>
      </c>
      <c r="E1632" s="9">
        <v>65098.92</v>
      </c>
      <c r="F1632" s="9">
        <v>105436105675.87849</v>
      </c>
      <c r="G1632" s="9">
        <v>1284844245291.115</v>
      </c>
      <c r="H1632" s="44">
        <f t="shared" si="129"/>
        <v>-1.0905756709087269E-2</v>
      </c>
      <c r="I1632" s="10">
        <f t="shared" si="125"/>
        <v>1.7786366839873172E-2</v>
      </c>
      <c r="J1632" s="10">
        <f t="shared" si="126"/>
        <v>-2.2866738803040132E-3</v>
      </c>
      <c r="K1632" s="10">
        <f t="shared" si="127"/>
        <v>8.1718513605597973</v>
      </c>
      <c r="L1632" s="10">
        <f t="shared" si="128"/>
        <v>3.6794876830827716E-2</v>
      </c>
    </row>
    <row r="1633" spans="1:12" x14ac:dyDescent="0.25">
      <c r="A1633" s="8">
        <v>45462</v>
      </c>
      <c r="B1633" s="9">
        <v>65175.32</v>
      </c>
      <c r="C1633" s="9">
        <v>65631.97</v>
      </c>
      <c r="D1633" s="9">
        <v>64693.19</v>
      </c>
      <c r="E1633" s="9">
        <v>64950.06</v>
      </c>
      <c r="F1633" s="9">
        <v>99459975582</v>
      </c>
      <c r="G1633" s="9">
        <v>1283763970740.771</v>
      </c>
      <c r="H1633" s="44">
        <f t="shared" si="129"/>
        <v>-1.3269421531339453E-2</v>
      </c>
      <c r="I1633" s="10">
        <f t="shared" si="125"/>
        <v>2.2841288019748947E-2</v>
      </c>
      <c r="J1633" s="10">
        <f t="shared" si="126"/>
        <v>-1.0620467479167672E-3</v>
      </c>
      <c r="K1633" s="10">
        <f t="shared" si="127"/>
        <v>8.0501461986337386</v>
      </c>
      <c r="L1633" s="10">
        <f t="shared" si="128"/>
        <v>1.4511264632335985E-2</v>
      </c>
    </row>
    <row r="1634" spans="1:12" x14ac:dyDescent="0.25">
      <c r="A1634" s="8">
        <v>45463</v>
      </c>
      <c r="B1634" s="9">
        <v>64974.38</v>
      </c>
      <c r="C1634" s="9">
        <v>66411.960000000006</v>
      </c>
      <c r="D1634" s="9">
        <v>64595.1</v>
      </c>
      <c r="E1634" s="9">
        <v>64881.08</v>
      </c>
      <c r="F1634" s="9">
        <v>86987051058.930557</v>
      </c>
      <c r="G1634" s="9">
        <v>1286536885825.6841</v>
      </c>
      <c r="H1634" s="44">
        <f t="shared" si="129"/>
        <v>1.1884299678952274E-2</v>
      </c>
      <c r="I1634" s="10">
        <f t="shared" si="125"/>
        <v>8.4598623286177253E-3</v>
      </c>
      <c r="J1634" s="10">
        <f t="shared" si="126"/>
        <v>-1.2080409265690428E-2</v>
      </c>
      <c r="K1634" s="10">
        <f t="shared" si="127"/>
        <v>8.1577008481966331</v>
      </c>
      <c r="L1634" s="10">
        <f t="shared" si="128"/>
        <v>2.8126901266504856E-2</v>
      </c>
    </row>
    <row r="1635" spans="1:12" x14ac:dyDescent="0.25">
      <c r="A1635" s="8">
        <v>45464</v>
      </c>
      <c r="B1635" s="9">
        <v>64870</v>
      </c>
      <c r="C1635" s="9">
        <v>65055.95</v>
      </c>
      <c r="D1635" s="9">
        <v>63472</v>
      </c>
      <c r="E1635" s="9">
        <v>64097.29</v>
      </c>
      <c r="F1635" s="9">
        <v>91064047001.402756</v>
      </c>
      <c r="G1635" s="9">
        <v>1265161643968.4861</v>
      </c>
      <c r="H1635" s="44">
        <f t="shared" si="129"/>
        <v>-2.0418159620646782E-2</v>
      </c>
      <c r="I1635" s="10">
        <f t="shared" si="125"/>
        <v>6.1431523741010425E-3</v>
      </c>
      <c r="J1635" s="10">
        <f t="shared" si="126"/>
        <v>2.7381812866036359E-3</v>
      </c>
      <c r="K1635" s="10">
        <f t="shared" si="127"/>
        <v>7.9707174505200218</v>
      </c>
      <c r="L1635" s="10">
        <f t="shared" si="128"/>
        <v>2.4955098311066237E-2</v>
      </c>
    </row>
    <row r="1636" spans="1:12" x14ac:dyDescent="0.25">
      <c r="A1636" s="8">
        <v>45465</v>
      </c>
      <c r="B1636" s="9">
        <v>64131.09</v>
      </c>
      <c r="C1636" s="9">
        <v>64505.96</v>
      </c>
      <c r="D1636" s="9">
        <v>63980.01</v>
      </c>
      <c r="E1636" s="9">
        <v>64272.800000000003</v>
      </c>
      <c r="F1636" s="9">
        <v>81694907535.118057</v>
      </c>
      <c r="G1636" s="9">
        <v>1266799825790.1699</v>
      </c>
      <c r="H1636" s="44">
        <f t="shared" si="129"/>
        <v>-8.4541075797063599E-3</v>
      </c>
      <c r="I1636" s="10">
        <f t="shared" si="125"/>
        <v>1.3371398475120699E-2</v>
      </c>
      <c r="J1636" s="10">
        <f t="shared" si="126"/>
        <v>-1.5284381573542838E-2</v>
      </c>
      <c r="K1636" s="10">
        <f t="shared" si="127"/>
        <v>7.8948780401261764</v>
      </c>
      <c r="L1636" s="10">
        <f t="shared" si="128"/>
        <v>8.2205363831608924E-3</v>
      </c>
    </row>
    <row r="1637" spans="1:12" x14ac:dyDescent="0.25">
      <c r="A1637" s="8">
        <v>45466</v>
      </c>
      <c r="B1637" s="9">
        <v>64261.95</v>
      </c>
      <c r="C1637" s="9">
        <v>64521.03</v>
      </c>
      <c r="D1637" s="9">
        <v>63290.43</v>
      </c>
      <c r="E1637" s="9">
        <v>63290.43</v>
      </c>
      <c r="F1637" s="9">
        <v>68549855803.180557</v>
      </c>
      <c r="G1637" s="9">
        <v>1265330566688.6011</v>
      </c>
      <c r="H1637" s="44">
        <f t="shared" si="129"/>
        <v>2.3362182347181113E-4</v>
      </c>
      <c r="I1637" s="10">
        <f t="shared" si="125"/>
        <v>1.0907080733169702E-3</v>
      </c>
      <c r="J1637" s="10">
        <f t="shared" si="126"/>
        <v>-4.5940910813846658E-2</v>
      </c>
      <c r="K1637" s="10">
        <f t="shared" si="127"/>
        <v>7.8969560777534706</v>
      </c>
      <c r="L1637" s="10">
        <f t="shared" si="128"/>
        <v>1.9443697886078581E-2</v>
      </c>
    </row>
    <row r="1638" spans="1:12" x14ac:dyDescent="0.25">
      <c r="A1638" s="8">
        <v>45467</v>
      </c>
      <c r="B1638" s="9">
        <v>63197.97</v>
      </c>
      <c r="C1638" s="9">
        <v>63316.01</v>
      </c>
      <c r="D1638" s="9">
        <v>58946.239999999998</v>
      </c>
      <c r="E1638" s="9">
        <v>60382.81</v>
      </c>
      <c r="F1638" s="9">
        <v>88214365730.364578</v>
      </c>
      <c r="G1638" s="9">
        <v>1211219588927.0171</v>
      </c>
      <c r="H1638" s="44">
        <f t="shared" si="129"/>
        <v>-1.8676391247938802E-2</v>
      </c>
      <c r="I1638" s="10">
        <f t="shared" si="125"/>
        <v>1.3551952691957386E-2</v>
      </c>
      <c r="J1638" s="10">
        <f t="shared" si="126"/>
        <v>2.3304148978823713E-2</v>
      </c>
      <c r="K1638" s="10">
        <f t="shared" si="127"/>
        <v>7.7307930451296194</v>
      </c>
      <c r="L1638" s="10">
        <f t="shared" si="128"/>
        <v>7.4131445873392599E-2</v>
      </c>
    </row>
    <row r="1639" spans="1:12" x14ac:dyDescent="0.25">
      <c r="A1639" s="8">
        <v>45468</v>
      </c>
      <c r="B1639" s="9">
        <v>60297.21</v>
      </c>
      <c r="C1639" s="9">
        <v>62231.16</v>
      </c>
      <c r="D1639" s="9">
        <v>60272.58</v>
      </c>
      <c r="E1639" s="9">
        <v>61789.98</v>
      </c>
      <c r="F1639" s="9">
        <v>105012900610.2222</v>
      </c>
      <c r="G1639" s="9">
        <v>1208344232787.2429</v>
      </c>
      <c r="H1639" s="44">
        <f t="shared" si="129"/>
        <v>-1.7133897098064114E-2</v>
      </c>
      <c r="I1639" s="10">
        <f t="shared" si="125"/>
        <v>1.6536102129158211E-3</v>
      </c>
      <c r="J1639" s="10">
        <f t="shared" si="126"/>
        <v>-1.6648977714509794E-2</v>
      </c>
      <c r="K1639" s="10">
        <f t="shared" si="127"/>
        <v>7.5812005355098755</v>
      </c>
      <c r="L1639" s="10">
        <f t="shared" si="128"/>
        <v>3.2495373518107273E-2</v>
      </c>
    </row>
    <row r="1640" spans="1:12" x14ac:dyDescent="0.25">
      <c r="A1640" s="8">
        <v>45469</v>
      </c>
      <c r="B1640" s="9">
        <v>61804.76</v>
      </c>
      <c r="C1640" s="9">
        <v>62357.58</v>
      </c>
      <c r="D1640" s="9">
        <v>60761.24</v>
      </c>
      <c r="E1640" s="9">
        <v>60761.24</v>
      </c>
      <c r="F1640" s="9">
        <v>101705522290.0903</v>
      </c>
      <c r="G1640" s="9">
        <v>1210569518914.979</v>
      </c>
      <c r="H1640" s="44">
        <f t="shared" si="129"/>
        <v>2.0314581955405979E-3</v>
      </c>
      <c r="I1640" s="10">
        <f t="shared" si="125"/>
        <v>1.3497740376335078E-3</v>
      </c>
      <c r="J1640" s="10">
        <f t="shared" si="126"/>
        <v>1.4562079378235282E-2</v>
      </c>
      <c r="K1640" s="10">
        <f t="shared" si="127"/>
        <v>7.5986328856653138</v>
      </c>
      <c r="L1640" s="10">
        <f t="shared" si="128"/>
        <v>2.6272340722473864E-2</v>
      </c>
    </row>
    <row r="1641" spans="1:12" x14ac:dyDescent="0.25">
      <c r="A1641" s="8">
        <v>45470</v>
      </c>
      <c r="B1641" s="9">
        <v>60854.02</v>
      </c>
      <c r="C1641" s="9">
        <v>62338.43</v>
      </c>
      <c r="D1641" s="9">
        <v>60666.19</v>
      </c>
      <c r="E1641" s="9">
        <v>61646.05</v>
      </c>
      <c r="F1641" s="9">
        <v>121597828546.94099</v>
      </c>
      <c r="G1641" s="9">
        <v>1208359521976.1179</v>
      </c>
      <c r="H1641" s="44">
        <f t="shared" si="129"/>
        <v>-3.0709979444361785E-4</v>
      </c>
      <c r="I1641" s="10">
        <f t="shared" si="125"/>
        <v>9.6909113896239338E-3</v>
      </c>
      <c r="J1641" s="10">
        <f t="shared" si="126"/>
        <v>-1.9761039028453609E-2</v>
      </c>
      <c r="K1641" s="10">
        <f t="shared" si="127"/>
        <v>7.5959922472736299</v>
      </c>
      <c r="L1641" s="10">
        <f t="shared" si="128"/>
        <v>2.7564612183491377E-2</v>
      </c>
    </row>
    <row r="1642" spans="1:12" x14ac:dyDescent="0.25">
      <c r="A1642" s="8">
        <v>45471</v>
      </c>
      <c r="B1642" s="9">
        <v>61617.14</v>
      </c>
      <c r="C1642" s="9">
        <v>62200.29</v>
      </c>
      <c r="D1642" s="9">
        <v>60080</v>
      </c>
      <c r="E1642" s="9">
        <v>60427.86</v>
      </c>
      <c r="F1642" s="9">
        <v>86177794784.1875</v>
      </c>
      <c r="G1642" s="9">
        <v>1206091521629.9199</v>
      </c>
      <c r="H1642" s="44">
        <f t="shared" si="129"/>
        <v>-2.2159685446040173E-3</v>
      </c>
      <c r="I1642" s="10">
        <f t="shared" si="125"/>
        <v>3.1821810674101926E-2</v>
      </c>
      <c r="J1642" s="10">
        <f t="shared" si="126"/>
        <v>8.8752108712768507E-3</v>
      </c>
      <c r="K1642" s="10">
        <f t="shared" si="127"/>
        <v>7.5769437988440114</v>
      </c>
      <c r="L1642" s="10">
        <f t="shared" si="128"/>
        <v>3.529111185086542E-2</v>
      </c>
    </row>
    <row r="1643" spans="1:12" x14ac:dyDescent="0.25">
      <c r="A1643" s="8">
        <v>45472</v>
      </c>
      <c r="B1643" s="9">
        <v>60427.81</v>
      </c>
      <c r="C1643" s="9">
        <v>61210</v>
      </c>
      <c r="D1643" s="9">
        <v>60426.02</v>
      </c>
      <c r="E1643" s="9">
        <v>60964.17</v>
      </c>
      <c r="F1643" s="9">
        <v>81524470017.982635</v>
      </c>
      <c r="G1643" s="9">
        <v>1200637863094.9761</v>
      </c>
      <c r="H1643" s="44">
        <f t="shared" si="129"/>
        <v>-1.5920986863566085E-2</v>
      </c>
      <c r="I1643" s="10">
        <f t="shared" si="125"/>
        <v>1.0975669561823803E-2</v>
      </c>
      <c r="J1643" s="10">
        <f t="shared" si="126"/>
        <v>3.0925706033560374E-2</v>
      </c>
      <c r="K1643" s="10">
        <f t="shared" si="127"/>
        <v>7.4403903892930714</v>
      </c>
      <c r="L1643" s="10">
        <f t="shared" si="128"/>
        <v>1.2974212102667027E-2</v>
      </c>
    </row>
    <row r="1644" spans="1:12" x14ac:dyDescent="0.25">
      <c r="A1644" s="8">
        <v>45473</v>
      </c>
      <c r="B1644" s="9">
        <v>60986.67</v>
      </c>
      <c r="C1644" s="9">
        <v>62990.1</v>
      </c>
      <c r="D1644" s="9">
        <v>60660.77</v>
      </c>
      <c r="E1644" s="9">
        <v>62849.53</v>
      </c>
      <c r="F1644" s="9">
        <v>72644110248.8125</v>
      </c>
      <c r="G1644" s="9">
        <v>1212487409355.958</v>
      </c>
      <c r="H1644" s="44">
        <f t="shared" si="129"/>
        <v>2.9081849371017782E-2</v>
      </c>
      <c r="I1644" s="10">
        <f t="shared" si="125"/>
        <v>1.6246560741291619E-2</v>
      </c>
      <c r="J1644" s="10">
        <f t="shared" si="126"/>
        <v>6.4264601501395902E-4</v>
      </c>
      <c r="K1644" s="10">
        <f t="shared" si="127"/>
        <v>7.6858525512270788</v>
      </c>
      <c r="L1644" s="10">
        <f t="shared" si="128"/>
        <v>3.8399281776344107E-2</v>
      </c>
    </row>
    <row r="1645" spans="1:12" x14ac:dyDescent="0.25">
      <c r="A1645" s="8">
        <v>45474</v>
      </c>
      <c r="B1645" s="9">
        <v>62771.97</v>
      </c>
      <c r="C1645" s="9">
        <v>63844.24</v>
      </c>
      <c r="D1645" s="9">
        <v>62597.62</v>
      </c>
      <c r="E1645" s="9">
        <v>62889.919999999998</v>
      </c>
      <c r="F1645" s="9">
        <v>86017960841.930557</v>
      </c>
      <c r="G1645" s="9">
        <v>1244171964434.75</v>
      </c>
      <c r="H1645" s="44">
        <f t="shared" si="129"/>
        <v>1.3559908620560999E-2</v>
      </c>
      <c r="I1645" s="10">
        <f t="shared" si="125"/>
        <v>4.0436487144856629E-3</v>
      </c>
      <c r="J1645" s="10">
        <f t="shared" si="126"/>
        <v>-1.2115932092138126E-2</v>
      </c>
      <c r="K1645" s="10">
        <f t="shared" si="127"/>
        <v>7.8036319181133837</v>
      </c>
      <c r="L1645" s="10">
        <f t="shared" si="128"/>
        <v>1.991481465269751E-2</v>
      </c>
    </row>
    <row r="1646" spans="1:12" x14ac:dyDescent="0.25">
      <c r="A1646" s="8">
        <v>45475</v>
      </c>
      <c r="B1646" s="9">
        <v>62906</v>
      </c>
      <c r="C1646" s="9">
        <v>63243.07</v>
      </c>
      <c r="D1646" s="9">
        <v>61816.25</v>
      </c>
      <c r="E1646" s="9">
        <v>62127.95</v>
      </c>
      <c r="F1646" s="9">
        <v>83918670305.986115</v>
      </c>
      <c r="G1646" s="9">
        <v>1232201860247.7009</v>
      </c>
      <c r="H1646" s="44">
        <f t="shared" si="129"/>
        <v>-9.4161979216918906E-3</v>
      </c>
      <c r="I1646" s="10">
        <f t="shared" si="125"/>
        <v>9.9618656342877268E-3</v>
      </c>
      <c r="J1646" s="10">
        <f t="shared" si="126"/>
        <v>-2.9506848366958827E-2</v>
      </c>
      <c r="K1646" s="10">
        <f t="shared" si="127"/>
        <v>7.7207351775427053</v>
      </c>
      <c r="L1646" s="10">
        <f t="shared" si="128"/>
        <v>2.3081633065739071E-2</v>
      </c>
    </row>
    <row r="1647" spans="1:12" x14ac:dyDescent="0.25">
      <c r="A1647" s="8">
        <v>45476</v>
      </c>
      <c r="B1647" s="9">
        <v>62127.99</v>
      </c>
      <c r="C1647" s="9">
        <v>62285.9</v>
      </c>
      <c r="D1647" s="9">
        <v>59521.02</v>
      </c>
      <c r="E1647" s="9">
        <v>60294.75</v>
      </c>
      <c r="F1647" s="9">
        <v>87751477173.180557</v>
      </c>
      <c r="G1647" s="9">
        <v>1194737097555.583</v>
      </c>
      <c r="H1647" s="44">
        <f t="shared" si="129"/>
        <v>-1.5134780775190045E-2</v>
      </c>
      <c r="I1647" s="10">
        <f t="shared" si="125"/>
        <v>1.4779204702637229E-2</v>
      </c>
      <c r="J1647" s="10">
        <f t="shared" si="126"/>
        <v>-5.2288963798672317E-2</v>
      </c>
      <c r="K1647" s="10">
        <f t="shared" si="127"/>
        <v>7.5887487624321075</v>
      </c>
      <c r="L1647" s="10">
        <f t="shared" si="128"/>
        <v>4.6452160934070008E-2</v>
      </c>
    </row>
    <row r="1648" spans="1:12" x14ac:dyDescent="0.25">
      <c r="A1648" s="8">
        <v>45477</v>
      </c>
      <c r="B1648" s="9">
        <v>60208.62</v>
      </c>
      <c r="C1648" s="9">
        <v>60465.72</v>
      </c>
      <c r="D1648" s="9">
        <v>56809.43</v>
      </c>
      <c r="E1648" s="9">
        <v>57142</v>
      </c>
      <c r="F1648" s="9">
        <v>101841641575.2917</v>
      </c>
      <c r="G1648" s="9">
        <v>1149061223527.9929</v>
      </c>
      <c r="H1648" s="44">
        <f t="shared" si="129"/>
        <v>-2.9222986261738214E-2</v>
      </c>
      <c r="I1648" s="10">
        <f t="shared" si="125"/>
        <v>4.7300985507083816E-2</v>
      </c>
      <c r="J1648" s="10">
        <f t="shared" si="126"/>
        <v>-7.8866683000246018E-3</v>
      </c>
      <c r="K1648" s="10">
        <f t="shared" si="127"/>
        <v>7.3377598753420337</v>
      </c>
      <c r="L1648" s="10">
        <f t="shared" si="128"/>
        <v>6.4360617594649394E-2</v>
      </c>
    </row>
    <row r="1649" spans="1:12" x14ac:dyDescent="0.25">
      <c r="A1649" s="8">
        <v>45478</v>
      </c>
      <c r="B1649" s="9">
        <v>57043.9</v>
      </c>
      <c r="C1649" s="9">
        <v>57434.94</v>
      </c>
      <c r="D1649" s="9">
        <v>53761.07</v>
      </c>
      <c r="E1649" s="9">
        <v>56691.34</v>
      </c>
      <c r="F1649" s="9">
        <v>122554076854.6701</v>
      </c>
      <c r="G1649" s="9">
        <v>1098277236760.184</v>
      </c>
      <c r="H1649" s="44">
        <f t="shared" si="129"/>
        <v>-5.0123937993296015E-2</v>
      </c>
      <c r="I1649" s="10">
        <f t="shared" si="125"/>
        <v>1.2145583188693642E-2</v>
      </c>
      <c r="J1649" s="10">
        <f t="shared" si="126"/>
        <v>2.7193747757594089E-2</v>
      </c>
      <c r="K1649" s="10">
        <f t="shared" si="127"/>
        <v>6.9198385163473972</v>
      </c>
      <c r="L1649" s="10">
        <f t="shared" si="128"/>
        <v>6.8336995524828748E-2</v>
      </c>
    </row>
    <row r="1650" spans="1:12" x14ac:dyDescent="0.25">
      <c r="A1650" s="8">
        <v>45479</v>
      </c>
      <c r="B1650" s="9">
        <v>56628.73</v>
      </c>
      <c r="C1650" s="9">
        <v>58398.11</v>
      </c>
      <c r="D1650" s="9">
        <v>56050.98</v>
      </c>
      <c r="E1650" s="9">
        <v>58232.99</v>
      </c>
      <c r="F1650" s="9">
        <v>98029265844.131943</v>
      </c>
      <c r="G1650" s="9">
        <v>1123846909922.1221</v>
      </c>
      <c r="H1650" s="44">
        <f t="shared" si="129"/>
        <v>1.676975722443513E-2</v>
      </c>
      <c r="I1650" s="10">
        <f t="shared" si="125"/>
        <v>5.3377263913091362E-3</v>
      </c>
      <c r="J1650" s="10">
        <f t="shared" si="126"/>
        <v>-4.0434296779196854E-2</v>
      </c>
      <c r="K1650" s="10">
        <f t="shared" si="127"/>
        <v>7.0526522855232745</v>
      </c>
      <c r="L1650" s="10">
        <f t="shared" si="128"/>
        <v>4.1874914586685241E-2</v>
      </c>
    </row>
    <row r="1651" spans="1:12" x14ac:dyDescent="0.25">
      <c r="A1651" s="8">
        <v>45480</v>
      </c>
      <c r="B1651" s="9">
        <v>58230.16</v>
      </c>
      <c r="C1651" s="9">
        <v>58374.36</v>
      </c>
      <c r="D1651" s="9">
        <v>55818</v>
      </c>
      <c r="E1651" s="9">
        <v>55878.38</v>
      </c>
      <c r="F1651" s="9">
        <v>79631334264.541672</v>
      </c>
      <c r="G1651" s="9">
        <v>1129871085015.9651</v>
      </c>
      <c r="H1651" s="44">
        <f t="shared" si="129"/>
        <v>-4.0669124394607974E-4</v>
      </c>
      <c r="I1651" s="10">
        <f t="shared" si="125"/>
        <v>8.2864459555916734E-3</v>
      </c>
      <c r="J1651" s="10">
        <f t="shared" si="126"/>
        <v>1.4378190634732002E-2</v>
      </c>
      <c r="K1651" s="10">
        <f t="shared" si="127"/>
        <v>7.04937734234821</v>
      </c>
      <c r="L1651" s="10">
        <f t="shared" si="128"/>
        <v>4.579812963560137E-2</v>
      </c>
    </row>
    <row r="1652" spans="1:12" x14ac:dyDescent="0.25">
      <c r="A1652" s="8">
        <v>45481</v>
      </c>
      <c r="B1652" s="9">
        <v>55857.81</v>
      </c>
      <c r="C1652" s="9">
        <v>57909.97</v>
      </c>
      <c r="D1652" s="9">
        <v>54411.12</v>
      </c>
      <c r="E1652" s="9">
        <v>56681.81</v>
      </c>
      <c r="F1652" s="9">
        <v>99609702443.840286</v>
      </c>
      <c r="G1652" s="9">
        <v>1107722436798.6321</v>
      </c>
      <c r="H1652" s="44">
        <f t="shared" si="129"/>
        <v>-7.9553762987722588E-3</v>
      </c>
      <c r="I1652" s="10">
        <f t="shared" si="125"/>
        <v>1.1815297194702052E-2</v>
      </c>
      <c r="J1652" s="10">
        <f t="shared" si="126"/>
        <v>2.318521585672717E-2</v>
      </c>
      <c r="K1652" s="10">
        <f t="shared" si="127"/>
        <v>6.9853415166190178</v>
      </c>
      <c r="L1652" s="10">
        <f t="shared" si="128"/>
        <v>6.4303951104112578E-2</v>
      </c>
    </row>
    <row r="1653" spans="1:12" x14ac:dyDescent="0.25">
      <c r="A1653" s="8">
        <v>45482</v>
      </c>
      <c r="B1653" s="9">
        <v>56646.67</v>
      </c>
      <c r="C1653" s="9">
        <v>58127.91</v>
      </c>
      <c r="D1653" s="9">
        <v>56409.45</v>
      </c>
      <c r="E1653" s="9">
        <v>57995.99</v>
      </c>
      <c r="F1653" s="9">
        <v>100398238221.7805</v>
      </c>
      <c r="G1653" s="9">
        <v>1131385741143.2129</v>
      </c>
      <c r="H1653" s="44">
        <f t="shared" si="129"/>
        <v>3.7634279554971677E-3</v>
      </c>
      <c r="I1653" s="10">
        <f t="shared" si="125"/>
        <v>1.489533323307124E-2</v>
      </c>
      <c r="J1653" s="10">
        <f t="shared" si="126"/>
        <v>-4.7679158507337727E-3</v>
      </c>
      <c r="K1653" s="10">
        <f t="shared" si="127"/>
        <v>7.0153937741168537</v>
      </c>
      <c r="L1653" s="10">
        <f t="shared" si="128"/>
        <v>3.0464044588273786E-2</v>
      </c>
    </row>
    <row r="1654" spans="1:12" x14ac:dyDescent="0.25">
      <c r="A1654" s="8">
        <v>45483</v>
      </c>
      <c r="B1654" s="9">
        <v>57923.75</v>
      </c>
      <c r="C1654" s="9">
        <v>59317.95</v>
      </c>
      <c r="D1654" s="9">
        <v>57193.27</v>
      </c>
      <c r="E1654" s="9">
        <v>57719.47</v>
      </c>
      <c r="F1654" s="9">
        <v>91848128823.292679</v>
      </c>
      <c r="G1654" s="9">
        <v>1144695234001.575</v>
      </c>
      <c r="H1654" s="44">
        <f t="shared" si="129"/>
        <v>2.0472781491713592E-2</v>
      </c>
      <c r="I1654" s="10">
        <f t="shared" si="125"/>
        <v>8.6801451475278582E-3</v>
      </c>
      <c r="J1654" s="10">
        <f t="shared" si="126"/>
        <v>-5.8474202898952665E-3</v>
      </c>
      <c r="K1654" s="10">
        <f t="shared" si="127"/>
        <v>7.1794911794243905</v>
      </c>
      <c r="L1654" s="10">
        <f t="shared" si="128"/>
        <v>3.7149126112215658E-2</v>
      </c>
    </row>
    <row r="1655" spans="1:12" x14ac:dyDescent="0.25">
      <c r="A1655" s="8">
        <v>45484</v>
      </c>
      <c r="B1655" s="9">
        <v>57619.19</v>
      </c>
      <c r="C1655" s="9">
        <v>59282.81</v>
      </c>
      <c r="D1655" s="9">
        <v>57174.19</v>
      </c>
      <c r="E1655" s="9">
        <v>57381.96</v>
      </c>
      <c r="F1655" s="9">
        <v>91437938548.909073</v>
      </c>
      <c r="G1655" s="9">
        <v>1140514775974.199</v>
      </c>
      <c r="H1655" s="44">
        <f t="shared" si="129"/>
        <v>-5.9240078256243551E-4</v>
      </c>
      <c r="I1655" s="10">
        <f t="shared" si="125"/>
        <v>2.3212543929104611E-2</v>
      </c>
      <c r="J1655" s="10">
        <f t="shared" si="126"/>
        <v>9.0272273725051644E-3</v>
      </c>
      <c r="K1655" s="10">
        <f t="shared" si="127"/>
        <v>7.1746456424487359</v>
      </c>
      <c r="L1655" s="10">
        <f t="shared" si="128"/>
        <v>3.6880627429964452E-2</v>
      </c>
    </row>
    <row r="1656" spans="1:12" x14ac:dyDescent="0.25">
      <c r="A1656" s="8">
        <v>45485</v>
      </c>
      <c r="B1656" s="9">
        <v>57299.22</v>
      </c>
      <c r="C1656" s="9">
        <v>58519.96</v>
      </c>
      <c r="D1656" s="9">
        <v>56607.98</v>
      </c>
      <c r="E1656" s="9">
        <v>57899.96</v>
      </c>
      <c r="F1656" s="9">
        <v>93418137284.682922</v>
      </c>
      <c r="G1656" s="9">
        <v>1132233813938.1809</v>
      </c>
      <c r="H1656" s="44">
        <f t="shared" si="129"/>
        <v>-1.2867979773563342E-2</v>
      </c>
      <c r="I1656" s="10">
        <f t="shared" si="125"/>
        <v>5.3392765345458837E-3</v>
      </c>
      <c r="J1656" s="10">
        <f t="shared" si="126"/>
        <v>2.2007441801341621E-2</v>
      </c>
      <c r="K1656" s="10">
        <f t="shared" si="127"/>
        <v>7.0694544676656577</v>
      </c>
      <c r="L1656" s="10">
        <f t="shared" si="128"/>
        <v>3.3775803340801103E-2</v>
      </c>
    </row>
    <row r="1657" spans="1:12" x14ac:dyDescent="0.25">
      <c r="A1657" s="8">
        <v>45486</v>
      </c>
      <c r="B1657" s="9">
        <v>57858.96</v>
      </c>
      <c r="C1657" s="9">
        <v>59687.99</v>
      </c>
      <c r="D1657" s="9">
        <v>57774.09</v>
      </c>
      <c r="E1657" s="9">
        <v>59174.19</v>
      </c>
      <c r="F1657" s="9">
        <v>83611257769.954697</v>
      </c>
      <c r="G1657" s="9">
        <v>1150584338265.2439</v>
      </c>
      <c r="H1657" s="44">
        <f t="shared" si="129"/>
        <v>1.9959514668157648E-2</v>
      </c>
      <c r="I1657" s="10">
        <f t="shared" si="125"/>
        <v>2.077768600941399E-2</v>
      </c>
      <c r="J1657" s="10">
        <f t="shared" si="126"/>
        <v>2.994261518408603E-2</v>
      </c>
      <c r="K1657" s="10">
        <f t="shared" si="127"/>
        <v>7.2305168624770619</v>
      </c>
      <c r="L1657" s="10">
        <f t="shared" si="128"/>
        <v>3.3127306721750127E-2</v>
      </c>
    </row>
    <row r="1658" spans="1:12" x14ac:dyDescent="0.25">
      <c r="A1658" s="8">
        <v>45487</v>
      </c>
      <c r="B1658" s="9">
        <v>59318.59</v>
      </c>
      <c r="C1658" s="9">
        <v>61330.03</v>
      </c>
      <c r="D1658" s="9">
        <v>59316.480000000003</v>
      </c>
      <c r="E1658" s="9">
        <v>60946.02</v>
      </c>
      <c r="F1658" s="9">
        <v>85066289307.216034</v>
      </c>
      <c r="G1658" s="9">
        <v>1182438189362.1641</v>
      </c>
      <c r="H1658" s="44">
        <f t="shared" si="129"/>
        <v>2.7510391956572854E-2</v>
      </c>
      <c r="I1658" s="10">
        <f t="shared" si="125"/>
        <v>3.5371218849218053E-2</v>
      </c>
      <c r="J1658" s="10">
        <f t="shared" si="126"/>
        <v>6.3553780870350574E-2</v>
      </c>
      <c r="K1658" s="10">
        <f t="shared" si="127"/>
        <v>7.4569416073689876</v>
      </c>
      <c r="L1658" s="10">
        <f t="shared" si="128"/>
        <v>3.394587811009675E-2</v>
      </c>
    </row>
    <row r="1659" spans="1:12" x14ac:dyDescent="0.25">
      <c r="A1659" s="8">
        <v>45488</v>
      </c>
      <c r="B1659" s="9">
        <v>60876.22</v>
      </c>
      <c r="C1659" s="9">
        <v>64819.37</v>
      </c>
      <c r="D1659" s="9">
        <v>60680.22</v>
      </c>
      <c r="E1659" s="9">
        <v>64819.37</v>
      </c>
      <c r="F1659" s="9">
        <v>100145806081.73869</v>
      </c>
      <c r="G1659" s="9">
        <v>1239361200720.1531</v>
      </c>
      <c r="H1659" s="44">
        <f t="shared" si="129"/>
        <v>5.689447730581583E-2</v>
      </c>
      <c r="I1659" s="10">
        <f t="shared" si="125"/>
        <v>3.3507514358335532E-3</v>
      </c>
      <c r="J1659" s="10">
        <f t="shared" si="126"/>
        <v>4.6240807338917556E-3</v>
      </c>
      <c r="K1659" s="10">
        <f t="shared" si="127"/>
        <v>7.9380948797260515</v>
      </c>
      <c r="L1659" s="10">
        <f t="shared" si="128"/>
        <v>6.8212508128678628E-2</v>
      </c>
    </row>
    <row r="1660" spans="1:12" x14ac:dyDescent="0.25">
      <c r="A1660" s="8">
        <v>45489</v>
      </c>
      <c r="B1660" s="9">
        <v>64868.03</v>
      </c>
      <c r="C1660" s="9">
        <v>65264.81</v>
      </c>
      <c r="D1660" s="9">
        <v>62529.99</v>
      </c>
      <c r="E1660" s="9">
        <v>65119.1</v>
      </c>
      <c r="F1660" s="9">
        <v>116542026597.43559</v>
      </c>
      <c r="G1660" s="9">
        <v>1264281625543.7871</v>
      </c>
      <c r="H1660" s="44">
        <f t="shared" si="129"/>
        <v>6.8720198915848E-3</v>
      </c>
      <c r="I1660" s="10">
        <f t="shared" si="125"/>
        <v>1.8209250591249282E-2</v>
      </c>
      <c r="J1660" s="10">
        <f t="shared" si="126"/>
        <v>-1.5335439218293834E-2</v>
      </c>
      <c r="K1660" s="10">
        <f t="shared" si="127"/>
        <v>7.9995176455324017</v>
      </c>
      <c r="L1660" s="10">
        <f t="shared" si="128"/>
        <v>4.3736133653627718E-2</v>
      </c>
    </row>
    <row r="1661" spans="1:12" x14ac:dyDescent="0.25">
      <c r="A1661" s="8">
        <v>45490</v>
      </c>
      <c r="B1661" s="9">
        <v>65076.01</v>
      </c>
      <c r="C1661" s="9">
        <v>66022.58</v>
      </c>
      <c r="D1661" s="9">
        <v>63951.49</v>
      </c>
      <c r="E1661" s="9">
        <v>64120.47</v>
      </c>
      <c r="F1661" s="9">
        <v>113492292607.6237</v>
      </c>
      <c r="G1661" s="9">
        <v>1281066999117.7141</v>
      </c>
      <c r="H1661" s="44">
        <f t="shared" si="129"/>
        <v>1.1610698016281732E-2</v>
      </c>
      <c r="I1661" s="10">
        <f t="shared" si="125"/>
        <v>3.4541321763262432E-2</v>
      </c>
      <c r="J1661" s="10">
        <f t="shared" si="126"/>
        <v>-2.4070316390382152E-3</v>
      </c>
      <c r="K1661" s="10">
        <f t="shared" si="127"/>
        <v>8.104008327206877</v>
      </c>
      <c r="L1661" s="10">
        <f t="shared" si="128"/>
        <v>3.2385328316822726E-2</v>
      </c>
    </row>
    <row r="1662" spans="1:12" x14ac:dyDescent="0.25">
      <c r="A1662" s="8">
        <v>45491</v>
      </c>
      <c r="B1662" s="9">
        <v>64159.97</v>
      </c>
      <c r="C1662" s="9">
        <v>65088.95</v>
      </c>
      <c r="D1662" s="9">
        <v>63253.120000000003</v>
      </c>
      <c r="E1662" s="9">
        <v>63966.13</v>
      </c>
      <c r="F1662" s="9">
        <v>99977799879.21254</v>
      </c>
      <c r="G1662" s="9">
        <v>1267402485535.2649</v>
      </c>
      <c r="H1662" s="44">
        <f t="shared" si="129"/>
        <v>-1.4141071130513298E-2</v>
      </c>
      <c r="I1662" s="10">
        <f t="shared" si="125"/>
        <v>2.2565057668136015E-2</v>
      </c>
      <c r="J1662" s="10">
        <f t="shared" si="126"/>
        <v>4.1926875988902212E-2</v>
      </c>
      <c r="K1662" s="10">
        <f t="shared" si="127"/>
        <v>7.9752678978790588</v>
      </c>
      <c r="L1662" s="10">
        <f t="shared" si="128"/>
        <v>2.9023548561715184E-2</v>
      </c>
    </row>
    <row r="1663" spans="1:12" x14ac:dyDescent="0.25">
      <c r="A1663" s="8">
        <v>45492</v>
      </c>
      <c r="B1663" s="9">
        <v>63910.04</v>
      </c>
      <c r="C1663" s="9">
        <v>67348.039999999994</v>
      </c>
      <c r="D1663" s="9">
        <v>63311.26</v>
      </c>
      <c r="E1663" s="9">
        <v>66648.03</v>
      </c>
      <c r="F1663" s="9">
        <v>101639252770.3519</v>
      </c>
      <c r="G1663" s="9">
        <v>1281855582543.613</v>
      </c>
      <c r="H1663" s="44">
        <f t="shared" si="129"/>
        <v>3.4707734569385383E-2</v>
      </c>
      <c r="I1663" s="10">
        <f t="shared" si="125"/>
        <v>5.8722519405973155E-3</v>
      </c>
      <c r="J1663" s="10">
        <f t="shared" si="126"/>
        <v>8.018541583299621E-3</v>
      </c>
      <c r="K1663" s="10">
        <f t="shared" si="127"/>
        <v>8.2867791137677713</v>
      </c>
      <c r="L1663" s="10">
        <f t="shared" si="128"/>
        <v>6.376085391445363E-2</v>
      </c>
    </row>
    <row r="1664" spans="1:12" x14ac:dyDescent="0.25">
      <c r="A1664" s="8">
        <v>45493</v>
      </c>
      <c r="B1664" s="9">
        <v>66699.539999999994</v>
      </c>
      <c r="C1664" s="9">
        <v>67536.34</v>
      </c>
      <c r="D1664" s="9">
        <v>66263.199999999997</v>
      </c>
      <c r="E1664" s="9">
        <v>67182.45</v>
      </c>
      <c r="F1664" s="9">
        <v>104553506285.97211</v>
      </c>
      <c r="G1664" s="9">
        <v>1315702759692.428</v>
      </c>
      <c r="H1664" s="44">
        <f t="shared" si="129"/>
        <v>2.795923979376429E-3</v>
      </c>
      <c r="I1664" s="10">
        <f t="shared" si="125"/>
        <v>6.378641370861496E-3</v>
      </c>
      <c r="J1664" s="10">
        <f t="shared" si="126"/>
        <v>1.324066032125959E-2</v>
      </c>
      <c r="K1664" s="10">
        <f t="shared" si="127"/>
        <v>8.3127442421831272</v>
      </c>
      <c r="L1664" s="10">
        <f t="shared" si="128"/>
        <v>1.9213379371959105E-2</v>
      </c>
    </row>
    <row r="1665" spans="1:12" x14ac:dyDescent="0.25">
      <c r="A1665" s="8">
        <v>45494</v>
      </c>
      <c r="B1665" s="9">
        <v>67102</v>
      </c>
      <c r="C1665" s="9">
        <v>68286.03</v>
      </c>
      <c r="D1665" s="9">
        <v>66038.960000000006</v>
      </c>
      <c r="E1665" s="9">
        <v>68071.990000000005</v>
      </c>
      <c r="F1665" s="9">
        <v>89676444049.209061</v>
      </c>
      <c r="G1665" s="9">
        <v>1323676303507.99</v>
      </c>
      <c r="H1665" s="44">
        <f t="shared" si="129"/>
        <v>1.1100542315440878E-2</v>
      </c>
      <c r="I1665" s="10">
        <f t="shared" si="125"/>
        <v>9.0560956707336042E-3</v>
      </c>
      <c r="J1665" s="10">
        <f t="shared" si="126"/>
        <v>-7.1104135489502562E-3</v>
      </c>
      <c r="K1665" s="10">
        <f t="shared" si="127"/>
        <v>8.4161207537163598</v>
      </c>
      <c r="L1665" s="10">
        <f t="shared" si="128"/>
        <v>3.4026429247220102E-2</v>
      </c>
    </row>
    <row r="1666" spans="1:12" x14ac:dyDescent="0.25">
      <c r="A1666" s="8">
        <v>45495</v>
      </c>
      <c r="B1666" s="9">
        <v>68178.02</v>
      </c>
      <c r="C1666" s="9">
        <v>68428.05</v>
      </c>
      <c r="D1666" s="9">
        <v>66617.59</v>
      </c>
      <c r="E1666" s="9">
        <v>67587.97</v>
      </c>
      <c r="F1666" s="9">
        <v>112174263548.2596</v>
      </c>
      <c r="G1666" s="9">
        <v>1331303541991.1021</v>
      </c>
      <c r="H1666" s="44">
        <f t="shared" si="129"/>
        <v>2.07978117925444E-3</v>
      </c>
      <c r="I1666" s="10">
        <f t="shared" si="125"/>
        <v>9.0036569050250183E-4</v>
      </c>
      <c r="J1666" s="10">
        <f t="shared" si="126"/>
        <v>-2.4759139829173771E-2</v>
      </c>
      <c r="K1666" s="10">
        <f t="shared" si="127"/>
        <v>8.4357042244415261</v>
      </c>
      <c r="L1666" s="10">
        <f t="shared" si="128"/>
        <v>2.7176906279557711E-2</v>
      </c>
    </row>
    <row r="1667" spans="1:12" x14ac:dyDescent="0.25">
      <c r="A1667" s="8">
        <v>45496</v>
      </c>
      <c r="B1667" s="9">
        <v>67537.990000000005</v>
      </c>
      <c r="C1667" s="9">
        <v>67693.990000000005</v>
      </c>
      <c r="D1667" s="9">
        <v>65528.37</v>
      </c>
      <c r="E1667" s="9">
        <v>65914.55</v>
      </c>
      <c r="F1667" s="9">
        <v>115158262082.3345</v>
      </c>
      <c r="G1667" s="9">
        <v>1312242825607.23</v>
      </c>
      <c r="H1667" s="44">
        <f t="shared" si="129"/>
        <v>-1.0727472140445294E-2</v>
      </c>
      <c r="I1667" s="10">
        <f t="shared" ref="I1667:I1730" si="130">_xlfn.STDEV.S(H1668:H1669)</f>
        <v>3.9864583661219453E-3</v>
      </c>
      <c r="J1667" s="10">
        <f t="shared" ref="J1667:J1730" si="131">E1668/E1667-1</f>
        <v>-7.6238099175371943E-3</v>
      </c>
      <c r="K1667" s="10">
        <f t="shared" ref="K1667:K1730" si="132">C1667/$C$2-1</f>
        <v>8.3344829702483469</v>
      </c>
      <c r="L1667" s="10">
        <f t="shared" ref="L1667:L1730" si="133">C1667/D1667-1</f>
        <v>3.3048586436683847E-2</v>
      </c>
    </row>
    <row r="1668" spans="1:12" x14ac:dyDescent="0.25">
      <c r="A1668" s="8">
        <v>45497</v>
      </c>
      <c r="B1668" s="9">
        <v>65989.990000000005</v>
      </c>
      <c r="C1668" s="9">
        <v>67054</v>
      </c>
      <c r="D1668" s="9">
        <v>65249.96</v>
      </c>
      <c r="E1668" s="9">
        <v>65412.03</v>
      </c>
      <c r="F1668" s="9">
        <v>107162775416.82581</v>
      </c>
      <c r="G1668" s="9">
        <v>1302064513046.397</v>
      </c>
      <c r="H1668" s="44">
        <f t="shared" ref="H1668:H1731" si="134">(C1668-C1667)/C1667</f>
        <v>-9.4541627698412397E-3</v>
      </c>
      <c r="I1668" s="10">
        <f t="shared" si="130"/>
        <v>3.3777203012532876E-2</v>
      </c>
      <c r="J1668" s="10">
        <f t="shared" si="131"/>
        <v>5.1670923528899237E-3</v>
      </c>
      <c r="K1668" s="10">
        <f t="shared" si="132"/>
        <v>8.2462332488753081</v>
      </c>
      <c r="L1668" s="10">
        <f t="shared" si="133"/>
        <v>2.764813955441503E-2</v>
      </c>
    </row>
    <row r="1669" spans="1:12" x14ac:dyDescent="0.25">
      <c r="A1669" s="8">
        <v>45498</v>
      </c>
      <c r="B1669" s="9">
        <v>65453.96</v>
      </c>
      <c r="C1669" s="9">
        <v>66042.03</v>
      </c>
      <c r="D1669" s="9">
        <v>63509.02</v>
      </c>
      <c r="E1669" s="9">
        <v>65750.02</v>
      </c>
      <c r="F1669" s="9">
        <v>111090252492.9268</v>
      </c>
      <c r="G1669" s="9">
        <v>1272973411029.408</v>
      </c>
      <c r="H1669" s="44">
        <f t="shared" si="134"/>
        <v>-1.5091866257046577E-2</v>
      </c>
      <c r="I1669" s="10">
        <f t="shared" si="130"/>
        <v>1.0809352636250076E-2</v>
      </c>
      <c r="J1669" s="10">
        <f t="shared" si="131"/>
        <v>3.2912537517098883E-2</v>
      </c>
      <c r="K1669" s="10">
        <f t="shared" si="132"/>
        <v>8.1066903333018239</v>
      </c>
      <c r="L1669" s="10">
        <f t="shared" si="133"/>
        <v>3.9884255811221792E-2</v>
      </c>
    </row>
    <row r="1670" spans="1:12" x14ac:dyDescent="0.25">
      <c r="A1670" s="8">
        <v>45499</v>
      </c>
      <c r="B1670" s="9">
        <v>65828.009999999995</v>
      </c>
      <c r="C1670" s="9">
        <v>68200.039999999994</v>
      </c>
      <c r="D1670" s="9">
        <v>65828.009999999995</v>
      </c>
      <c r="E1670" s="9">
        <v>67914.02</v>
      </c>
      <c r="F1670" s="9">
        <v>113089301630.39371</v>
      </c>
      <c r="G1670" s="9">
        <v>1325517976260.47</v>
      </c>
      <c r="H1670" s="44">
        <f t="shared" si="134"/>
        <v>3.2676312342306779E-2</v>
      </c>
      <c r="I1670" s="10">
        <f t="shared" si="130"/>
        <v>2.3662418329323573E-2</v>
      </c>
      <c r="J1670" s="10">
        <f t="shared" si="131"/>
        <v>1.9430450443074232E-3</v>
      </c>
      <c r="K1670" s="10">
        <f t="shared" si="132"/>
        <v>8.4042633910374605</v>
      </c>
      <c r="L1670" s="10">
        <f t="shared" si="133"/>
        <v>3.6033749159362305E-2</v>
      </c>
    </row>
    <row r="1671" spans="1:12" x14ac:dyDescent="0.25">
      <c r="A1671" s="8">
        <v>45500</v>
      </c>
      <c r="B1671" s="9">
        <v>67865.97</v>
      </c>
      <c r="C1671" s="9">
        <v>69386.009999999995</v>
      </c>
      <c r="D1671" s="9">
        <v>66800.05</v>
      </c>
      <c r="E1671" s="9">
        <v>68045.98</v>
      </c>
      <c r="F1671" s="9">
        <v>102398740886.439</v>
      </c>
      <c r="G1671" s="9">
        <v>1345115962771.8711</v>
      </c>
      <c r="H1671" s="44">
        <f t="shared" si="134"/>
        <v>1.7389579243648555E-2</v>
      </c>
      <c r="I1671" s="10">
        <f t="shared" si="130"/>
        <v>2.8738490812055099E-2</v>
      </c>
      <c r="J1671" s="10">
        <f t="shared" si="131"/>
        <v>2.7765049456265345E-3</v>
      </c>
      <c r="K1671" s="10">
        <f t="shared" si="132"/>
        <v>8.5677995745040505</v>
      </c>
      <c r="L1671" s="10">
        <f t="shared" si="133"/>
        <v>3.8711947071895736E-2</v>
      </c>
    </row>
    <row r="1672" spans="1:12" x14ac:dyDescent="0.25">
      <c r="A1672" s="8">
        <v>45501</v>
      </c>
      <c r="B1672" s="9">
        <v>67699.97</v>
      </c>
      <c r="C1672" s="9">
        <v>68270.69</v>
      </c>
      <c r="D1672" s="9">
        <v>67070.3</v>
      </c>
      <c r="E1672" s="9">
        <v>68234.91</v>
      </c>
      <c r="F1672" s="9">
        <v>115846507993.94769</v>
      </c>
      <c r="G1672" s="9">
        <v>1336333065159.3169</v>
      </c>
      <c r="H1672" s="44">
        <f t="shared" si="134"/>
        <v>-1.6074133676226555E-2</v>
      </c>
      <c r="I1672" s="10">
        <f t="shared" si="130"/>
        <v>4.7294608634308642E-2</v>
      </c>
      <c r="J1672" s="10">
        <f t="shared" si="131"/>
        <v>-2.0881979620109514E-2</v>
      </c>
      <c r="K1672" s="10">
        <f t="shared" si="132"/>
        <v>8.4140054851561281</v>
      </c>
      <c r="L1672" s="10">
        <f t="shared" si="133"/>
        <v>1.7897489648920573E-2</v>
      </c>
    </row>
    <row r="1673" spans="1:12" x14ac:dyDescent="0.25">
      <c r="A1673" s="8">
        <v>45502</v>
      </c>
      <c r="B1673" s="9">
        <v>68190.009999999995</v>
      </c>
      <c r="C1673" s="9">
        <v>69947.98</v>
      </c>
      <c r="D1673" s="9">
        <v>66694.080000000002</v>
      </c>
      <c r="E1673" s="9">
        <v>66810.03</v>
      </c>
      <c r="F1673" s="9">
        <v>101383758813.21249</v>
      </c>
      <c r="G1673" s="9">
        <v>1351833884687.99</v>
      </c>
      <c r="H1673" s="44">
        <f t="shared" si="134"/>
        <v>2.4568229792316345E-2</v>
      </c>
      <c r="I1673" s="10">
        <f t="shared" si="130"/>
        <v>2.7725812860697321E-2</v>
      </c>
      <c r="J1673" s="10">
        <f t="shared" si="131"/>
        <v>-8.471781856706273E-3</v>
      </c>
      <c r="K1673" s="10">
        <f t="shared" si="132"/>
        <v>8.6452909351815705</v>
      </c>
      <c r="L1673" s="10">
        <f t="shared" si="133"/>
        <v>4.8788438194214523E-2</v>
      </c>
    </row>
    <row r="1674" spans="1:12" x14ac:dyDescent="0.25">
      <c r="A1674" s="8">
        <v>45503</v>
      </c>
      <c r="B1674" s="9">
        <v>66743.69</v>
      </c>
      <c r="C1674" s="9">
        <v>66988.03</v>
      </c>
      <c r="D1674" s="9">
        <v>65500.99</v>
      </c>
      <c r="E1674" s="9">
        <v>66244.03</v>
      </c>
      <c r="F1674" s="9">
        <v>114280185390.73869</v>
      </c>
      <c r="G1674" s="9">
        <v>1308166869764.3479</v>
      </c>
      <c r="H1674" s="44">
        <f t="shared" si="134"/>
        <v>-4.2316447165450626E-2</v>
      </c>
      <c r="I1674" s="10">
        <f t="shared" si="130"/>
        <v>1.0975372195673379E-2</v>
      </c>
      <c r="J1674" s="10">
        <f t="shared" si="131"/>
        <v>-2.3821769297550199E-2</v>
      </c>
      <c r="K1674" s="10">
        <f t="shared" si="132"/>
        <v>8.2371364909275595</v>
      </c>
      <c r="L1674" s="10">
        <f t="shared" si="133"/>
        <v>2.2702557625464914E-2</v>
      </c>
    </row>
    <row r="1675" spans="1:12" x14ac:dyDescent="0.25">
      <c r="A1675" s="8">
        <v>45504</v>
      </c>
      <c r="B1675" s="9">
        <v>66095.88</v>
      </c>
      <c r="C1675" s="9">
        <v>66779.95</v>
      </c>
      <c r="D1675" s="9">
        <v>64565.99</v>
      </c>
      <c r="E1675" s="9">
        <v>64665.98</v>
      </c>
      <c r="F1675" s="9">
        <v>104724657195.78751</v>
      </c>
      <c r="G1675" s="9">
        <v>1300436793721.644</v>
      </c>
      <c r="H1675" s="44">
        <f t="shared" si="134"/>
        <v>-3.1062265900340964E-3</v>
      </c>
      <c r="I1675" s="10">
        <f t="shared" si="130"/>
        <v>1.3064125924634297E-2</v>
      </c>
      <c r="J1675" s="10">
        <f t="shared" si="131"/>
        <v>1.1502957196349639E-2</v>
      </c>
      <c r="K1675" s="10">
        <f t="shared" si="132"/>
        <v>8.2084438519436667</v>
      </c>
      <c r="L1675" s="10">
        <f t="shared" si="133"/>
        <v>3.4289879238279974E-2</v>
      </c>
    </row>
    <row r="1676" spans="1:12" x14ac:dyDescent="0.25">
      <c r="A1676" s="8">
        <v>45505</v>
      </c>
      <c r="B1676" s="9">
        <v>64690.06</v>
      </c>
      <c r="C1676" s="9">
        <v>65535.99</v>
      </c>
      <c r="D1676" s="9">
        <v>62356.12</v>
      </c>
      <c r="E1676" s="9">
        <v>65409.83</v>
      </c>
      <c r="F1676" s="9">
        <v>115915313679.6411</v>
      </c>
      <c r="G1676" s="9">
        <v>1265476494606.2581</v>
      </c>
      <c r="H1676" s="44">
        <f t="shared" si="134"/>
        <v>-1.8627746801247968E-2</v>
      </c>
      <c r="I1676" s="10">
        <f t="shared" si="130"/>
        <v>3.5852070757665139E-2</v>
      </c>
      <c r="J1676" s="10">
        <f t="shared" si="131"/>
        <v>-5.9972331375880317E-2</v>
      </c>
      <c r="K1676" s="10">
        <f t="shared" si="132"/>
        <v>8.0369112914361516</v>
      </c>
      <c r="L1676" s="10">
        <f t="shared" si="133"/>
        <v>5.0995315295435217E-2</v>
      </c>
    </row>
    <row r="1677" spans="1:12" x14ac:dyDescent="0.25">
      <c r="A1677" s="8">
        <v>45506</v>
      </c>
      <c r="B1677" s="9">
        <v>65470.03</v>
      </c>
      <c r="C1677" s="9">
        <v>65526.01</v>
      </c>
      <c r="D1677" s="9">
        <v>61377.99</v>
      </c>
      <c r="E1677" s="9">
        <v>61487.05</v>
      </c>
      <c r="F1677" s="9">
        <v>126678255697.5784</v>
      </c>
      <c r="G1677" s="9">
        <v>1259657978581.77</v>
      </c>
      <c r="H1677" s="44">
        <f t="shared" si="134"/>
        <v>-1.5228273808018961E-4</v>
      </c>
      <c r="I1677" s="10">
        <f t="shared" si="130"/>
        <v>2.3274766634055803E-2</v>
      </c>
      <c r="J1677" s="10">
        <f t="shared" si="131"/>
        <v>-1.1823953173879742E-2</v>
      </c>
      <c r="K1677" s="10">
        <f t="shared" si="132"/>
        <v>8.0355351258409033</v>
      </c>
      <c r="L1677" s="10">
        <f t="shared" si="133"/>
        <v>6.7581554886368966E-2</v>
      </c>
    </row>
    <row r="1678" spans="1:12" x14ac:dyDescent="0.25">
      <c r="A1678" s="8">
        <v>45507</v>
      </c>
      <c r="B1678" s="9">
        <v>61551.85</v>
      </c>
      <c r="C1678" s="9">
        <v>62193.7</v>
      </c>
      <c r="D1678" s="9">
        <v>59959.55</v>
      </c>
      <c r="E1678" s="9">
        <v>60760.03</v>
      </c>
      <c r="F1678" s="9">
        <v>127508490963.48779</v>
      </c>
      <c r="G1678" s="9">
        <v>1209847165746.958</v>
      </c>
      <c r="H1678" s="44">
        <f t="shared" si="134"/>
        <v>-5.085476744273007E-2</v>
      </c>
      <c r="I1678" s="10">
        <f t="shared" si="130"/>
        <v>1.9684275857276154E-2</v>
      </c>
      <c r="J1678" s="10">
        <f t="shared" si="131"/>
        <v>-4.4193197402963791E-2</v>
      </c>
      <c r="K1678" s="10">
        <f t="shared" si="132"/>
        <v>7.5760350882956455</v>
      </c>
      <c r="L1678" s="10">
        <f t="shared" si="133"/>
        <v>3.7260953426101251E-2</v>
      </c>
    </row>
    <row r="1679" spans="1:12" x14ac:dyDescent="0.25">
      <c r="A1679" s="8">
        <v>45508</v>
      </c>
      <c r="B1679" s="9">
        <v>60721.48</v>
      </c>
      <c r="C1679" s="9">
        <v>61077.99</v>
      </c>
      <c r="D1679" s="9">
        <v>57382</v>
      </c>
      <c r="E1679" s="9">
        <v>58074.85</v>
      </c>
      <c r="F1679" s="9">
        <v>92944193833.379807</v>
      </c>
      <c r="G1679" s="9">
        <v>1183777771669.812</v>
      </c>
      <c r="H1679" s="44">
        <f t="shared" si="134"/>
        <v>-1.7939276807779552E-2</v>
      </c>
      <c r="I1679" s="10">
        <f t="shared" si="130"/>
        <v>1.6202578595049283E-2</v>
      </c>
      <c r="J1679" s="10">
        <f t="shared" si="131"/>
        <v>-7.0062169768841387E-2</v>
      </c>
      <c r="K1679" s="10">
        <f t="shared" si="132"/>
        <v>7.4221872209334805</v>
      </c>
      <c r="L1679" s="10">
        <f t="shared" si="133"/>
        <v>6.4410268028301632E-2</v>
      </c>
    </row>
    <row r="1680" spans="1:12" x14ac:dyDescent="0.25">
      <c r="A1680" s="8">
        <v>45509</v>
      </c>
      <c r="B1680" s="9">
        <v>58282.02</v>
      </c>
      <c r="C1680" s="9">
        <v>58282.02</v>
      </c>
      <c r="D1680" s="9">
        <v>49435.77</v>
      </c>
      <c r="E1680" s="9">
        <v>54006</v>
      </c>
      <c r="F1680" s="9">
        <v>212195781011.71078</v>
      </c>
      <c r="G1680" s="9">
        <v>1054109105825.61</v>
      </c>
      <c r="H1680" s="44">
        <f t="shared" si="134"/>
        <v>-4.5777046690632768E-2</v>
      </c>
      <c r="I1680" s="10">
        <f t="shared" si="130"/>
        <v>2.496319041860038E-2</v>
      </c>
      <c r="J1680" s="10">
        <f t="shared" si="131"/>
        <v>3.6589267859126862E-2</v>
      </c>
      <c r="K1680" s="10">
        <f t="shared" si="132"/>
        <v>7.0366443632835569</v>
      </c>
      <c r="L1680" s="10">
        <f t="shared" si="133"/>
        <v>0.17894431501724362</v>
      </c>
    </row>
    <row r="1681" spans="1:12" x14ac:dyDescent="0.25">
      <c r="A1681" s="8">
        <v>45510</v>
      </c>
      <c r="B1681" s="9">
        <v>54153.99</v>
      </c>
      <c r="C1681" s="9">
        <v>56949.51</v>
      </c>
      <c r="D1681" s="9">
        <v>54153.99</v>
      </c>
      <c r="E1681" s="9">
        <v>55982.04</v>
      </c>
      <c r="F1681" s="9">
        <v>180069767679.24039</v>
      </c>
      <c r="G1681" s="9">
        <v>1102277924946.6379</v>
      </c>
      <c r="H1681" s="44">
        <f t="shared" si="134"/>
        <v>-2.2863140296098091E-2</v>
      </c>
      <c r="I1681" s="10">
        <f t="shared" si="130"/>
        <v>4.9876288738756956E-2</v>
      </c>
      <c r="J1681" s="10">
        <f t="shared" si="131"/>
        <v>-1.7111380721388514E-2</v>
      </c>
      <c r="K1681" s="10">
        <f t="shared" si="132"/>
        <v>6.8529014356959594</v>
      </c>
      <c r="L1681" s="10">
        <f t="shared" si="133"/>
        <v>5.1621681061728042E-2</v>
      </c>
    </row>
    <row r="1682" spans="1:12" x14ac:dyDescent="0.25">
      <c r="A1682" s="8">
        <v>45511</v>
      </c>
      <c r="B1682" s="9">
        <v>55931.96</v>
      </c>
      <c r="C1682" s="9">
        <v>57657.97</v>
      </c>
      <c r="D1682" s="9">
        <v>54669.95</v>
      </c>
      <c r="E1682" s="9">
        <v>55024.11</v>
      </c>
      <c r="F1682" s="9">
        <v>115542644837.3519</v>
      </c>
      <c r="G1682" s="9">
        <v>1111517429412.9829</v>
      </c>
      <c r="H1682" s="44">
        <f t="shared" si="134"/>
        <v>1.2440142153988667E-2</v>
      </c>
      <c r="I1682" s="10">
        <f t="shared" si="130"/>
        <v>6.7727614273772163E-2</v>
      </c>
      <c r="J1682" s="10">
        <f t="shared" si="131"/>
        <v>0.12383335232500814</v>
      </c>
      <c r="K1682" s="10">
        <f t="shared" si="132"/>
        <v>6.9505926458772791</v>
      </c>
      <c r="L1682" s="10">
        <f t="shared" si="133"/>
        <v>5.4655619769178543E-2</v>
      </c>
    </row>
    <row r="1683" spans="1:12" x14ac:dyDescent="0.25">
      <c r="A1683" s="8">
        <v>45512</v>
      </c>
      <c r="B1683" s="9">
        <v>55208.09</v>
      </c>
      <c r="C1683" s="9">
        <v>62442.19</v>
      </c>
      <c r="D1683" s="9">
        <v>54745.98</v>
      </c>
      <c r="E1683" s="9">
        <v>61837.93</v>
      </c>
      <c r="F1683" s="9">
        <v>115082738098.83279</v>
      </c>
      <c r="G1683" s="9">
        <v>1148277529608.948</v>
      </c>
      <c r="H1683" s="44">
        <f t="shared" si="134"/>
        <v>8.2975866129175221E-2</v>
      </c>
      <c r="I1683" s="10">
        <f t="shared" si="130"/>
        <v>3.733040773276344E-3</v>
      </c>
      <c r="J1683" s="10">
        <f t="shared" si="131"/>
        <v>-1.6000212167515904E-2</v>
      </c>
      <c r="K1683" s="10">
        <f t="shared" si="132"/>
        <v>7.6102999569091967</v>
      </c>
      <c r="L1683" s="10">
        <f t="shared" si="133"/>
        <v>0.14058036772745686</v>
      </c>
    </row>
    <row r="1684" spans="1:12" x14ac:dyDescent="0.25">
      <c r="A1684" s="8">
        <v>45513</v>
      </c>
      <c r="B1684" s="9">
        <v>61642.59</v>
      </c>
      <c r="C1684" s="9">
        <v>61642.59</v>
      </c>
      <c r="D1684" s="9">
        <v>59699.99</v>
      </c>
      <c r="E1684" s="9">
        <v>60848.51</v>
      </c>
      <c r="F1684" s="9">
        <v>119380537562.5401</v>
      </c>
      <c r="G1684" s="9">
        <v>1198052371289.958</v>
      </c>
      <c r="H1684" s="44">
        <f t="shared" si="134"/>
        <v>-1.2805444523966982E-2</v>
      </c>
      <c r="I1684" s="10">
        <f t="shared" si="130"/>
        <v>9.6709592560851338E-3</v>
      </c>
      <c r="J1684" s="10">
        <f t="shared" si="131"/>
        <v>4.5144901658233927E-4</v>
      </c>
      <c r="K1684" s="10">
        <f t="shared" si="132"/>
        <v>7.50004123847628</v>
      </c>
      <c r="L1684" s="10">
        <f t="shared" si="133"/>
        <v>3.2539368934567658E-2</v>
      </c>
    </row>
    <row r="1685" spans="1:12" x14ac:dyDescent="0.25">
      <c r="A1685" s="8">
        <v>45514</v>
      </c>
      <c r="B1685" s="9">
        <v>60707.54</v>
      </c>
      <c r="C1685" s="9">
        <v>61178.66</v>
      </c>
      <c r="D1685" s="9">
        <v>60262.05</v>
      </c>
      <c r="E1685" s="9">
        <v>60875.98</v>
      </c>
      <c r="F1685" s="9">
        <v>95154408736.78746</v>
      </c>
      <c r="G1685" s="9">
        <v>1198423963883.9299</v>
      </c>
      <c r="H1685" s="44">
        <f t="shared" si="134"/>
        <v>-7.526127633507824E-3</v>
      </c>
      <c r="I1685" s="10">
        <f t="shared" si="130"/>
        <v>1.6816236750890841E-2</v>
      </c>
      <c r="J1685" s="10">
        <f t="shared" si="131"/>
        <v>-3.3773419335508148E-2</v>
      </c>
      <c r="K1685" s="10">
        <f t="shared" si="132"/>
        <v>7.4360688432254278</v>
      </c>
      <c r="L1685" s="10">
        <f t="shared" si="133"/>
        <v>1.521040190302192E-2</v>
      </c>
    </row>
    <row r="1686" spans="1:12" x14ac:dyDescent="0.25">
      <c r="A1686" s="8">
        <v>45515</v>
      </c>
      <c r="B1686" s="9">
        <v>60958.03</v>
      </c>
      <c r="C1686" s="9">
        <v>61554.95</v>
      </c>
      <c r="D1686" s="9">
        <v>58439.57</v>
      </c>
      <c r="E1686" s="9">
        <v>58819.99</v>
      </c>
      <c r="F1686" s="9">
        <v>79394741807.118469</v>
      </c>
      <c r="G1686" s="9">
        <v>1192444538961.5439</v>
      </c>
      <c r="H1686" s="44">
        <f t="shared" si="134"/>
        <v>6.1506741076053899E-3</v>
      </c>
      <c r="I1686" s="10">
        <f t="shared" si="130"/>
        <v>2.4603817616117761E-2</v>
      </c>
      <c r="J1686" s="10">
        <f t="shared" si="131"/>
        <v>8.8750440113980478E-3</v>
      </c>
      <c r="K1686" s="10">
        <f t="shared" si="132"/>
        <v>7.487956353429432</v>
      </c>
      <c r="L1686" s="10">
        <f t="shared" si="133"/>
        <v>5.3309427156976064E-2</v>
      </c>
    </row>
    <row r="1687" spans="1:12" x14ac:dyDescent="0.25">
      <c r="A1687" s="8">
        <v>45516</v>
      </c>
      <c r="B1687" s="9">
        <v>58804.02</v>
      </c>
      <c r="C1687" s="9">
        <v>60469.67</v>
      </c>
      <c r="D1687" s="9">
        <v>57916.99</v>
      </c>
      <c r="E1687" s="9">
        <v>59342.02</v>
      </c>
      <c r="F1687" s="9">
        <v>100105883667.6725</v>
      </c>
      <c r="G1687" s="9">
        <v>1164230078281.8259</v>
      </c>
      <c r="H1687" s="44">
        <f t="shared" si="134"/>
        <v>-1.7631075973581309E-2</v>
      </c>
      <c r="I1687" s="10">
        <f t="shared" si="130"/>
        <v>1.2684215954454642E-2</v>
      </c>
      <c r="J1687" s="10">
        <f t="shared" si="131"/>
        <v>2.0609173735575581E-2</v>
      </c>
      <c r="K1687" s="10">
        <f t="shared" si="132"/>
        <v>7.3383045501016753</v>
      </c>
      <c r="L1687" s="10">
        <f t="shared" si="133"/>
        <v>4.4074804301811987E-2</v>
      </c>
    </row>
    <row r="1688" spans="1:12" x14ac:dyDescent="0.25">
      <c r="A1688" s="8">
        <v>45517</v>
      </c>
      <c r="B1688" s="9">
        <v>59455.98</v>
      </c>
      <c r="C1688" s="9">
        <v>61507.57</v>
      </c>
      <c r="D1688" s="9">
        <v>58526.98</v>
      </c>
      <c r="E1688" s="9">
        <v>60565.01</v>
      </c>
      <c r="F1688" s="9">
        <v>103696068413.5714</v>
      </c>
      <c r="G1688" s="9">
        <v>1178381779554.0869</v>
      </c>
      <c r="H1688" s="44">
        <f t="shared" si="134"/>
        <v>1.7163976585286501E-2</v>
      </c>
      <c r="I1688" s="10">
        <f t="shared" si="130"/>
        <v>1.8452290544493141E-2</v>
      </c>
      <c r="J1688" s="10">
        <f t="shared" si="131"/>
        <v>-3.0282831621756601E-2</v>
      </c>
      <c r="K1688" s="10">
        <f t="shared" si="132"/>
        <v>7.4814230141606082</v>
      </c>
      <c r="L1688" s="10">
        <f t="shared" si="133"/>
        <v>5.0926769158429197E-2</v>
      </c>
    </row>
    <row r="1689" spans="1:12" x14ac:dyDescent="0.25">
      <c r="A1689" s="8">
        <v>45518</v>
      </c>
      <c r="B1689" s="9">
        <v>60460.83</v>
      </c>
      <c r="C1689" s="9">
        <v>61459.95</v>
      </c>
      <c r="D1689" s="9">
        <v>58577.96</v>
      </c>
      <c r="E1689" s="9">
        <v>58730.93</v>
      </c>
      <c r="F1689" s="9">
        <v>100245718135.20911</v>
      </c>
      <c r="G1689" s="9">
        <v>1186804832893.1741</v>
      </c>
      <c r="H1689" s="44">
        <f t="shared" si="134"/>
        <v>-7.7421364557244939E-4</v>
      </c>
      <c r="I1689" s="10">
        <f t="shared" si="130"/>
        <v>1.8974677843197875E-2</v>
      </c>
      <c r="J1689" s="10">
        <f t="shared" si="131"/>
        <v>-1.9256122795944131E-2</v>
      </c>
      <c r="K1689" s="10">
        <f t="shared" si="132"/>
        <v>7.4748565807291723</v>
      </c>
      <c r="L1689" s="10">
        <f t="shared" si="133"/>
        <v>4.9199221003940696E-2</v>
      </c>
    </row>
    <row r="1690" spans="1:12" x14ac:dyDescent="0.25">
      <c r="A1690" s="8">
        <v>45519</v>
      </c>
      <c r="B1690" s="9">
        <v>58731.42</v>
      </c>
      <c r="C1690" s="9">
        <v>59808.54</v>
      </c>
      <c r="D1690" s="9">
        <v>56658.81</v>
      </c>
      <c r="E1690" s="9">
        <v>57600</v>
      </c>
      <c r="F1690" s="9">
        <v>103561753070.7735</v>
      </c>
      <c r="G1690" s="9">
        <v>1152323874600.446</v>
      </c>
      <c r="H1690" s="44">
        <f t="shared" si="134"/>
        <v>-2.6869693190443474E-2</v>
      </c>
      <c r="I1690" s="10">
        <f t="shared" si="130"/>
        <v>1.5882192422378033E-3</v>
      </c>
      <c r="J1690" s="10">
        <f t="shared" si="131"/>
        <v>2.2605902777777853E-2</v>
      </c>
      <c r="K1690" s="10">
        <f t="shared" si="132"/>
        <v>7.2471397845719689</v>
      </c>
      <c r="L1690" s="10">
        <f t="shared" si="133"/>
        <v>5.559117814158121E-2</v>
      </c>
    </row>
    <row r="1691" spans="1:12" x14ac:dyDescent="0.25">
      <c r="A1691" s="8">
        <v>45520</v>
      </c>
      <c r="B1691" s="9">
        <v>57523.11</v>
      </c>
      <c r="C1691" s="9">
        <v>59806.42</v>
      </c>
      <c r="D1691" s="9">
        <v>57168.52</v>
      </c>
      <c r="E1691" s="9">
        <v>58902.1</v>
      </c>
      <c r="F1691" s="9">
        <v>106395319154.49831</v>
      </c>
      <c r="G1691" s="9">
        <v>1153353002063.1531</v>
      </c>
      <c r="H1691" s="44">
        <f t="shared" si="134"/>
        <v>-3.5446442932775478E-5</v>
      </c>
      <c r="I1691" s="10">
        <f t="shared" si="130"/>
        <v>8.0398174532757809E-3</v>
      </c>
      <c r="J1691" s="10">
        <f t="shared" si="131"/>
        <v>8.7930651029419771E-3</v>
      </c>
      <c r="K1691" s="10">
        <f t="shared" si="132"/>
        <v>7.2468474528022373</v>
      </c>
      <c r="L1691" s="10">
        <f t="shared" si="133"/>
        <v>4.6142527390948818E-2</v>
      </c>
    </row>
    <row r="1692" spans="1:12" x14ac:dyDescent="0.25">
      <c r="A1692" s="8">
        <v>45521</v>
      </c>
      <c r="B1692" s="9">
        <v>58902.94</v>
      </c>
      <c r="C1692" s="9">
        <v>59669.97</v>
      </c>
      <c r="D1692" s="9">
        <v>58855.66</v>
      </c>
      <c r="E1692" s="9">
        <v>59420.03</v>
      </c>
      <c r="F1692" s="9">
        <v>88140111621.742157</v>
      </c>
      <c r="G1692" s="9">
        <v>1169880838222.3831</v>
      </c>
      <c r="H1692" s="44">
        <f t="shared" si="134"/>
        <v>-2.2815276353273964E-3</v>
      </c>
      <c r="I1692" s="10">
        <f t="shared" si="130"/>
        <v>1.4054800846284974E-2</v>
      </c>
      <c r="J1692" s="10">
        <f t="shared" si="131"/>
        <v>-1.5046777997251071E-2</v>
      </c>
      <c r="K1692" s="10">
        <f t="shared" si="132"/>
        <v>7.2280320424343394</v>
      </c>
      <c r="L1692" s="10">
        <f t="shared" si="133"/>
        <v>1.3835712657032539E-2</v>
      </c>
    </row>
    <row r="1693" spans="1:12" x14ac:dyDescent="0.25">
      <c r="A1693" s="8">
        <v>45522</v>
      </c>
      <c r="B1693" s="9">
        <v>59479.040000000001</v>
      </c>
      <c r="C1693" s="9">
        <v>60212.28</v>
      </c>
      <c r="D1693" s="9">
        <v>58525.95</v>
      </c>
      <c r="E1693" s="9">
        <v>58525.95</v>
      </c>
      <c r="F1693" s="9">
        <v>80655928562.986069</v>
      </c>
      <c r="G1693" s="9">
        <v>1177542188593.512</v>
      </c>
      <c r="H1693" s="44">
        <f t="shared" si="134"/>
        <v>9.0884912460991295E-3</v>
      </c>
      <c r="I1693" s="10">
        <f t="shared" si="130"/>
        <v>2.8442211956767494E-2</v>
      </c>
      <c r="J1693" s="10">
        <f t="shared" si="131"/>
        <v>1.7714535176276636E-2</v>
      </c>
      <c r="K1693" s="10">
        <f t="shared" si="132"/>
        <v>7.3028124396246259</v>
      </c>
      <c r="L1693" s="10">
        <f t="shared" si="133"/>
        <v>2.8813372529621573E-2</v>
      </c>
    </row>
    <row r="1694" spans="1:12" x14ac:dyDescent="0.25">
      <c r="A1694" s="8">
        <v>45523</v>
      </c>
      <c r="B1694" s="9">
        <v>58320.02</v>
      </c>
      <c r="C1694" s="9">
        <v>59562.71</v>
      </c>
      <c r="D1694" s="9">
        <v>57928.86</v>
      </c>
      <c r="E1694" s="9">
        <v>59562.71</v>
      </c>
      <c r="F1694" s="9">
        <v>93178855472.108017</v>
      </c>
      <c r="G1694" s="9">
        <v>1157509291689.1079</v>
      </c>
      <c r="H1694" s="44">
        <f t="shared" si="134"/>
        <v>-1.0787998727169935E-2</v>
      </c>
      <c r="I1694" s="10">
        <f t="shared" si="130"/>
        <v>1.5079798280973234E-2</v>
      </c>
      <c r="J1694" s="10">
        <f t="shared" si="131"/>
        <v>-8.5070004370183527E-3</v>
      </c>
      <c r="K1694" s="10">
        <f t="shared" si="132"/>
        <v>7.2132417095940262</v>
      </c>
      <c r="L1694" s="10">
        <f t="shared" si="133"/>
        <v>2.8204421768355248E-2</v>
      </c>
    </row>
    <row r="1695" spans="1:12" x14ac:dyDescent="0.25">
      <c r="A1695" s="8">
        <v>45524</v>
      </c>
      <c r="B1695" s="9">
        <v>59448</v>
      </c>
      <c r="C1695" s="9">
        <v>61315.96</v>
      </c>
      <c r="D1695" s="9">
        <v>58705.68</v>
      </c>
      <c r="E1695" s="9">
        <v>59056.01</v>
      </c>
      <c r="F1695" s="9">
        <v>103619917438.06619</v>
      </c>
      <c r="G1695" s="9">
        <v>1185948542857.01</v>
      </c>
      <c r="H1695" s="44">
        <f t="shared" si="134"/>
        <v>2.9435363165980864E-2</v>
      </c>
      <c r="I1695" s="10">
        <f t="shared" si="130"/>
        <v>1.0695993215575933E-2</v>
      </c>
      <c r="J1695" s="10">
        <f t="shared" si="131"/>
        <v>3.4780202726191645E-2</v>
      </c>
      <c r="K1695" s="10">
        <f t="shared" si="132"/>
        <v>7.4550014620859066</v>
      </c>
      <c r="L1695" s="10">
        <f t="shared" si="133"/>
        <v>4.4463840636885577E-2</v>
      </c>
    </row>
    <row r="1696" spans="1:12" x14ac:dyDescent="0.25">
      <c r="A1696" s="8">
        <v>45525</v>
      </c>
      <c r="B1696" s="9">
        <v>59114.41</v>
      </c>
      <c r="C1696" s="9">
        <v>61813.19</v>
      </c>
      <c r="D1696" s="9">
        <v>58907.09</v>
      </c>
      <c r="E1696" s="9">
        <v>61109.99</v>
      </c>
      <c r="F1696" s="9">
        <v>109456682134.216</v>
      </c>
      <c r="G1696" s="9">
        <v>1180932346414.1179</v>
      </c>
      <c r="H1696" s="44">
        <f t="shared" si="134"/>
        <v>8.1093079191780285E-3</v>
      </c>
      <c r="I1696" s="10">
        <f t="shared" si="130"/>
        <v>4.49593644416438E-2</v>
      </c>
      <c r="J1696" s="10">
        <f t="shared" si="131"/>
        <v>-1.1846999156766347E-2</v>
      </c>
      <c r="K1696" s="10">
        <f t="shared" si="132"/>
        <v>7.5235656723990623</v>
      </c>
      <c r="L1696" s="10">
        <f t="shared" si="133"/>
        <v>4.9333620112621546E-2</v>
      </c>
    </row>
    <row r="1697" spans="1:12" x14ac:dyDescent="0.25">
      <c r="A1697" s="8">
        <v>45526</v>
      </c>
      <c r="B1697" s="9">
        <v>61167.48</v>
      </c>
      <c r="C1697" s="9">
        <v>61379.44</v>
      </c>
      <c r="D1697" s="9">
        <v>59953.14</v>
      </c>
      <c r="E1697" s="9">
        <v>60386.02</v>
      </c>
      <c r="F1697" s="9">
        <v>109925654743.1324</v>
      </c>
      <c r="G1697" s="9">
        <v>1197426375299.5959</v>
      </c>
      <c r="H1697" s="44">
        <f t="shared" si="134"/>
        <v>-7.0171107493400674E-3</v>
      </c>
      <c r="I1697" s="10">
        <f t="shared" si="130"/>
        <v>4.4734106399862951E-2</v>
      </c>
      <c r="J1697" s="10">
        <f t="shared" si="131"/>
        <v>5.9516258895684793E-2</v>
      </c>
      <c r="K1697" s="10">
        <f t="shared" si="132"/>
        <v>7.4637548680965651</v>
      </c>
      <c r="L1697" s="10">
        <f t="shared" si="133"/>
        <v>2.3790246849456187E-2</v>
      </c>
    </row>
    <row r="1698" spans="1:12" x14ac:dyDescent="0.25">
      <c r="A1698" s="8">
        <v>45527</v>
      </c>
      <c r="B1698" s="9">
        <v>60392.09</v>
      </c>
      <c r="C1698" s="9">
        <v>64851.37</v>
      </c>
      <c r="D1698" s="9">
        <v>60392.09</v>
      </c>
      <c r="E1698" s="9">
        <v>63979.97</v>
      </c>
      <c r="F1698" s="9">
        <v>109681143161.2657</v>
      </c>
      <c r="G1698" s="9">
        <v>1218888710712.563</v>
      </c>
      <c r="H1698" s="44">
        <f t="shared" si="134"/>
        <v>5.6565032199707266E-2</v>
      </c>
      <c r="I1698" s="10">
        <f t="shared" si="130"/>
        <v>9.34902599825479E-3</v>
      </c>
      <c r="J1698" s="10">
        <f t="shared" si="131"/>
        <v>2.0007824323768908E-3</v>
      </c>
      <c r="K1698" s="10">
        <f t="shared" si="132"/>
        <v>7.9425074347408753</v>
      </c>
      <c r="L1698" s="10">
        <f t="shared" si="133"/>
        <v>7.3838809022837459E-2</v>
      </c>
    </row>
    <row r="1699" spans="1:12" x14ac:dyDescent="0.25">
      <c r="A1699" s="8">
        <v>45528</v>
      </c>
      <c r="B1699" s="9">
        <v>64090.69</v>
      </c>
      <c r="C1699" s="9">
        <v>64416.959999999999</v>
      </c>
      <c r="D1699" s="9">
        <v>63625.97</v>
      </c>
      <c r="E1699" s="9">
        <v>64107.98</v>
      </c>
      <c r="F1699" s="9">
        <v>125881577994.0941</v>
      </c>
      <c r="G1699" s="9">
        <v>1264412172950.707</v>
      </c>
      <c r="H1699" s="44">
        <f t="shared" si="134"/>
        <v>-6.6985477716199901E-3</v>
      </c>
      <c r="I1699" s="10">
        <f t="shared" si="130"/>
        <v>9.6633910206642588E-3</v>
      </c>
      <c r="J1699" s="10">
        <f t="shared" si="131"/>
        <v>2.6681545729563272E-3</v>
      </c>
      <c r="K1699" s="10">
        <f t="shared" si="132"/>
        <v>7.8826056214911979</v>
      </c>
      <c r="L1699" s="10">
        <f t="shared" si="133"/>
        <v>1.2431873337255261E-2</v>
      </c>
    </row>
    <row r="1700" spans="1:12" x14ac:dyDescent="0.25">
      <c r="A1700" s="8">
        <v>45529</v>
      </c>
      <c r="B1700" s="9">
        <v>64184.99</v>
      </c>
      <c r="C1700" s="9">
        <v>64837.15</v>
      </c>
      <c r="D1700" s="9">
        <v>63792.95</v>
      </c>
      <c r="E1700" s="9">
        <v>64279.03</v>
      </c>
      <c r="F1700" s="9">
        <v>94619490854.937286</v>
      </c>
      <c r="G1700" s="9">
        <v>1265316086913.1851</v>
      </c>
      <c r="H1700" s="44">
        <f t="shared" si="134"/>
        <v>6.522971590090596E-3</v>
      </c>
      <c r="I1700" s="10">
        <f t="shared" si="130"/>
        <v>7.9580341056153213E-3</v>
      </c>
      <c r="J1700" s="10">
        <f t="shared" si="131"/>
        <v>-2.1982130097482733E-2</v>
      </c>
      <c r="K1700" s="10">
        <f t="shared" si="132"/>
        <v>7.9405466056061638</v>
      </c>
      <c r="L1700" s="10">
        <f t="shared" si="133"/>
        <v>1.6368579913611292E-2</v>
      </c>
    </row>
    <row r="1701" spans="1:12" x14ac:dyDescent="0.25">
      <c r="A1701" s="8">
        <v>45530</v>
      </c>
      <c r="B1701" s="9">
        <v>64347.03</v>
      </c>
      <c r="C1701" s="9">
        <v>64374.01</v>
      </c>
      <c r="D1701" s="9">
        <v>62866.04</v>
      </c>
      <c r="E1701" s="9">
        <v>62866.04</v>
      </c>
      <c r="F1701" s="9">
        <v>101203762857.3519</v>
      </c>
      <c r="G1701" s="9">
        <v>1256706917886.4839</v>
      </c>
      <c r="H1701" s="44">
        <f t="shared" si="134"/>
        <v>-7.1431270498471845E-3</v>
      </c>
      <c r="I1701" s="10">
        <f t="shared" si="130"/>
        <v>2.0871541410105516E-2</v>
      </c>
      <c r="J1701" s="10">
        <f t="shared" si="131"/>
        <v>-5.3494541727139189E-2</v>
      </c>
      <c r="K1701" s="10">
        <f t="shared" si="132"/>
        <v>7.8766831453072381</v>
      </c>
      <c r="L1701" s="10">
        <f t="shared" si="133"/>
        <v>2.3987036562188369E-2</v>
      </c>
    </row>
    <row r="1702" spans="1:12" x14ac:dyDescent="0.25">
      <c r="A1702" s="8">
        <v>45531</v>
      </c>
      <c r="B1702" s="9">
        <v>62828.6</v>
      </c>
      <c r="C1702" s="9">
        <v>63189.69</v>
      </c>
      <c r="D1702" s="9">
        <v>58564.03</v>
      </c>
      <c r="E1702" s="9">
        <v>59503.05</v>
      </c>
      <c r="F1702" s="9">
        <v>109127583964.41119</v>
      </c>
      <c r="G1702" s="9">
        <v>1227021403141.0281</v>
      </c>
      <c r="H1702" s="44">
        <f t="shared" si="134"/>
        <v>-1.8397486811836013E-2</v>
      </c>
      <c r="I1702" s="10">
        <f t="shared" si="130"/>
        <v>4.4987119547611004E-2</v>
      </c>
      <c r="J1702" s="10">
        <f t="shared" si="131"/>
        <v>-7.8718653917740911E-3</v>
      </c>
      <c r="K1702" s="10">
        <f t="shared" si="132"/>
        <v>7.7133744842086021</v>
      </c>
      <c r="L1702" s="10">
        <f t="shared" si="133"/>
        <v>7.8984660037910714E-2</v>
      </c>
    </row>
    <row r="1703" spans="1:12" x14ac:dyDescent="0.25">
      <c r="A1703" s="8">
        <v>45532</v>
      </c>
      <c r="B1703" s="9">
        <v>59320.04</v>
      </c>
      <c r="C1703" s="9">
        <v>60162</v>
      </c>
      <c r="D1703" s="9">
        <v>57933.03</v>
      </c>
      <c r="E1703" s="9">
        <v>59034.65</v>
      </c>
      <c r="F1703" s="9">
        <v>125193171751.83279</v>
      </c>
      <c r="G1703" s="9">
        <v>1170041472108.021</v>
      </c>
      <c r="H1703" s="44">
        <f t="shared" si="134"/>
        <v>-4.7914303741638901E-2</v>
      </c>
      <c r="I1703" s="10">
        <f t="shared" si="130"/>
        <v>2.6658272344002414E-2</v>
      </c>
      <c r="J1703" s="10">
        <f t="shared" si="131"/>
        <v>5.3245001029056382E-3</v>
      </c>
      <c r="K1703" s="10">
        <f t="shared" si="132"/>
        <v>7.2958792125575851</v>
      </c>
      <c r="L1703" s="10">
        <f t="shared" si="133"/>
        <v>3.8474942532783052E-2</v>
      </c>
    </row>
    <row r="1704" spans="1:12" x14ac:dyDescent="0.25">
      <c r="A1704" s="8">
        <v>45533</v>
      </c>
      <c r="B1704" s="9">
        <v>59076.95</v>
      </c>
      <c r="C1704" s="9">
        <v>61106.97</v>
      </c>
      <c r="D1704" s="9">
        <v>58821.98</v>
      </c>
      <c r="E1704" s="9">
        <v>59348.98</v>
      </c>
      <c r="F1704" s="9">
        <v>110310423675.44949</v>
      </c>
      <c r="G1704" s="9">
        <v>1178040523912.073</v>
      </c>
      <c r="H1704" s="44">
        <f t="shared" si="134"/>
        <v>1.5707090854692352E-2</v>
      </c>
      <c r="I1704" s="10">
        <f t="shared" si="130"/>
        <v>1.1055225884636498E-2</v>
      </c>
      <c r="J1704" s="10">
        <f t="shared" si="131"/>
        <v>-3.2179154553289013E-3</v>
      </c>
      <c r="K1704" s="10">
        <f t="shared" si="132"/>
        <v>7.4261833410687803</v>
      </c>
      <c r="L1704" s="10">
        <f t="shared" si="133"/>
        <v>3.8845853199773295E-2</v>
      </c>
    </row>
    <row r="1705" spans="1:12" x14ac:dyDescent="0.25">
      <c r="A1705" s="8">
        <v>45534</v>
      </c>
      <c r="B1705" s="9">
        <v>59295.05</v>
      </c>
      <c r="C1705" s="9">
        <v>59763.02</v>
      </c>
      <c r="D1705" s="9">
        <v>57944</v>
      </c>
      <c r="E1705" s="9">
        <v>59158</v>
      </c>
      <c r="F1705" s="9">
        <v>106977637878.6725</v>
      </c>
      <c r="G1705" s="9">
        <v>1166363249388.679</v>
      </c>
      <c r="H1705" s="44">
        <f t="shared" si="134"/>
        <v>-2.1993399443631462E-2</v>
      </c>
      <c r="I1705" s="10">
        <f t="shared" si="130"/>
        <v>3.9037055094119665E-4</v>
      </c>
      <c r="J1705" s="10">
        <f t="shared" si="131"/>
        <v>-3.2458839041210608E-3</v>
      </c>
      <c r="K1705" s="10">
        <f t="shared" si="132"/>
        <v>7.2408629250633822</v>
      </c>
      <c r="L1705" s="10">
        <f t="shared" si="133"/>
        <v>3.1392724009388306E-2</v>
      </c>
    </row>
    <row r="1706" spans="1:12" x14ac:dyDescent="0.25">
      <c r="A1706" s="8">
        <v>45535</v>
      </c>
      <c r="B1706" s="9">
        <v>59115.46</v>
      </c>
      <c r="C1706" s="9">
        <v>59382.99</v>
      </c>
      <c r="D1706" s="9">
        <v>58800.05</v>
      </c>
      <c r="E1706" s="9">
        <v>58965.98</v>
      </c>
      <c r="F1706" s="9">
        <v>102719941863.68291</v>
      </c>
      <c r="G1706" s="9">
        <v>1166833451801.5229</v>
      </c>
      <c r="H1706" s="44">
        <f t="shared" si="134"/>
        <v>-6.3589490624804245E-3</v>
      </c>
      <c r="I1706" s="10">
        <f t="shared" si="130"/>
        <v>7.8496522492855821E-3</v>
      </c>
      <c r="J1706" s="10">
        <f t="shared" si="131"/>
        <v>-2.7556567363079543E-2</v>
      </c>
      <c r="K1706" s="10">
        <f t="shared" si="132"/>
        <v>7.1884596974920196</v>
      </c>
      <c r="L1706" s="10">
        <f t="shared" si="133"/>
        <v>9.913937148012586E-3</v>
      </c>
    </row>
    <row r="1707" spans="1:12" x14ac:dyDescent="0.25">
      <c r="A1707" s="8">
        <v>45536</v>
      </c>
      <c r="B1707" s="9">
        <v>58972.959999999999</v>
      </c>
      <c r="C1707" s="9">
        <v>59038.16</v>
      </c>
      <c r="D1707" s="9">
        <v>57268.97</v>
      </c>
      <c r="E1707" s="9">
        <v>57341.08</v>
      </c>
      <c r="F1707" s="9">
        <v>99808533702.470383</v>
      </c>
      <c r="G1707" s="9">
        <v>1149971682521.679</v>
      </c>
      <c r="H1707" s="44">
        <f t="shared" si="134"/>
        <v>-5.806881734988327E-3</v>
      </c>
      <c r="I1707" s="10">
        <f t="shared" si="130"/>
        <v>1.1802671604162914E-3</v>
      </c>
      <c r="J1707" s="10">
        <f t="shared" si="131"/>
        <v>3.1156371662340421E-2</v>
      </c>
      <c r="K1707" s="10">
        <f t="shared" si="132"/>
        <v>7.140910280436966</v>
      </c>
      <c r="L1707" s="10">
        <f t="shared" si="133"/>
        <v>3.0892645703249011E-2</v>
      </c>
    </row>
    <row r="1708" spans="1:12" x14ac:dyDescent="0.25">
      <c r="A1708" s="8">
        <v>45537</v>
      </c>
      <c r="B1708" s="9">
        <v>57333.38</v>
      </c>
      <c r="C1708" s="9">
        <v>59350.720000000001</v>
      </c>
      <c r="D1708" s="9">
        <v>57297.96</v>
      </c>
      <c r="E1708" s="9">
        <v>59127.62</v>
      </c>
      <c r="F1708" s="9">
        <v>111999098228.25439</v>
      </c>
      <c r="G1708" s="9">
        <v>1149670462101.4741</v>
      </c>
      <c r="H1708" s="44">
        <f t="shared" si="134"/>
        <v>5.2942029358638149E-3</v>
      </c>
      <c r="I1708" s="10">
        <f t="shared" si="130"/>
        <v>1.9997830401739775E-2</v>
      </c>
      <c r="J1708" s="10">
        <f t="shared" si="131"/>
        <v>-2.6782914651393042E-2</v>
      </c>
      <c r="K1708" s="10">
        <f t="shared" si="132"/>
        <v>7.1840099115442584</v>
      </c>
      <c r="L1708" s="10">
        <f t="shared" si="133"/>
        <v>3.5826057332582151E-2</v>
      </c>
    </row>
    <row r="1709" spans="1:12" x14ac:dyDescent="0.25">
      <c r="A1709" s="8">
        <v>45538</v>
      </c>
      <c r="B1709" s="9">
        <v>59105.91</v>
      </c>
      <c r="C1709" s="9">
        <v>59764</v>
      </c>
      <c r="D1709" s="9">
        <v>57544.01</v>
      </c>
      <c r="E1709" s="9">
        <v>57544.01</v>
      </c>
      <c r="F1709" s="9">
        <v>110839951228.43201</v>
      </c>
      <c r="G1709" s="9">
        <v>1157513796045.655</v>
      </c>
      <c r="H1709" s="44">
        <f t="shared" si="134"/>
        <v>6.9633527613481155E-3</v>
      </c>
      <c r="I1709" s="10">
        <f t="shared" si="130"/>
        <v>1.2595917334620765E-2</v>
      </c>
      <c r="J1709" s="10">
        <f t="shared" si="131"/>
        <v>7.6470166052036159E-3</v>
      </c>
      <c r="K1709" s="10">
        <f t="shared" si="132"/>
        <v>7.2409980595607113</v>
      </c>
      <c r="L1709" s="10">
        <f t="shared" si="133"/>
        <v>3.8578993712812037E-2</v>
      </c>
    </row>
    <row r="1710" spans="1:12" x14ac:dyDescent="0.25">
      <c r="A1710" s="8">
        <v>45539</v>
      </c>
      <c r="B1710" s="9">
        <v>57644.03</v>
      </c>
      <c r="C1710" s="9">
        <v>58489.96</v>
      </c>
      <c r="D1710" s="9">
        <v>55737.91</v>
      </c>
      <c r="E1710" s="9">
        <v>57984.05</v>
      </c>
      <c r="F1710" s="9">
        <v>119214510126.47391</v>
      </c>
      <c r="G1710" s="9">
        <v>1129078127994.1121</v>
      </c>
      <c r="H1710" s="44">
        <f t="shared" si="134"/>
        <v>-2.1317850210829277E-2</v>
      </c>
      <c r="I1710" s="10">
        <f t="shared" si="130"/>
        <v>1.4369229491825184E-2</v>
      </c>
      <c r="J1710" s="10">
        <f t="shared" si="131"/>
        <v>-3.1284637758142164E-2</v>
      </c>
      <c r="K1710" s="10">
        <f t="shared" si="132"/>
        <v>7.0653176973392604</v>
      </c>
      <c r="L1710" s="10">
        <f t="shared" si="133"/>
        <v>4.9374833035540799E-2</v>
      </c>
    </row>
    <row r="1711" spans="1:12" x14ac:dyDescent="0.25">
      <c r="A1711" s="8">
        <v>45540</v>
      </c>
      <c r="B1711" s="9">
        <v>58006.559999999998</v>
      </c>
      <c r="C1711" s="9">
        <v>58284.98</v>
      </c>
      <c r="D1711" s="9">
        <v>55835</v>
      </c>
      <c r="E1711" s="9">
        <v>56170.04</v>
      </c>
      <c r="F1711" s="9">
        <v>115814349011.1324</v>
      </c>
      <c r="G1711" s="9">
        <v>1121929134241.6101</v>
      </c>
      <c r="H1711" s="44">
        <f t="shared" si="134"/>
        <v>-3.5045330856782247E-3</v>
      </c>
      <c r="I1711" s="10">
        <f t="shared" si="130"/>
        <v>9.0808390000192956E-3</v>
      </c>
      <c r="J1711" s="10">
        <f t="shared" si="131"/>
        <v>-4.0009941242698077E-2</v>
      </c>
      <c r="K1711" s="10">
        <f t="shared" si="132"/>
        <v>7.03705252462243</v>
      </c>
      <c r="L1711" s="10">
        <f t="shared" si="133"/>
        <v>4.3878928987194366E-2</v>
      </c>
    </row>
    <row r="1712" spans="1:12" x14ac:dyDescent="0.25">
      <c r="A1712" s="8">
        <v>45541</v>
      </c>
      <c r="B1712" s="9">
        <v>56209.17</v>
      </c>
      <c r="C1712" s="9">
        <v>56896.3</v>
      </c>
      <c r="D1712" s="9">
        <v>52738</v>
      </c>
      <c r="E1712" s="9">
        <v>53922.68</v>
      </c>
      <c r="F1712" s="9">
        <v>120787253459.05231</v>
      </c>
      <c r="G1712" s="9">
        <v>1091996852510.7629</v>
      </c>
      <c r="H1712" s="44">
        <f t="shared" si="134"/>
        <v>-2.382569231386886E-2</v>
      </c>
      <c r="I1712" s="10">
        <f t="shared" si="130"/>
        <v>3.132646177002512E-2</v>
      </c>
      <c r="J1712" s="10">
        <f t="shared" si="131"/>
        <v>4.92631300966484E-3</v>
      </c>
      <c r="K1712" s="10">
        <f t="shared" si="132"/>
        <v>6.8455641840603727</v>
      </c>
      <c r="L1712" s="10">
        <f t="shared" si="133"/>
        <v>7.8848268800485455E-2</v>
      </c>
    </row>
    <row r="1713" spans="1:12" x14ac:dyDescent="0.25">
      <c r="A1713" s="8">
        <v>45542</v>
      </c>
      <c r="B1713" s="9">
        <v>53976.04</v>
      </c>
      <c r="C1713" s="9">
        <v>54810.03</v>
      </c>
      <c r="D1713" s="9">
        <v>53767.28</v>
      </c>
      <c r="E1713" s="9">
        <v>54188.32</v>
      </c>
      <c r="F1713" s="9">
        <v>121445897017.69341</v>
      </c>
      <c r="G1713" s="9">
        <v>1071141347783.927</v>
      </c>
      <c r="H1713" s="44">
        <f t="shared" si="134"/>
        <v>-3.6667937985422672E-2</v>
      </c>
      <c r="I1713" s="10">
        <f t="shared" si="130"/>
        <v>2.8421864167874983E-2</v>
      </c>
      <c r="J1713" s="10">
        <f t="shared" si="131"/>
        <v>1.1730203113881288E-2</v>
      </c>
      <c r="K1713" s="10">
        <f t="shared" si="132"/>
        <v>6.5578835230985932</v>
      </c>
      <c r="L1713" s="10">
        <f t="shared" si="133"/>
        <v>1.9393765130019558E-2</v>
      </c>
    </row>
    <row r="1714" spans="1:12" x14ac:dyDescent="0.25">
      <c r="A1714" s="8">
        <v>45543</v>
      </c>
      <c r="B1714" s="9">
        <v>54116.160000000003</v>
      </c>
      <c r="C1714" s="9">
        <v>55228.47</v>
      </c>
      <c r="D1714" s="9">
        <v>53694.23</v>
      </c>
      <c r="E1714" s="9">
        <v>54823.96</v>
      </c>
      <c r="F1714" s="9">
        <v>77973295408.602783</v>
      </c>
      <c r="G1714" s="9">
        <v>1073878187187.484</v>
      </c>
      <c r="H1714" s="44">
        <f t="shared" si="134"/>
        <v>7.6343691109091224E-3</v>
      </c>
      <c r="I1714" s="10">
        <f t="shared" si="130"/>
        <v>3.241720590418104E-2</v>
      </c>
      <c r="J1714" s="10">
        <f t="shared" si="131"/>
        <v>4.0274726597640864E-2</v>
      </c>
      <c r="K1714" s="10">
        <f t="shared" si="132"/>
        <v>6.6155831956111868</v>
      </c>
      <c r="L1714" s="10">
        <f t="shared" si="133"/>
        <v>2.8573647485027776E-2</v>
      </c>
    </row>
    <row r="1715" spans="1:12" x14ac:dyDescent="0.25">
      <c r="A1715" s="8">
        <v>45544</v>
      </c>
      <c r="B1715" s="9">
        <v>54777.01</v>
      </c>
      <c r="C1715" s="9">
        <v>57869.99</v>
      </c>
      <c r="D1715" s="9">
        <v>54624.95</v>
      </c>
      <c r="E1715" s="9">
        <v>57031.98</v>
      </c>
      <c r="F1715" s="9">
        <v>95723896724.912277</v>
      </c>
      <c r="G1715" s="9">
        <v>1099907178125.3611</v>
      </c>
      <c r="H1715" s="44">
        <f t="shared" si="134"/>
        <v>4.782895488504383E-2</v>
      </c>
      <c r="I1715" s="10">
        <f t="shared" si="130"/>
        <v>1.6984497701836041E-3</v>
      </c>
      <c r="J1715" s="10">
        <f t="shared" si="131"/>
        <v>1.0450452535577304E-2</v>
      </c>
      <c r="K1715" s="10">
        <f t="shared" si="132"/>
        <v>6.9798285806973714</v>
      </c>
      <c r="L1715" s="10">
        <f t="shared" si="133"/>
        <v>5.9405820966426548E-2</v>
      </c>
    </row>
    <row r="1716" spans="1:12" x14ac:dyDescent="0.25">
      <c r="A1716" s="8">
        <v>45545</v>
      </c>
      <c r="B1716" s="9">
        <v>56964.02</v>
      </c>
      <c r="C1716" s="9">
        <v>57984.81</v>
      </c>
      <c r="D1716" s="9">
        <v>56487.58</v>
      </c>
      <c r="E1716" s="9">
        <v>57627.99</v>
      </c>
      <c r="F1716" s="9">
        <v>103703769724.7317</v>
      </c>
      <c r="G1716" s="9">
        <v>1128119592931.9651</v>
      </c>
      <c r="H1716" s="44">
        <f t="shared" si="134"/>
        <v>1.9841026411098347E-3</v>
      </c>
      <c r="I1716" s="10">
        <f t="shared" si="130"/>
        <v>7.0537938279112795E-3</v>
      </c>
      <c r="J1716" s="10">
        <f t="shared" si="131"/>
        <v>-4.5805866211887647E-3</v>
      </c>
      <c r="K1716" s="10">
        <f t="shared" si="132"/>
        <v>6.9956613796599374</v>
      </c>
      <c r="L1716" s="10">
        <f t="shared" si="133"/>
        <v>2.6505472530421681E-2</v>
      </c>
    </row>
    <row r="1717" spans="1:12" x14ac:dyDescent="0.25">
      <c r="A1717" s="8">
        <v>45546</v>
      </c>
      <c r="B1717" s="9">
        <v>57600.01</v>
      </c>
      <c r="C1717" s="9">
        <v>57960.58</v>
      </c>
      <c r="D1717" s="9">
        <v>55588.99</v>
      </c>
      <c r="E1717" s="9">
        <v>57364.02</v>
      </c>
      <c r="F1717" s="9">
        <v>108220528609.446</v>
      </c>
      <c r="G1717" s="9">
        <v>1124141546458.115</v>
      </c>
      <c r="H1717" s="44">
        <f t="shared" si="134"/>
        <v>-4.1786805889328473E-4</v>
      </c>
      <c r="I1717" s="10">
        <f t="shared" si="130"/>
        <v>1.8369272400937511E-2</v>
      </c>
      <c r="J1717" s="10">
        <f t="shared" si="131"/>
        <v>1.3109785541529417E-2</v>
      </c>
      <c r="K1717" s="10">
        <f t="shared" si="132"/>
        <v>6.9923202481596505</v>
      </c>
      <c r="L1717" s="10">
        <f t="shared" si="133"/>
        <v>4.2662944586688845E-2</v>
      </c>
    </row>
    <row r="1718" spans="1:12" x14ac:dyDescent="0.25">
      <c r="A1718" s="8">
        <v>45547</v>
      </c>
      <c r="B1718" s="9">
        <v>57371.99</v>
      </c>
      <c r="C1718" s="9">
        <v>58514.55</v>
      </c>
      <c r="D1718" s="9">
        <v>57371.99</v>
      </c>
      <c r="E1718" s="9">
        <v>58116.05</v>
      </c>
      <c r="F1718" s="9">
        <v>112051169145.18469</v>
      </c>
      <c r="G1718" s="9">
        <v>1146172572942.627</v>
      </c>
      <c r="H1718" s="44">
        <f t="shared" si="134"/>
        <v>9.5577028387224764E-3</v>
      </c>
      <c r="I1718" s="10">
        <f t="shared" si="130"/>
        <v>2.5172050072363429E-2</v>
      </c>
      <c r="J1718" s="10">
        <f t="shared" si="131"/>
        <v>4.2319118384680277E-2</v>
      </c>
      <c r="K1718" s="10">
        <f t="shared" si="132"/>
        <v>7.0687084700834646</v>
      </c>
      <c r="L1718" s="10">
        <f t="shared" si="133"/>
        <v>1.9914944557440029E-2</v>
      </c>
    </row>
    <row r="1719" spans="1:12" x14ac:dyDescent="0.25">
      <c r="A1719" s="8">
        <v>45548</v>
      </c>
      <c r="B1719" s="9">
        <v>58153.97</v>
      </c>
      <c r="C1719" s="9">
        <v>60593.91</v>
      </c>
      <c r="D1719" s="9">
        <v>57688.82</v>
      </c>
      <c r="E1719" s="9">
        <v>60575.47</v>
      </c>
      <c r="F1719" s="9">
        <v>101420595997.8118</v>
      </c>
      <c r="G1719" s="9">
        <v>1159355964877.5891</v>
      </c>
      <c r="H1719" s="44">
        <f t="shared" si="134"/>
        <v>3.5535776999054088E-2</v>
      </c>
      <c r="I1719" s="10">
        <f t="shared" si="130"/>
        <v>2.4583589209135489E-3</v>
      </c>
      <c r="J1719" s="10">
        <f t="shared" si="131"/>
        <v>-9.6993056760434904E-3</v>
      </c>
      <c r="K1719" s="10">
        <f t="shared" si="132"/>
        <v>7.3554362949467293</v>
      </c>
      <c r="L1719" s="10">
        <f t="shared" si="133"/>
        <v>5.0357937638523476E-2</v>
      </c>
    </row>
    <row r="1720" spans="1:12" x14ac:dyDescent="0.25">
      <c r="A1720" s="8">
        <v>45549</v>
      </c>
      <c r="B1720" s="9">
        <v>60560.04</v>
      </c>
      <c r="C1720" s="9">
        <v>60590.1</v>
      </c>
      <c r="D1720" s="9">
        <v>59530.84</v>
      </c>
      <c r="E1720" s="9">
        <v>59987.93</v>
      </c>
      <c r="F1720" s="9">
        <v>100482054719.06619</v>
      </c>
      <c r="G1720" s="9">
        <v>1185546465171.9971</v>
      </c>
      <c r="H1720" s="44">
        <f t="shared" si="134"/>
        <v>-6.2877606016923941E-5</v>
      </c>
      <c r="I1720" s="10">
        <f t="shared" si="130"/>
        <v>1.1360190786562452E-2</v>
      </c>
      <c r="J1720" s="10">
        <f t="shared" si="131"/>
        <v>-1.316631529042589E-2</v>
      </c>
      <c r="K1720" s="10">
        <f t="shared" si="132"/>
        <v>7.3549109251152771</v>
      </c>
      <c r="L1720" s="10">
        <f t="shared" si="133"/>
        <v>1.7793466378099199E-2</v>
      </c>
    </row>
    <row r="1721" spans="1:12" x14ac:dyDescent="0.25">
      <c r="A1721" s="8">
        <v>45550</v>
      </c>
      <c r="B1721" s="9">
        <v>59999.98</v>
      </c>
      <c r="C1721" s="9">
        <v>60375.64</v>
      </c>
      <c r="D1721" s="9">
        <v>58855.95</v>
      </c>
      <c r="E1721" s="9">
        <v>59198.11</v>
      </c>
      <c r="F1721" s="9">
        <v>77829620369.191635</v>
      </c>
      <c r="G1721" s="9">
        <v>1184977871771.2439</v>
      </c>
      <c r="H1721" s="44">
        <f t="shared" si="134"/>
        <v>-3.5395221331537517E-3</v>
      </c>
      <c r="I1721" s="10">
        <f t="shared" si="130"/>
        <v>3.8567684238246663E-2</v>
      </c>
      <c r="J1721" s="10">
        <f t="shared" si="131"/>
        <v>-1.6367245508344785E-2</v>
      </c>
      <c r="K1721" s="10">
        <f t="shared" si="132"/>
        <v>7.3253385329753034</v>
      </c>
      <c r="L1721" s="10">
        <f t="shared" si="133"/>
        <v>2.5820499031958599E-2</v>
      </c>
    </row>
    <row r="1722" spans="1:12" x14ac:dyDescent="0.25">
      <c r="A1722" s="8">
        <v>45551</v>
      </c>
      <c r="B1722" s="9">
        <v>59191.96</v>
      </c>
      <c r="C1722" s="9">
        <v>59191.96</v>
      </c>
      <c r="D1722" s="9">
        <v>57549.78</v>
      </c>
      <c r="E1722" s="9">
        <v>58229.2</v>
      </c>
      <c r="F1722" s="9">
        <v>94703021874.564438</v>
      </c>
      <c r="G1722" s="9">
        <v>1152253111991.209</v>
      </c>
      <c r="H1722" s="44">
        <f t="shared" si="134"/>
        <v>-1.9605258014656249E-2</v>
      </c>
      <c r="I1722" s="10">
        <f t="shared" si="130"/>
        <v>2.2521368264377208E-2</v>
      </c>
      <c r="J1722" s="10">
        <f t="shared" si="131"/>
        <v>3.562302075247481E-2</v>
      </c>
      <c r="K1722" s="10">
        <f t="shared" si="132"/>
        <v>7.1621181229769633</v>
      </c>
      <c r="L1722" s="10">
        <f t="shared" si="133"/>
        <v>2.8534948352539224E-2</v>
      </c>
    </row>
    <row r="1723" spans="1:12" x14ac:dyDescent="0.25">
      <c r="A1723" s="8">
        <v>45552</v>
      </c>
      <c r="B1723" s="9">
        <v>58267.94</v>
      </c>
      <c r="C1723" s="9">
        <v>61259.99</v>
      </c>
      <c r="D1723" s="9">
        <v>57620</v>
      </c>
      <c r="E1723" s="9">
        <v>60303.5</v>
      </c>
      <c r="F1723" s="9">
        <v>101668766635.31709</v>
      </c>
      <c r="G1723" s="9">
        <v>1172633447284.572</v>
      </c>
      <c r="H1723" s="44">
        <f t="shared" si="134"/>
        <v>3.4937684104395239E-2</v>
      </c>
      <c r="I1723" s="10">
        <f t="shared" si="130"/>
        <v>2.509770510837445E-2</v>
      </c>
      <c r="J1723" s="10">
        <f t="shared" si="131"/>
        <v>1.899790227764564E-2</v>
      </c>
      <c r="K1723" s="10">
        <f t="shared" si="132"/>
        <v>7.4472836275802923</v>
      </c>
      <c r="L1723" s="10">
        <f t="shared" si="133"/>
        <v>6.3172335994446271E-2</v>
      </c>
    </row>
    <row r="1724" spans="1:12" x14ac:dyDescent="0.25">
      <c r="A1724" s="8">
        <v>45553</v>
      </c>
      <c r="B1724" s="9">
        <v>60313.98</v>
      </c>
      <c r="C1724" s="9">
        <v>61449.14</v>
      </c>
      <c r="D1724" s="9">
        <v>59216.01</v>
      </c>
      <c r="E1724" s="9">
        <v>61449.14</v>
      </c>
      <c r="F1724" s="9">
        <v>110043990808.4704</v>
      </c>
      <c r="G1724" s="9">
        <v>1188172297080.9089</v>
      </c>
      <c r="H1724" s="44">
        <f t="shared" si="134"/>
        <v>3.0876596617139744E-3</v>
      </c>
      <c r="I1724" s="10">
        <f t="shared" si="130"/>
        <v>2.4687912754799791E-2</v>
      </c>
      <c r="J1724" s="10">
        <f t="shared" si="131"/>
        <v>2.4489195454973078E-2</v>
      </c>
      <c r="K1724" s="10">
        <f t="shared" si="132"/>
        <v>7.4733659644882273</v>
      </c>
      <c r="L1724" s="10">
        <f t="shared" si="133"/>
        <v>3.771159184821804E-2</v>
      </c>
    </row>
    <row r="1725" spans="1:12" x14ac:dyDescent="0.25">
      <c r="A1725" s="8">
        <v>45554</v>
      </c>
      <c r="B1725" s="9">
        <v>61831.96</v>
      </c>
      <c r="C1725" s="9">
        <v>63819.92</v>
      </c>
      <c r="D1725" s="9">
        <v>61592</v>
      </c>
      <c r="E1725" s="9">
        <v>62953.98</v>
      </c>
      <c r="F1725" s="9">
        <v>127035448554.81531</v>
      </c>
      <c r="G1725" s="9">
        <v>1237744694233.042</v>
      </c>
      <c r="H1725" s="44">
        <f t="shared" si="134"/>
        <v>3.8581174610417636E-2</v>
      </c>
      <c r="I1725" s="10">
        <f t="shared" si="130"/>
        <v>8.4941210422687669E-3</v>
      </c>
      <c r="J1725" s="10">
        <f t="shared" si="131"/>
        <v>2.3517178739136391E-3</v>
      </c>
      <c r="K1725" s="10">
        <f t="shared" si="132"/>
        <v>7.8002783763021188</v>
      </c>
      <c r="L1725" s="10">
        <f t="shared" si="133"/>
        <v>3.6172230159760899E-2</v>
      </c>
    </row>
    <row r="1726" spans="1:12" x14ac:dyDescent="0.25">
      <c r="A1726" s="8">
        <v>45555</v>
      </c>
      <c r="B1726" s="9">
        <v>62935.88</v>
      </c>
      <c r="C1726" s="9">
        <v>64053.96</v>
      </c>
      <c r="D1726" s="9">
        <v>62400.04</v>
      </c>
      <c r="E1726" s="9">
        <v>63102.03</v>
      </c>
      <c r="F1726" s="9">
        <v>115934019619.80141</v>
      </c>
      <c r="G1726" s="9">
        <v>1248769660324.1531</v>
      </c>
      <c r="H1726" s="44">
        <f t="shared" si="134"/>
        <v>3.6671935658960536E-3</v>
      </c>
      <c r="I1726" s="10">
        <f t="shared" si="130"/>
        <v>9.7823545282347563E-3</v>
      </c>
      <c r="J1726" s="10">
        <f t="shared" si="131"/>
        <v>4.5622937962535026E-3</v>
      </c>
      <c r="K1726" s="10">
        <f t="shared" si="132"/>
        <v>7.8325507005417876</v>
      </c>
      <c r="L1726" s="10">
        <f t="shared" si="133"/>
        <v>2.6505111214672361E-2</v>
      </c>
    </row>
    <row r="1727" spans="1:12" x14ac:dyDescent="0.25">
      <c r="A1727" s="8">
        <v>45556</v>
      </c>
      <c r="B1727" s="9">
        <v>63112.9</v>
      </c>
      <c r="C1727" s="9">
        <v>63519.41</v>
      </c>
      <c r="D1727" s="9">
        <v>62823.98</v>
      </c>
      <c r="E1727" s="9">
        <v>63389.919999999998</v>
      </c>
      <c r="F1727" s="9">
        <v>94051059382.045303</v>
      </c>
      <c r="G1727" s="9">
        <v>1246516946650.582</v>
      </c>
      <c r="H1727" s="44">
        <f t="shared" si="134"/>
        <v>-8.3453076125191272E-3</v>
      </c>
      <c r="I1727" s="10">
        <f t="shared" si="130"/>
        <v>4.7199026378507919E-3</v>
      </c>
      <c r="J1727" s="10">
        <f t="shared" si="131"/>
        <v>2.9350092254416538E-3</v>
      </c>
      <c r="K1727" s="10">
        <f t="shared" si="132"/>
        <v>7.7588403479425949</v>
      </c>
      <c r="L1727" s="10">
        <f t="shared" si="133"/>
        <v>1.1069499258085758E-2</v>
      </c>
    </row>
    <row r="1728" spans="1:12" x14ac:dyDescent="0.25">
      <c r="A1728" s="8">
        <v>45557</v>
      </c>
      <c r="B1728" s="9">
        <v>63359.99</v>
      </c>
      <c r="C1728" s="9">
        <v>63868.07</v>
      </c>
      <c r="D1728" s="9">
        <v>62476.04</v>
      </c>
      <c r="E1728" s="9">
        <v>63575.97</v>
      </c>
      <c r="F1728" s="9">
        <v>84841750994.445999</v>
      </c>
      <c r="G1728" s="9">
        <v>1243803840310.3621</v>
      </c>
      <c r="H1728" s="44">
        <f t="shared" si="134"/>
        <v>5.4890308332523272E-3</v>
      </c>
      <c r="I1728" s="10">
        <f t="shared" si="130"/>
        <v>9.2337961804626681E-3</v>
      </c>
      <c r="J1728" s="10">
        <f t="shared" si="131"/>
        <v>-3.8266030388525163E-3</v>
      </c>
      <c r="K1728" s="10">
        <f t="shared" si="132"/>
        <v>7.8069178926759868</v>
      </c>
      <c r="L1728" s="10">
        <f t="shared" si="133"/>
        <v>2.2281021652460709E-2</v>
      </c>
    </row>
    <row r="1729" spans="1:12" x14ac:dyDescent="0.25">
      <c r="A1729" s="8">
        <v>45558</v>
      </c>
      <c r="B1729" s="9">
        <v>63467.95</v>
      </c>
      <c r="C1729" s="9">
        <v>64644.959999999999</v>
      </c>
      <c r="D1729" s="9">
        <v>62842.02</v>
      </c>
      <c r="E1729" s="9">
        <v>63332.69</v>
      </c>
      <c r="F1729" s="9">
        <v>107862272444.62019</v>
      </c>
      <c r="G1729" s="9">
        <v>1255023646422.686</v>
      </c>
      <c r="H1729" s="44">
        <f t="shared" si="134"/>
        <v>1.2163981156781462E-2</v>
      </c>
      <c r="I1729" s="10">
        <f t="shared" si="130"/>
        <v>1.5392848029889851E-3</v>
      </c>
      <c r="J1729" s="10">
        <f t="shared" si="131"/>
        <v>1.5835897701487189E-2</v>
      </c>
      <c r="K1729" s="10">
        <f t="shared" si="132"/>
        <v>7.9140450759718188</v>
      </c>
      <c r="L1729" s="10">
        <f t="shared" si="133"/>
        <v>2.8690038926183492E-2</v>
      </c>
    </row>
    <row r="1730" spans="1:12" x14ac:dyDescent="0.25">
      <c r="A1730" s="8">
        <v>45559</v>
      </c>
      <c r="B1730" s="9">
        <v>63346.7</v>
      </c>
      <c r="C1730" s="9">
        <v>64587.13</v>
      </c>
      <c r="D1730" s="9">
        <v>62752.04</v>
      </c>
      <c r="E1730" s="9">
        <v>64335.62</v>
      </c>
      <c r="F1730" s="9">
        <v>103073420384.87801</v>
      </c>
      <c r="G1730" s="9">
        <v>1254924424630.1919</v>
      </c>
      <c r="H1730" s="44">
        <f t="shared" si="134"/>
        <v>-8.9457863381772914E-4</v>
      </c>
      <c r="I1730" s="10">
        <f t="shared" si="130"/>
        <v>9.4379070381772467E-3</v>
      </c>
      <c r="J1730" s="10">
        <f t="shared" si="131"/>
        <v>-1.8186037532551991E-2</v>
      </c>
      <c r="K1730" s="10">
        <f t="shared" si="132"/>
        <v>7.9060707617059656</v>
      </c>
      <c r="L1730" s="10">
        <f t="shared" si="133"/>
        <v>2.9243511446002346E-2</v>
      </c>
    </row>
    <row r="1731" spans="1:12" x14ac:dyDescent="0.25">
      <c r="A1731" s="8">
        <v>45560</v>
      </c>
      <c r="B1731" s="9">
        <v>64208.02</v>
      </c>
      <c r="C1731" s="9">
        <v>64669.95</v>
      </c>
      <c r="D1731" s="9">
        <v>62957.27</v>
      </c>
      <c r="E1731" s="9">
        <v>63165.61</v>
      </c>
      <c r="F1731" s="9">
        <v>103767866644.80141</v>
      </c>
      <c r="G1731" s="9">
        <v>1259728792995.54</v>
      </c>
      <c r="H1731" s="44">
        <f t="shared" si="134"/>
        <v>1.2822988109240914E-3</v>
      </c>
      <c r="I1731" s="10">
        <f t="shared" ref="I1731:I1794" si="135">_xlfn.STDEV.S(H1732:H1733)</f>
        <v>2.1011977041833613E-3</v>
      </c>
      <c r="J1731" s="10">
        <f t="shared" ref="J1731:J1794" si="136">E1732/E1731-1</f>
        <v>3.1290285964150399E-2</v>
      </c>
      <c r="K1731" s="10">
        <f t="shared" ref="K1731:K1794" si="137">C1731/$C$2-1</f>
        <v>7.9174910056537069</v>
      </c>
      <c r="L1731" s="10">
        <f t="shared" ref="L1731:L1794" si="138">C1731/D1731-1</f>
        <v>2.7203847943216175E-2</v>
      </c>
    </row>
    <row r="1732" spans="1:12" x14ac:dyDescent="0.25">
      <c r="A1732" s="8">
        <v>45561</v>
      </c>
      <c r="B1732" s="9">
        <v>63140.63</v>
      </c>
      <c r="C1732" s="9">
        <v>65616.039999999994</v>
      </c>
      <c r="D1732" s="9">
        <v>62792.05</v>
      </c>
      <c r="E1732" s="9">
        <v>65142.080000000002</v>
      </c>
      <c r="F1732" s="9">
        <v>103723189296.06619</v>
      </c>
      <c r="G1732" s="9">
        <v>1270017035677.314</v>
      </c>
      <c r="H1732" s="44">
        <f t="shared" ref="H1732:H1795" si="139">(C1732-C1731)/C1731</f>
        <v>1.4629514944730845E-2</v>
      </c>
      <c r="I1732" s="10">
        <f t="shared" si="135"/>
        <v>1.0275773952625277E-2</v>
      </c>
      <c r="J1732" s="10">
        <f t="shared" si="136"/>
        <v>9.5236443171602403E-3</v>
      </c>
      <c r="K1732" s="10">
        <f t="shared" si="137"/>
        <v>8.0479495735904205</v>
      </c>
      <c r="L1732" s="10">
        <f t="shared" si="138"/>
        <v>4.4973686955593672E-2</v>
      </c>
    </row>
    <row r="1733" spans="1:12" x14ac:dyDescent="0.25">
      <c r="A1733" s="8">
        <v>45562</v>
      </c>
      <c r="B1733" s="9">
        <v>65107.96</v>
      </c>
      <c r="C1733" s="9">
        <v>66380.990000000005</v>
      </c>
      <c r="D1733" s="9">
        <v>64850.01</v>
      </c>
      <c r="E1733" s="9">
        <v>65762.47</v>
      </c>
      <c r="F1733" s="9">
        <v>114291841891.12891</v>
      </c>
      <c r="G1733" s="9">
        <v>1296411223739.2539</v>
      </c>
      <c r="H1733" s="44">
        <f t="shared" si="139"/>
        <v>1.1657972654247525E-2</v>
      </c>
      <c r="I1733" s="10">
        <f t="shared" si="135"/>
        <v>5.5595835954024681E-4</v>
      </c>
      <c r="J1733" s="10">
        <f t="shared" si="136"/>
        <v>2.4561121259587537E-3</v>
      </c>
      <c r="K1733" s="10">
        <f t="shared" si="137"/>
        <v>8.153430322296348</v>
      </c>
      <c r="L1733" s="10">
        <f t="shared" si="138"/>
        <v>2.3608014863837345E-2</v>
      </c>
    </row>
    <row r="1734" spans="1:12" x14ac:dyDescent="0.25">
      <c r="A1734" s="8">
        <v>45563</v>
      </c>
      <c r="B1734" s="9">
        <v>65816.87</v>
      </c>
      <c r="C1734" s="9">
        <v>66190.2</v>
      </c>
      <c r="D1734" s="9">
        <v>65436.71</v>
      </c>
      <c r="E1734" s="9">
        <v>65923.990000000005</v>
      </c>
      <c r="F1734" s="9">
        <v>93228914145.223007</v>
      </c>
      <c r="G1734" s="9">
        <v>1299293128680.707</v>
      </c>
      <c r="H1734" s="44">
        <f t="shared" si="139"/>
        <v>-2.8741662334353275E-3</v>
      </c>
      <c r="I1734" s="10">
        <f t="shared" si="135"/>
        <v>3.8546435235023097E-3</v>
      </c>
      <c r="J1734" s="10">
        <f t="shared" si="136"/>
        <v>-3.8793161639640861E-3</v>
      </c>
      <c r="K1734" s="10">
        <f t="shared" si="137"/>
        <v>8.127121841943902</v>
      </c>
      <c r="L1734" s="10">
        <f t="shared" si="138"/>
        <v>1.1514790398233554E-2</v>
      </c>
    </row>
    <row r="1735" spans="1:12" x14ac:dyDescent="0.25">
      <c r="A1735" s="8">
        <v>45564</v>
      </c>
      <c r="B1735" s="9">
        <v>65860.600000000006</v>
      </c>
      <c r="C1735" s="9">
        <v>66052</v>
      </c>
      <c r="D1735" s="9">
        <v>65438</v>
      </c>
      <c r="E1735" s="9">
        <v>65668.25</v>
      </c>
      <c r="F1735" s="9">
        <v>77961286117.226486</v>
      </c>
      <c r="G1735" s="9">
        <v>1298644977839.3899</v>
      </c>
      <c r="H1735" s="44">
        <f t="shared" si="139"/>
        <v>-2.087922381258813E-3</v>
      </c>
      <c r="I1735" s="10">
        <f t="shared" si="135"/>
        <v>1.0072815505462063E-2</v>
      </c>
      <c r="J1735" s="10">
        <f t="shared" si="136"/>
        <v>-3.6216131844536759E-2</v>
      </c>
      <c r="K1735" s="10">
        <f t="shared" si="137"/>
        <v>8.1080651199736309</v>
      </c>
      <c r="L1735" s="10">
        <f t="shared" si="138"/>
        <v>9.3829273510803723E-3</v>
      </c>
    </row>
    <row r="1736" spans="1:12" x14ac:dyDescent="0.25">
      <c r="A1736" s="8">
        <v>45565</v>
      </c>
      <c r="B1736" s="9">
        <v>65540</v>
      </c>
      <c r="C1736" s="9">
        <v>65554.02</v>
      </c>
      <c r="D1736" s="9">
        <v>63022.02</v>
      </c>
      <c r="E1736" s="9">
        <v>63290</v>
      </c>
      <c r="F1736" s="9">
        <v>96312396819.738678</v>
      </c>
      <c r="G1736" s="9">
        <v>1265376298243.408</v>
      </c>
      <c r="H1736" s="44">
        <f t="shared" si="139"/>
        <v>-7.5392115303093915E-3</v>
      </c>
      <c r="I1736" s="10">
        <f t="shared" si="135"/>
        <v>5.5329273892775104E-3</v>
      </c>
      <c r="J1736" s="10">
        <f t="shared" si="136"/>
        <v>-3.7951651129720321E-2</v>
      </c>
      <c r="K1736" s="10">
        <f t="shared" si="137"/>
        <v>8.0393974904023171</v>
      </c>
      <c r="L1736" s="10">
        <f t="shared" si="138"/>
        <v>4.0176433570361825E-2</v>
      </c>
    </row>
    <row r="1737" spans="1:12" x14ac:dyDescent="0.25">
      <c r="A1737" s="8">
        <v>45566</v>
      </c>
      <c r="B1737" s="9">
        <v>63344</v>
      </c>
      <c r="C1737" s="9">
        <v>64125.97</v>
      </c>
      <c r="D1737" s="9">
        <v>60395.96</v>
      </c>
      <c r="E1737" s="9">
        <v>60888.04</v>
      </c>
      <c r="F1737" s="9">
        <v>109318142902.6098</v>
      </c>
      <c r="G1737" s="9">
        <v>1242375814515.031</v>
      </c>
      <c r="H1737" s="44">
        <f t="shared" si="139"/>
        <v>-2.1784323829415843E-2</v>
      </c>
      <c r="I1737" s="10">
        <f t="shared" si="135"/>
        <v>1.2264075639317341E-2</v>
      </c>
      <c r="J1737" s="10">
        <f t="shared" si="136"/>
        <v>-3.5805061223846968E-3</v>
      </c>
      <c r="K1737" s="10">
        <f t="shared" si="137"/>
        <v>7.842480328248584</v>
      </c>
      <c r="L1737" s="10">
        <f t="shared" si="138"/>
        <v>6.1759263367947126E-2</v>
      </c>
    </row>
    <row r="1738" spans="1:12" x14ac:dyDescent="0.25">
      <c r="A1738" s="8">
        <v>45567</v>
      </c>
      <c r="B1738" s="9">
        <v>60816.01</v>
      </c>
      <c r="C1738" s="9">
        <v>62227.26</v>
      </c>
      <c r="D1738" s="9">
        <v>60005.98</v>
      </c>
      <c r="E1738" s="9">
        <v>60670.03</v>
      </c>
      <c r="F1738" s="9">
        <v>120577794899.0383</v>
      </c>
      <c r="G1738" s="9">
        <v>1211075380344.1011</v>
      </c>
      <c r="H1738" s="44">
        <f t="shared" si="139"/>
        <v>-2.9609064782957654E-2</v>
      </c>
      <c r="I1738" s="10">
        <f t="shared" si="135"/>
        <v>1.9961845604060634E-2</v>
      </c>
      <c r="J1738" s="10">
        <f t="shared" si="136"/>
        <v>1.7468262336446383E-3</v>
      </c>
      <c r="K1738" s="10">
        <f t="shared" si="137"/>
        <v>7.5806627553674435</v>
      </c>
      <c r="L1738" s="10">
        <f t="shared" si="138"/>
        <v>3.7017643908157094E-2</v>
      </c>
    </row>
    <row r="1739" spans="1:12" x14ac:dyDescent="0.25">
      <c r="A1739" s="8">
        <v>45568</v>
      </c>
      <c r="B1739" s="9">
        <v>60546.49</v>
      </c>
      <c r="C1739" s="9">
        <v>61464.04</v>
      </c>
      <c r="D1739" s="9">
        <v>60077.99</v>
      </c>
      <c r="E1739" s="9">
        <v>60776.01</v>
      </c>
      <c r="F1739" s="9">
        <v>115063546329.8362</v>
      </c>
      <c r="G1739" s="9">
        <v>1201370102458.9829</v>
      </c>
      <c r="H1739" s="44">
        <f t="shared" si="139"/>
        <v>-1.2265042683865579E-2</v>
      </c>
      <c r="I1739" s="10">
        <f t="shared" si="135"/>
        <v>1.257981621636723E-2</v>
      </c>
      <c r="J1739" s="10">
        <f t="shared" si="136"/>
        <v>2.194961465881029E-2</v>
      </c>
      <c r="K1739" s="10">
        <f t="shared" si="137"/>
        <v>7.475420560417005</v>
      </c>
      <c r="L1739" s="10">
        <f t="shared" si="138"/>
        <v>2.307084507987045E-2</v>
      </c>
    </row>
    <row r="1740" spans="1:12" x14ac:dyDescent="0.25">
      <c r="A1740" s="8">
        <v>45569</v>
      </c>
      <c r="B1740" s="9">
        <v>60788.37</v>
      </c>
      <c r="C1740" s="9">
        <v>62445.33</v>
      </c>
      <c r="D1740" s="9">
        <v>60488.639999999999</v>
      </c>
      <c r="E1740" s="9">
        <v>62110.02</v>
      </c>
      <c r="F1740" s="9">
        <v>107180024237.33099</v>
      </c>
      <c r="G1740" s="9">
        <v>1216589697085.408</v>
      </c>
      <c r="H1740" s="44">
        <f t="shared" si="139"/>
        <v>1.5965270099394718E-2</v>
      </c>
      <c r="I1740" s="10">
        <f t="shared" si="135"/>
        <v>7.9120047270759518E-3</v>
      </c>
      <c r="J1740" s="10">
        <f t="shared" si="136"/>
        <v>-4.1893401418957588E-4</v>
      </c>
      <c r="K1740" s="10">
        <f t="shared" si="137"/>
        <v>7.6107329388700258</v>
      </c>
      <c r="L1740" s="10">
        <f t="shared" si="138"/>
        <v>3.2348057420368503E-2</v>
      </c>
    </row>
    <row r="1741" spans="1:12" x14ac:dyDescent="0.25">
      <c r="A1741" s="8">
        <v>45570</v>
      </c>
      <c r="B1741" s="9">
        <v>62198.05</v>
      </c>
      <c r="C1741" s="9">
        <v>62331.35</v>
      </c>
      <c r="D1741" s="9">
        <v>61723.39</v>
      </c>
      <c r="E1741" s="9">
        <v>62084</v>
      </c>
      <c r="F1741" s="9">
        <v>90303823443.846695</v>
      </c>
      <c r="G1741" s="9">
        <v>1226360450088.7771</v>
      </c>
      <c r="H1741" s="44">
        <f t="shared" si="139"/>
        <v>-1.8252766059528103E-3</v>
      </c>
      <c r="I1741" s="10">
        <f t="shared" si="135"/>
        <v>1.0473522288612074E-2</v>
      </c>
      <c r="J1741" s="10">
        <f t="shared" si="136"/>
        <v>1.1910153984923566E-2</v>
      </c>
      <c r="K1741" s="10">
        <f t="shared" si="137"/>
        <v>7.5950159694766004</v>
      </c>
      <c r="L1741" s="10">
        <f t="shared" si="138"/>
        <v>9.8497506374812804E-3</v>
      </c>
    </row>
    <row r="1742" spans="1:12" x14ac:dyDescent="0.25">
      <c r="A1742" s="8">
        <v>45571</v>
      </c>
      <c r="B1742" s="9">
        <v>62000.06</v>
      </c>
      <c r="C1742" s="9">
        <v>62915.02</v>
      </c>
      <c r="D1742" s="9">
        <v>61839.92</v>
      </c>
      <c r="E1742" s="9">
        <v>62823.43</v>
      </c>
      <c r="F1742" s="9">
        <v>73632122102.432053</v>
      </c>
      <c r="G1742" s="9">
        <v>1230673337023.3589</v>
      </c>
      <c r="H1742" s="44">
        <f t="shared" si="139"/>
        <v>9.3639877846380393E-3</v>
      </c>
      <c r="I1742" s="10">
        <f t="shared" si="135"/>
        <v>3.1426615274074809E-2</v>
      </c>
      <c r="J1742" s="10">
        <f t="shared" si="136"/>
        <v>-8.3198258993499863E-3</v>
      </c>
      <c r="K1742" s="10">
        <f t="shared" si="137"/>
        <v>7.6754995940235471</v>
      </c>
      <c r="L1742" s="10">
        <f t="shared" si="138"/>
        <v>1.7385210071423129E-2</v>
      </c>
    </row>
    <row r="1743" spans="1:12" x14ac:dyDescent="0.25">
      <c r="A1743" s="8">
        <v>45572</v>
      </c>
      <c r="B1743" s="9">
        <v>62845.99</v>
      </c>
      <c r="C1743" s="9">
        <v>64436.04</v>
      </c>
      <c r="D1743" s="9">
        <v>62213.98</v>
      </c>
      <c r="E1743" s="9">
        <v>62300.75</v>
      </c>
      <c r="F1743" s="9">
        <v>96095290446.229965</v>
      </c>
      <c r="G1743" s="9">
        <v>1252777002071.781</v>
      </c>
      <c r="H1743" s="44">
        <f t="shared" si="139"/>
        <v>2.4175785051010142E-2</v>
      </c>
      <c r="I1743" s="10">
        <f t="shared" si="135"/>
        <v>7.6155316507167019E-3</v>
      </c>
      <c r="J1743" s="10">
        <f t="shared" si="136"/>
        <v>-1.3608182887043796E-3</v>
      </c>
      <c r="K1743" s="10">
        <f t="shared" si="137"/>
        <v>7.8852366074187863</v>
      </c>
      <c r="L1743" s="10">
        <f t="shared" si="138"/>
        <v>3.5716409720130349E-2</v>
      </c>
    </row>
    <row r="1744" spans="1:12" x14ac:dyDescent="0.25">
      <c r="A1744" s="8">
        <v>45573</v>
      </c>
      <c r="B1744" s="9">
        <v>62319.44</v>
      </c>
      <c r="C1744" s="9">
        <v>63130.04</v>
      </c>
      <c r="D1744" s="9">
        <v>61912.01</v>
      </c>
      <c r="E1744" s="9">
        <v>62215.97</v>
      </c>
      <c r="F1744" s="9">
        <v>107240146136.8606</v>
      </c>
      <c r="G1744" s="9">
        <v>1233787868452.8501</v>
      </c>
      <c r="H1744" s="44">
        <f t="shared" si="139"/>
        <v>-2.0268160489067918E-2</v>
      </c>
      <c r="I1744" s="10">
        <f t="shared" si="135"/>
        <v>7.1973928292250458E-3</v>
      </c>
      <c r="J1744" s="10">
        <f t="shared" si="136"/>
        <v>-2.5202210943588987E-2</v>
      </c>
      <c r="K1744" s="10">
        <f t="shared" si="137"/>
        <v>7.7051492058762818</v>
      </c>
      <c r="L1744" s="10">
        <f t="shared" si="138"/>
        <v>1.9673565758889122E-2</v>
      </c>
    </row>
    <row r="1745" spans="1:12" x14ac:dyDescent="0.25">
      <c r="A1745" s="8">
        <v>45574</v>
      </c>
      <c r="B1745" s="9">
        <v>62130.05</v>
      </c>
      <c r="C1745" s="9">
        <v>62530.42</v>
      </c>
      <c r="D1745" s="9">
        <v>60439.87</v>
      </c>
      <c r="E1745" s="9">
        <v>60647.99</v>
      </c>
      <c r="F1745" s="9">
        <v>93092147716.198593</v>
      </c>
      <c r="G1745" s="9">
        <v>1222680467455.6899</v>
      </c>
      <c r="H1745" s="44">
        <f t="shared" si="139"/>
        <v>-9.4981723439427988E-3</v>
      </c>
      <c r="I1745" s="10">
        <f t="shared" si="135"/>
        <v>3.6644495084971605E-2</v>
      </c>
      <c r="J1745" s="10">
        <f t="shared" si="136"/>
        <v>-6.3970792766586682E-3</v>
      </c>
      <c r="K1745" s="10">
        <f t="shared" si="137"/>
        <v>7.6224661984391311</v>
      </c>
      <c r="L1745" s="10">
        <f t="shared" si="138"/>
        <v>3.4588922841826131E-2</v>
      </c>
    </row>
    <row r="1746" spans="1:12" x14ac:dyDescent="0.25">
      <c r="A1746" s="8">
        <v>45575</v>
      </c>
      <c r="B1746" s="9">
        <v>60603.9</v>
      </c>
      <c r="C1746" s="9">
        <v>61300.02</v>
      </c>
      <c r="D1746" s="9">
        <v>59017</v>
      </c>
      <c r="E1746" s="9">
        <v>60260.02</v>
      </c>
      <c r="F1746" s="9">
        <v>93419872142.50174</v>
      </c>
      <c r="G1746" s="9">
        <v>1197203364464.99</v>
      </c>
      <c r="H1746" s="44">
        <f t="shared" si="139"/>
        <v>-1.9676822896759712E-2</v>
      </c>
      <c r="I1746" s="10">
        <f t="shared" si="135"/>
        <v>2.0832650897982738E-2</v>
      </c>
      <c r="J1746" s="10">
        <f t="shared" si="136"/>
        <v>3.5688504583968106E-2</v>
      </c>
      <c r="K1746" s="10">
        <f t="shared" si="137"/>
        <v>7.4528034581191474</v>
      </c>
      <c r="L1746" s="10">
        <f t="shared" si="138"/>
        <v>3.8684107968890213E-2</v>
      </c>
    </row>
    <row r="1747" spans="1:12" x14ac:dyDescent="0.25">
      <c r="A1747" s="8">
        <v>45576</v>
      </c>
      <c r="B1747" s="9">
        <v>60290.3</v>
      </c>
      <c r="C1747" s="9">
        <v>63270.59</v>
      </c>
      <c r="D1747" s="9">
        <v>60113.2</v>
      </c>
      <c r="E1747" s="9">
        <v>62410.61</v>
      </c>
      <c r="F1747" s="9">
        <v>97531320750.407684</v>
      </c>
      <c r="G1747" s="9">
        <v>1215919033598.9089</v>
      </c>
      <c r="H1747" s="44">
        <f t="shared" si="139"/>
        <v>3.2146319038721352E-2</v>
      </c>
      <c r="I1747" s="10">
        <f t="shared" si="135"/>
        <v>3.6874957458111002E-3</v>
      </c>
      <c r="J1747" s="10">
        <f t="shared" si="136"/>
        <v>1.2905337730235278E-2</v>
      </c>
      <c r="K1747" s="10">
        <f t="shared" si="137"/>
        <v>7.7245299748554537</v>
      </c>
      <c r="L1747" s="10">
        <f t="shared" si="138"/>
        <v>5.2524071252237459E-2</v>
      </c>
    </row>
    <row r="1748" spans="1:12" x14ac:dyDescent="0.25">
      <c r="A1748" s="8">
        <v>45577</v>
      </c>
      <c r="B1748" s="9">
        <v>62575.79</v>
      </c>
      <c r="C1748" s="9">
        <v>63440.44</v>
      </c>
      <c r="D1748" s="9">
        <v>62499.99</v>
      </c>
      <c r="E1748" s="9">
        <v>63216.04</v>
      </c>
      <c r="F1748" s="9">
        <v>95040455893.512207</v>
      </c>
      <c r="G1748" s="9">
        <v>1243769524960.3899</v>
      </c>
      <c r="H1748" s="44">
        <f t="shared" si="139"/>
        <v>2.6845015986101256E-3</v>
      </c>
      <c r="I1748" s="10">
        <f t="shared" si="135"/>
        <v>3.6876026361183901E-2</v>
      </c>
      <c r="J1748" s="10">
        <f t="shared" si="136"/>
        <v>-6.4809500879841053E-3</v>
      </c>
      <c r="K1748" s="10">
        <f t="shared" si="137"/>
        <v>7.7479509895200742</v>
      </c>
      <c r="L1748" s="10">
        <f t="shared" si="138"/>
        <v>1.5047202407552529E-2</v>
      </c>
    </row>
    <row r="1749" spans="1:12" x14ac:dyDescent="0.25">
      <c r="A1749" s="8">
        <v>45578</v>
      </c>
      <c r="B1749" s="9">
        <v>63279.91</v>
      </c>
      <c r="C1749" s="9">
        <v>63279.91</v>
      </c>
      <c r="D1749" s="9">
        <v>62055.98</v>
      </c>
      <c r="E1749" s="9">
        <v>62806.34</v>
      </c>
      <c r="F1749" s="9">
        <v>79286610370.275269</v>
      </c>
      <c r="G1749" s="9">
        <v>1239946538823.585</v>
      </c>
      <c r="H1749" s="44">
        <f t="shared" si="139"/>
        <v>-2.5304048963090235E-3</v>
      </c>
      <c r="I1749" s="10">
        <f t="shared" si="135"/>
        <v>2.0819825327359636E-2</v>
      </c>
      <c r="J1749" s="10">
        <f t="shared" si="136"/>
        <v>5.2218135939779309E-2</v>
      </c>
      <c r="K1749" s="10">
        <f t="shared" si="137"/>
        <v>7.7258151315035217</v>
      </c>
      <c r="L1749" s="10">
        <f t="shared" si="138"/>
        <v>1.9722998492651245E-2</v>
      </c>
    </row>
    <row r="1750" spans="1:12" x14ac:dyDescent="0.25">
      <c r="A1750" s="8">
        <v>45579</v>
      </c>
      <c r="B1750" s="9">
        <v>62827.65</v>
      </c>
      <c r="C1750" s="9">
        <v>66419.87</v>
      </c>
      <c r="D1750" s="9">
        <v>62484.15</v>
      </c>
      <c r="E1750" s="9">
        <v>66085.97</v>
      </c>
      <c r="F1750" s="9">
        <v>99886309610.808365</v>
      </c>
      <c r="G1750" s="9">
        <v>1280877236512.7209</v>
      </c>
      <c r="H1750" s="44">
        <f t="shared" si="139"/>
        <v>4.9620171710105021E-2</v>
      </c>
      <c r="I1750" s="10">
        <f t="shared" si="135"/>
        <v>8.9002896783517711E-3</v>
      </c>
      <c r="J1750" s="10">
        <f t="shared" si="136"/>
        <v>1.3589419963117688E-2</v>
      </c>
      <c r="K1750" s="10">
        <f t="shared" si="137"/>
        <v>8.1587915766393593</v>
      </c>
      <c r="L1750" s="10">
        <f t="shared" si="138"/>
        <v>6.2987493628384073E-2</v>
      </c>
    </row>
    <row r="1751" spans="1:12" x14ac:dyDescent="0.25">
      <c r="A1751" s="8">
        <v>45580</v>
      </c>
      <c r="B1751" s="9">
        <v>66091.69</v>
      </c>
      <c r="C1751" s="9">
        <v>67759.990000000005</v>
      </c>
      <c r="D1751" s="9">
        <v>64989.97</v>
      </c>
      <c r="E1751" s="9">
        <v>66984.039999999994</v>
      </c>
      <c r="F1751" s="9">
        <v>116765204875.63409</v>
      </c>
      <c r="G1751" s="9">
        <v>1306322769726.0139</v>
      </c>
      <c r="H1751" s="44">
        <f t="shared" si="139"/>
        <v>2.0176492365914147E-2</v>
      </c>
      <c r="I1751" s="10">
        <f t="shared" si="135"/>
        <v>8.9949627792903879E-3</v>
      </c>
      <c r="J1751" s="10">
        <f t="shared" si="136"/>
        <v>1.0052991727581562E-2</v>
      </c>
      <c r="K1751" s="10">
        <f t="shared" si="137"/>
        <v>8.3435838649664209</v>
      </c>
      <c r="L1751" s="10">
        <f t="shared" si="138"/>
        <v>4.2622269251701539E-2</v>
      </c>
    </row>
    <row r="1752" spans="1:12" x14ac:dyDescent="0.25">
      <c r="A1752" s="8">
        <v>45581</v>
      </c>
      <c r="B1752" s="9">
        <v>67045.13</v>
      </c>
      <c r="C1752" s="9">
        <v>68274.259999999995</v>
      </c>
      <c r="D1752" s="9">
        <v>66793.33</v>
      </c>
      <c r="E1752" s="9">
        <v>67657.429999999993</v>
      </c>
      <c r="F1752" s="9">
        <v>85047855179.662018</v>
      </c>
      <c r="G1752" s="9">
        <v>1334134211358.1389</v>
      </c>
      <c r="H1752" s="44">
        <f t="shared" si="139"/>
        <v>7.5895819937398081E-3</v>
      </c>
      <c r="I1752" s="10">
        <f t="shared" si="135"/>
        <v>1.4455628360862964E-2</v>
      </c>
      <c r="J1752" s="10">
        <f t="shared" si="136"/>
        <v>-4.3418734645994661E-3</v>
      </c>
      <c r="K1752" s="10">
        <f t="shared" si="137"/>
        <v>8.4144977608249683</v>
      </c>
      <c r="L1752" s="10">
        <f t="shared" si="138"/>
        <v>2.2171824641771698E-2</v>
      </c>
    </row>
    <row r="1753" spans="1:12" x14ac:dyDescent="0.25">
      <c r="A1753" s="8">
        <v>45582</v>
      </c>
      <c r="B1753" s="9">
        <v>67701.14</v>
      </c>
      <c r="C1753" s="9">
        <v>67923.929999999993</v>
      </c>
      <c r="D1753" s="9">
        <v>66803.61</v>
      </c>
      <c r="E1753" s="9">
        <v>67363.67</v>
      </c>
      <c r="F1753" s="9">
        <v>51428967058.60627</v>
      </c>
      <c r="G1753" s="9">
        <v>1329511317965.1919</v>
      </c>
      <c r="H1753" s="44">
        <f t="shared" si="139"/>
        <v>-5.1312163617738479E-3</v>
      </c>
      <c r="I1753" s="10">
        <f t="shared" si="135"/>
        <v>1.4149371700777539E-2</v>
      </c>
      <c r="J1753" s="10">
        <f t="shared" si="136"/>
        <v>1.6353325167705268E-2</v>
      </c>
      <c r="K1753" s="10">
        <f t="shared" si="137"/>
        <v>8.36618993587674</v>
      </c>
      <c r="L1753" s="10">
        <f t="shared" si="138"/>
        <v>1.6770351183116983E-2</v>
      </c>
    </row>
    <row r="1754" spans="1:12" x14ac:dyDescent="0.25">
      <c r="A1754" s="8">
        <v>45583</v>
      </c>
      <c r="B1754" s="9">
        <v>67399.86</v>
      </c>
      <c r="C1754" s="9">
        <v>68963.990000000005</v>
      </c>
      <c r="D1754" s="9">
        <v>67194.06</v>
      </c>
      <c r="E1754" s="9">
        <v>68465.289999999994</v>
      </c>
      <c r="F1754" s="9">
        <v>54278095716.083633</v>
      </c>
      <c r="G1754" s="9">
        <v>1346659620373.54</v>
      </c>
      <c r="H1754" s="44">
        <f t="shared" si="139"/>
        <v>1.5312129318783708E-2</v>
      </c>
      <c r="I1754" s="10">
        <f t="shared" si="135"/>
        <v>1.0284653442811842E-2</v>
      </c>
      <c r="J1754" s="10">
        <f t="shared" si="136"/>
        <v>-1.040673310519824E-3</v>
      </c>
      <c r="K1754" s="10">
        <f t="shared" si="137"/>
        <v>8.5096062473991747</v>
      </c>
      <c r="L1754" s="10">
        <f t="shared" si="138"/>
        <v>2.6340572366069459E-2</v>
      </c>
    </row>
    <row r="1755" spans="1:12" x14ac:dyDescent="0.25">
      <c r="A1755" s="8">
        <v>45584</v>
      </c>
      <c r="B1755" s="9">
        <v>68471.679999999993</v>
      </c>
      <c r="C1755" s="9">
        <v>68639.990000000005</v>
      </c>
      <c r="D1755" s="9">
        <v>68042.039999999994</v>
      </c>
      <c r="E1755" s="9">
        <v>68394.039999999994</v>
      </c>
      <c r="F1755" s="9">
        <v>39854632469.9338</v>
      </c>
      <c r="G1755" s="9">
        <v>1349788419169.2019</v>
      </c>
      <c r="H1755" s="44">
        <f t="shared" si="139"/>
        <v>-4.6981040395139544E-3</v>
      </c>
      <c r="I1755" s="10">
        <f t="shared" si="135"/>
        <v>5.9606277604377532E-3</v>
      </c>
      <c r="J1755" s="10">
        <f t="shared" si="136"/>
        <v>8.6808733626497769E-3</v>
      </c>
      <c r="K1755" s="10">
        <f t="shared" si="137"/>
        <v>8.4649291278740826</v>
      </c>
      <c r="L1755" s="10">
        <f t="shared" si="138"/>
        <v>8.7879493325011548E-3</v>
      </c>
    </row>
    <row r="1756" spans="1:12" x14ac:dyDescent="0.25">
      <c r="A1756" s="8">
        <v>45585</v>
      </c>
      <c r="B1756" s="9">
        <v>68393.94</v>
      </c>
      <c r="C1756" s="9">
        <v>69315.86</v>
      </c>
      <c r="D1756" s="9">
        <v>68114.03</v>
      </c>
      <c r="E1756" s="9">
        <v>68987.759999999995</v>
      </c>
      <c r="F1756" s="9">
        <v>21401472337.9338</v>
      </c>
      <c r="G1756" s="9">
        <v>1353184866928.4741</v>
      </c>
      <c r="H1756" s="44">
        <f t="shared" si="139"/>
        <v>9.8465923436176963E-3</v>
      </c>
      <c r="I1756" s="10">
        <f t="shared" si="135"/>
        <v>1.7629762850132655E-2</v>
      </c>
      <c r="J1756" s="10">
        <f t="shared" si="136"/>
        <v>-2.2434704359150071E-2</v>
      </c>
      <c r="K1756" s="10">
        <f t="shared" si="137"/>
        <v>8.5581264265574912</v>
      </c>
      <c r="L1756" s="10">
        <f t="shared" si="138"/>
        <v>1.7644382515613843E-2</v>
      </c>
    </row>
    <row r="1757" spans="1:12" x14ac:dyDescent="0.25">
      <c r="A1757" s="8">
        <v>45586</v>
      </c>
      <c r="B1757" s="9">
        <v>68997.53</v>
      </c>
      <c r="C1757" s="9">
        <v>69414.080000000002</v>
      </c>
      <c r="D1757" s="9">
        <v>66865.98</v>
      </c>
      <c r="E1757" s="9">
        <v>67440.039999999994</v>
      </c>
      <c r="F1757" s="9">
        <v>45600677049.554008</v>
      </c>
      <c r="G1757" s="9">
        <v>1347458269493.77</v>
      </c>
      <c r="H1757" s="44">
        <f t="shared" si="139"/>
        <v>1.4169917245490595E-3</v>
      </c>
      <c r="I1757" s="10">
        <f t="shared" si="135"/>
        <v>1.2700423652297923E-2</v>
      </c>
      <c r="J1757" s="10">
        <f t="shared" si="136"/>
        <v>-6.8282877649517015E-4</v>
      </c>
      <c r="K1757" s="10">
        <f t="shared" si="137"/>
        <v>8.5716702126061168</v>
      </c>
      <c r="L1757" s="10">
        <f t="shared" si="138"/>
        <v>3.8107569798573326E-2</v>
      </c>
    </row>
    <row r="1758" spans="1:12" x14ac:dyDescent="0.25">
      <c r="A1758" s="8">
        <v>45587</v>
      </c>
      <c r="B1758" s="9">
        <v>67386.240000000005</v>
      </c>
      <c r="C1758" s="9">
        <v>67781.789999999994</v>
      </c>
      <c r="D1758" s="9">
        <v>66698</v>
      </c>
      <c r="E1758" s="9">
        <v>67393.990000000005</v>
      </c>
      <c r="F1758" s="9">
        <v>55116769379.069687</v>
      </c>
      <c r="G1758" s="9">
        <v>1331080919999.498</v>
      </c>
      <c r="H1758" s="44">
        <f t="shared" si="139"/>
        <v>-2.3515257999529894E-2</v>
      </c>
      <c r="I1758" s="10">
        <f t="shared" si="135"/>
        <v>1.7556149396796155E-2</v>
      </c>
      <c r="J1758" s="10">
        <f t="shared" si="136"/>
        <v>-9.621777846956503E-3</v>
      </c>
      <c r="K1758" s="10">
        <f t="shared" si="137"/>
        <v>8.3465899180702685</v>
      </c>
      <c r="L1758" s="10">
        <f t="shared" si="138"/>
        <v>1.6249212869950957E-2</v>
      </c>
    </row>
    <row r="1759" spans="1:12" x14ac:dyDescent="0.25">
      <c r="A1759" s="8">
        <v>45588</v>
      </c>
      <c r="B1759" s="9">
        <v>67405.320000000007</v>
      </c>
      <c r="C1759" s="9">
        <v>67405.320000000007</v>
      </c>
      <c r="D1759" s="9">
        <v>65269.97</v>
      </c>
      <c r="E1759" s="9">
        <v>66745.539999999994</v>
      </c>
      <c r="F1759" s="9">
        <v>46287674514.191643</v>
      </c>
      <c r="G1759" s="9">
        <v>1316702466145.3621</v>
      </c>
      <c r="H1759" s="44">
        <f t="shared" si="139"/>
        <v>-5.5541466225661291E-3</v>
      </c>
      <c r="I1759" s="10">
        <f t="shared" si="135"/>
        <v>1.3871768834731671E-2</v>
      </c>
      <c r="J1759" s="10">
        <f t="shared" si="136"/>
        <v>2.2301265372937529E-2</v>
      </c>
      <c r="K1759" s="10">
        <f t="shared" si="137"/>
        <v>8.2946775872443084</v>
      </c>
      <c r="L1759" s="10">
        <f t="shared" si="138"/>
        <v>3.2715657751949401E-2</v>
      </c>
    </row>
    <row r="1760" spans="1:12" x14ac:dyDescent="0.25">
      <c r="A1760" s="8">
        <v>45589</v>
      </c>
      <c r="B1760" s="9">
        <v>66649.97</v>
      </c>
      <c r="C1760" s="9">
        <v>68704.490000000005</v>
      </c>
      <c r="D1760" s="9">
        <v>66550.03</v>
      </c>
      <c r="E1760" s="9">
        <v>68234.05</v>
      </c>
      <c r="F1760" s="9">
        <v>50123672098.264809</v>
      </c>
      <c r="G1760" s="9">
        <v>1334846995284.083</v>
      </c>
      <c r="H1760" s="44">
        <f t="shared" si="139"/>
        <v>1.9273997957431226E-2</v>
      </c>
      <c r="I1760" s="10">
        <f t="shared" si="135"/>
        <v>1.3323130663946289E-2</v>
      </c>
      <c r="J1760" s="10">
        <f t="shared" si="136"/>
        <v>-2.3393745498032192E-2</v>
      </c>
      <c r="K1760" s="10">
        <f t="shared" si="137"/>
        <v>8.4738231840758367</v>
      </c>
      <c r="L1760" s="10">
        <f t="shared" si="138"/>
        <v>3.2373539125376993E-2</v>
      </c>
    </row>
    <row r="1761" spans="1:12" x14ac:dyDescent="0.25">
      <c r="A1761" s="8">
        <v>45590</v>
      </c>
      <c r="B1761" s="9">
        <v>68233.69</v>
      </c>
      <c r="C1761" s="9">
        <v>68680.88</v>
      </c>
      <c r="D1761" s="9">
        <v>65750.97</v>
      </c>
      <c r="E1761" s="9">
        <v>66637.8</v>
      </c>
      <c r="F1761" s="9">
        <v>47280935128.599297</v>
      </c>
      <c r="G1761" s="9">
        <v>1336900585749.3621</v>
      </c>
      <c r="H1761" s="44">
        <f t="shared" si="139"/>
        <v>-3.4364566275072535E-4</v>
      </c>
      <c r="I1761" s="10">
        <f t="shared" si="135"/>
        <v>2.3403636047590246E-2</v>
      </c>
      <c r="J1761" s="10">
        <f t="shared" si="136"/>
        <v>6.9661663500293347E-3</v>
      </c>
      <c r="K1761" s="10">
        <f t="shared" si="137"/>
        <v>8.4705675458289615</v>
      </c>
      <c r="L1761" s="10">
        <f t="shared" si="138"/>
        <v>4.4560711423724975E-2</v>
      </c>
    </row>
    <row r="1762" spans="1:12" x14ac:dyDescent="0.25">
      <c r="A1762" s="8">
        <v>45591</v>
      </c>
      <c r="B1762" s="9">
        <v>66651.97</v>
      </c>
      <c r="C1762" s="9">
        <v>67363.210000000006</v>
      </c>
      <c r="D1762" s="9">
        <v>66542.03</v>
      </c>
      <c r="E1762" s="9">
        <v>67102.009999999995</v>
      </c>
      <c r="F1762" s="9">
        <v>55642452451.094078</v>
      </c>
      <c r="G1762" s="9">
        <v>1324427980567.781</v>
      </c>
      <c r="H1762" s="44">
        <f t="shared" si="139"/>
        <v>-1.9185397740972426E-2</v>
      </c>
      <c r="I1762" s="10">
        <f t="shared" si="135"/>
        <v>9.1125317352944747E-3</v>
      </c>
      <c r="J1762" s="10">
        <f t="shared" si="136"/>
        <v>1.3819705251750358E-2</v>
      </c>
      <c r="K1762" s="10">
        <f t="shared" si="137"/>
        <v>8.2888709406294883</v>
      </c>
      <c r="L1762" s="10">
        <f t="shared" si="138"/>
        <v>1.2340771689712593E-2</v>
      </c>
    </row>
    <row r="1763" spans="1:12" x14ac:dyDescent="0.25">
      <c r="A1763" s="8">
        <v>45592</v>
      </c>
      <c r="B1763" s="9">
        <v>67082.64</v>
      </c>
      <c r="C1763" s="9">
        <v>68300.39</v>
      </c>
      <c r="D1763" s="9">
        <v>66857.06</v>
      </c>
      <c r="E1763" s="9">
        <v>68029.34</v>
      </c>
      <c r="F1763" s="9">
        <v>24371770053.993031</v>
      </c>
      <c r="G1763" s="9">
        <v>1333083441990.8879</v>
      </c>
      <c r="H1763" s="44">
        <f t="shared" si="139"/>
        <v>1.3912341766373558E-2</v>
      </c>
      <c r="I1763" s="10">
        <f t="shared" si="135"/>
        <v>1.5372425844090763E-2</v>
      </c>
      <c r="J1763" s="10">
        <f t="shared" si="136"/>
        <v>2.7386859846060485E-2</v>
      </c>
      <c r="K1763" s="10">
        <f t="shared" si="137"/>
        <v>8.4181008877792607</v>
      </c>
      <c r="L1763" s="10">
        <f t="shared" si="138"/>
        <v>2.1588295985494943E-2</v>
      </c>
    </row>
    <row r="1764" spans="1:12" x14ac:dyDescent="0.25">
      <c r="A1764" s="8">
        <v>45593</v>
      </c>
      <c r="B1764" s="9">
        <v>68033.02</v>
      </c>
      <c r="C1764" s="9">
        <v>70130.8</v>
      </c>
      <c r="D1764" s="9">
        <v>67651.100000000006</v>
      </c>
      <c r="E1764" s="9">
        <v>69892.45</v>
      </c>
      <c r="F1764" s="9">
        <v>37114871114.240417</v>
      </c>
      <c r="G1764" s="9">
        <v>1357158014032.24</v>
      </c>
      <c r="H1764" s="44">
        <f t="shared" si="139"/>
        <v>2.6799407733982244E-2</v>
      </c>
      <c r="I1764" s="10">
        <f t="shared" si="135"/>
        <v>4.0755240480874387E-2</v>
      </c>
      <c r="J1764" s="10">
        <f t="shared" si="136"/>
        <v>4.1354538294193555E-2</v>
      </c>
      <c r="K1764" s="10">
        <f t="shared" si="137"/>
        <v>8.6705004135506378</v>
      </c>
      <c r="L1764" s="10">
        <f t="shared" si="138"/>
        <v>3.6654245089880133E-2</v>
      </c>
    </row>
    <row r="1765" spans="1:12" x14ac:dyDescent="0.25">
      <c r="A1765" s="8">
        <v>45594</v>
      </c>
      <c r="B1765" s="9">
        <v>69868.02</v>
      </c>
      <c r="C1765" s="9">
        <v>73534.899999999994</v>
      </c>
      <c r="D1765" s="9">
        <v>69787.87</v>
      </c>
      <c r="E1765" s="9">
        <v>72782.820000000007</v>
      </c>
      <c r="F1765" s="9">
        <v>69264084198.317078</v>
      </c>
      <c r="G1765" s="9">
        <v>1415305246139.2959</v>
      </c>
      <c r="H1765" s="44">
        <f t="shared" si="139"/>
        <v>4.8539300849270092E-2</v>
      </c>
      <c r="I1765" s="10">
        <f t="shared" si="135"/>
        <v>4.0965785467343627E-3</v>
      </c>
      <c r="J1765" s="10">
        <f t="shared" si="136"/>
        <v>-5.8112615037451132E-3</v>
      </c>
      <c r="K1765" s="10">
        <f t="shared" si="137"/>
        <v>9.1398997424869624</v>
      </c>
      <c r="L1765" s="10">
        <f t="shared" si="138"/>
        <v>5.3691708888665035E-2</v>
      </c>
    </row>
    <row r="1766" spans="1:12" x14ac:dyDescent="0.25">
      <c r="A1766" s="8">
        <v>45595</v>
      </c>
      <c r="B1766" s="9">
        <v>72679.98</v>
      </c>
      <c r="C1766" s="9">
        <v>72865.929999999993</v>
      </c>
      <c r="D1766" s="9">
        <v>71511.03</v>
      </c>
      <c r="E1766" s="9">
        <v>72359.86</v>
      </c>
      <c r="F1766" s="9">
        <v>71130395353.425095</v>
      </c>
      <c r="G1766" s="9">
        <v>1427716315596.7771</v>
      </c>
      <c r="H1766" s="44">
        <f t="shared" si="139"/>
        <v>-9.0973129765594459E-3</v>
      </c>
      <c r="I1766" s="10">
        <f t="shared" si="135"/>
        <v>8.4186172750067637E-3</v>
      </c>
      <c r="J1766" s="10">
        <f t="shared" si="136"/>
        <v>-2.7913956715781452E-2</v>
      </c>
      <c r="K1766" s="10">
        <f t="shared" si="137"/>
        <v>9.0476539009786254</v>
      </c>
      <c r="L1766" s="10">
        <f t="shared" si="138"/>
        <v>1.8946727518817541E-2</v>
      </c>
    </row>
    <row r="1767" spans="1:12" x14ac:dyDescent="0.25">
      <c r="A1767" s="8">
        <v>45596</v>
      </c>
      <c r="B1767" s="9">
        <v>72368.05</v>
      </c>
      <c r="C1767" s="9">
        <v>72625.19</v>
      </c>
      <c r="D1767" s="9">
        <v>69788.84</v>
      </c>
      <c r="E1767" s="9">
        <v>70340.009999999995</v>
      </c>
      <c r="F1767" s="9">
        <v>53854409839.365852</v>
      </c>
      <c r="G1767" s="9">
        <v>1413995664371.2749</v>
      </c>
      <c r="H1767" s="44">
        <f t="shared" si="139"/>
        <v>-3.3038760364410462E-3</v>
      </c>
      <c r="I1767" s="10">
        <f t="shared" si="135"/>
        <v>5.3068215116896652E-3</v>
      </c>
      <c r="J1767" s="10">
        <f t="shared" si="136"/>
        <v>-1.1487772037564237E-2</v>
      </c>
      <c r="K1767" s="10">
        <f t="shared" si="137"/>
        <v>9.0144576980327287</v>
      </c>
      <c r="L1767" s="10">
        <f t="shared" si="138"/>
        <v>4.0641884862966604E-2</v>
      </c>
    </row>
    <row r="1768" spans="1:12" x14ac:dyDescent="0.25">
      <c r="A1768" s="8">
        <v>45597</v>
      </c>
      <c r="B1768" s="9">
        <v>70346.899999999994</v>
      </c>
      <c r="C1768" s="9">
        <v>71520.59</v>
      </c>
      <c r="D1768" s="9">
        <v>68866.03</v>
      </c>
      <c r="E1768" s="9">
        <v>69531.960000000006</v>
      </c>
      <c r="F1768" s="9">
        <v>64764647003.574913</v>
      </c>
      <c r="G1768" s="9">
        <v>1378466264018.624</v>
      </c>
      <c r="H1768" s="44">
        <f t="shared" si="139"/>
        <v>-1.5209598763184038E-2</v>
      </c>
      <c r="I1768" s="10">
        <f t="shared" si="135"/>
        <v>1.077684664267769E-2</v>
      </c>
      <c r="J1768" s="10">
        <f t="shared" si="136"/>
        <v>-3.0489576304191246E-3</v>
      </c>
      <c r="K1768" s="10">
        <f t="shared" si="137"/>
        <v>8.8621418146147715</v>
      </c>
      <c r="L1768" s="10">
        <f t="shared" si="138"/>
        <v>3.8546726158020128E-2</v>
      </c>
    </row>
    <row r="1769" spans="1:12" x14ac:dyDescent="0.25">
      <c r="A1769" s="8">
        <v>45598</v>
      </c>
      <c r="B1769" s="9">
        <v>69608</v>
      </c>
      <c r="C1769" s="9">
        <v>69896.03</v>
      </c>
      <c r="D1769" s="9">
        <v>69086.03</v>
      </c>
      <c r="E1769" s="9">
        <v>69319.960000000006</v>
      </c>
      <c r="F1769" s="9">
        <v>50326627050.188164</v>
      </c>
      <c r="G1769" s="9">
        <v>1374269743730.8401</v>
      </c>
      <c r="H1769" s="44">
        <f t="shared" si="139"/>
        <v>-2.2714577718108836E-2</v>
      </c>
      <c r="I1769" s="10">
        <f t="shared" si="135"/>
        <v>5.0059122009636437E-3</v>
      </c>
      <c r="J1769" s="10">
        <f t="shared" si="136"/>
        <v>-7.0268361378166277E-3</v>
      </c>
      <c r="K1769" s="10">
        <f t="shared" si="137"/>
        <v>8.6381274278996933</v>
      </c>
      <c r="L1769" s="10">
        <f t="shared" si="138"/>
        <v>1.1724512177063939E-2</v>
      </c>
    </row>
    <row r="1770" spans="1:12" x14ac:dyDescent="0.25">
      <c r="A1770" s="8">
        <v>45599</v>
      </c>
      <c r="B1770" s="9">
        <v>69316</v>
      </c>
      <c r="C1770" s="9">
        <v>69373.64</v>
      </c>
      <c r="D1770" s="9">
        <v>67593.72</v>
      </c>
      <c r="E1770" s="9">
        <v>68832.86</v>
      </c>
      <c r="F1770" s="9">
        <v>36194109863.878052</v>
      </c>
      <c r="G1770" s="9">
        <v>1353973920610.3479</v>
      </c>
      <c r="H1770" s="44">
        <f t="shared" si="139"/>
        <v>-7.4738150364190847E-3</v>
      </c>
      <c r="I1770" s="10">
        <f t="shared" si="135"/>
        <v>1.1387316090464974E-2</v>
      </c>
      <c r="J1770" s="10">
        <f t="shared" si="136"/>
        <v>-1.5108191058747278E-2</v>
      </c>
      <c r="K1770" s="10">
        <f t="shared" si="137"/>
        <v>8.5660938462061331</v>
      </c>
      <c r="L1770" s="10">
        <f t="shared" si="138"/>
        <v>2.6332623799962374E-2</v>
      </c>
    </row>
    <row r="1771" spans="1:12" x14ac:dyDescent="0.25">
      <c r="A1771" s="8">
        <v>45600</v>
      </c>
      <c r="B1771" s="9">
        <v>68670.679999999993</v>
      </c>
      <c r="C1771" s="9">
        <v>69346.28</v>
      </c>
      <c r="D1771" s="9">
        <v>66948.02</v>
      </c>
      <c r="E1771" s="9">
        <v>67792.92</v>
      </c>
      <c r="F1771" s="9">
        <v>48962107476.49826</v>
      </c>
      <c r="G1771" s="9">
        <v>1353435808921.1641</v>
      </c>
      <c r="H1771" s="44">
        <f t="shared" si="139"/>
        <v>-3.9438610976734944E-4</v>
      </c>
      <c r="I1771" s="10">
        <f t="shared" si="135"/>
        <v>4.573521740842771E-2</v>
      </c>
      <c r="J1771" s="10">
        <f t="shared" si="136"/>
        <v>2.2946643985832127E-2</v>
      </c>
      <c r="K1771" s="10">
        <f t="shared" si="137"/>
        <v>8.5623211116684583</v>
      </c>
      <c r="L1771" s="10">
        <f t="shared" si="138"/>
        <v>3.5822717385816549E-2</v>
      </c>
    </row>
    <row r="1772" spans="1:12" x14ac:dyDescent="0.25">
      <c r="A1772" s="8">
        <v>45601</v>
      </c>
      <c r="B1772" s="9">
        <v>67853.77</v>
      </c>
      <c r="C1772" s="9">
        <v>70435.69</v>
      </c>
      <c r="D1772" s="9">
        <v>67481.95</v>
      </c>
      <c r="E1772" s="9">
        <v>69348.539999999994</v>
      </c>
      <c r="F1772" s="9">
        <v>59336565216.839722</v>
      </c>
      <c r="G1772" s="9">
        <v>1363731448501.4009</v>
      </c>
      <c r="H1772" s="44">
        <f t="shared" si="139"/>
        <v>1.5709710744397587E-2</v>
      </c>
      <c r="I1772" s="10">
        <f t="shared" si="135"/>
        <v>5.0766559696411334E-2</v>
      </c>
      <c r="J1772" s="10">
        <f t="shared" si="136"/>
        <v>8.9677879303587504E-2</v>
      </c>
      <c r="K1772" s="10">
        <f t="shared" si="137"/>
        <v>8.7125424103778162</v>
      </c>
      <c r="L1772" s="10">
        <f t="shared" si="138"/>
        <v>4.3770815751471348E-2</v>
      </c>
    </row>
    <row r="1773" spans="1:12" x14ac:dyDescent="0.25">
      <c r="A1773" s="8">
        <v>45602</v>
      </c>
      <c r="B1773" s="9">
        <v>69521.94</v>
      </c>
      <c r="C1773" s="9">
        <v>76097.95</v>
      </c>
      <c r="D1773" s="9">
        <v>69439.38</v>
      </c>
      <c r="E1773" s="9">
        <v>75567.570000000007</v>
      </c>
      <c r="F1773" s="9">
        <v>137250861477.0453</v>
      </c>
      <c r="G1773" s="9">
        <v>1465110205211.3</v>
      </c>
      <c r="H1773" s="44">
        <f t="shared" si="139"/>
        <v>8.0389075481478139E-2</v>
      </c>
      <c r="I1773" s="10">
        <f t="shared" si="135"/>
        <v>2.7270202839929877E-3</v>
      </c>
      <c r="J1773" s="10">
        <f t="shared" si="136"/>
        <v>4.6546421963811202E-3</v>
      </c>
      <c r="K1773" s="10">
        <f t="shared" si="137"/>
        <v>9.4933247153227356</v>
      </c>
      <c r="L1773" s="10">
        <f t="shared" si="138"/>
        <v>9.5890401095170885E-2</v>
      </c>
    </row>
    <row r="1774" spans="1:12" x14ac:dyDescent="0.25">
      <c r="A1774" s="8">
        <v>45603</v>
      </c>
      <c r="B1774" s="9">
        <v>75597.009999999995</v>
      </c>
      <c r="C1774" s="9">
        <v>76751.960000000006</v>
      </c>
      <c r="D1774" s="9">
        <v>74433.97</v>
      </c>
      <c r="E1774" s="9">
        <v>75919.31</v>
      </c>
      <c r="F1774" s="9">
        <v>103484517640.69341</v>
      </c>
      <c r="G1774" s="9">
        <v>1489649632652.094</v>
      </c>
      <c r="H1774" s="44">
        <f t="shared" si="139"/>
        <v>8.5943182437898703E-3</v>
      </c>
      <c r="I1774" s="10">
        <f t="shared" si="135"/>
        <v>5.3823951236099069E-3</v>
      </c>
      <c r="J1774" s="10">
        <f t="shared" si="136"/>
        <v>8.2386154457936289E-3</v>
      </c>
      <c r="K1774" s="10">
        <f t="shared" si="137"/>
        <v>9.5835076873616458</v>
      </c>
      <c r="L1774" s="10">
        <f t="shared" si="138"/>
        <v>3.1141560768557675E-2</v>
      </c>
    </row>
    <row r="1775" spans="1:12" x14ac:dyDescent="0.25">
      <c r="A1775" s="8">
        <v>45604</v>
      </c>
      <c r="B1775" s="9">
        <v>75927.95</v>
      </c>
      <c r="C1775" s="9">
        <v>77115.59</v>
      </c>
      <c r="D1775" s="9">
        <v>75638.039999999994</v>
      </c>
      <c r="E1775" s="9">
        <v>76544.78</v>
      </c>
      <c r="F1775" s="9">
        <v>74504748582.487808</v>
      </c>
      <c r="G1775" s="9">
        <v>1504924618188.083</v>
      </c>
      <c r="H1775" s="44">
        <f t="shared" si="139"/>
        <v>4.7377291733004612E-3</v>
      </c>
      <c r="I1775" s="10">
        <f t="shared" si="135"/>
        <v>4.1936230009757602E-2</v>
      </c>
      <c r="J1775" s="10">
        <f t="shared" si="136"/>
        <v>9.3030511028979745E-4</v>
      </c>
      <c r="K1775" s="10">
        <f t="shared" si="137"/>
        <v>9.6336494804879074</v>
      </c>
      <c r="L1775" s="10">
        <f t="shared" si="138"/>
        <v>1.9534482913623918E-2</v>
      </c>
    </row>
    <row r="1776" spans="1:12" x14ac:dyDescent="0.25">
      <c r="A1776" s="8">
        <v>45605</v>
      </c>
      <c r="B1776" s="9">
        <v>76424.820000000007</v>
      </c>
      <c r="C1776" s="9">
        <v>76893.95</v>
      </c>
      <c r="D1776" s="9">
        <v>75838</v>
      </c>
      <c r="E1776" s="9">
        <v>76615.990000000005</v>
      </c>
      <c r="F1776" s="9">
        <v>57291171255.585373</v>
      </c>
      <c r="G1776" s="9">
        <v>1509901429967.55</v>
      </c>
      <c r="H1776" s="44">
        <f t="shared" si="139"/>
        <v>-2.874127008559481E-3</v>
      </c>
      <c r="I1776" s="10">
        <f t="shared" si="135"/>
        <v>3.1396955077321334E-2</v>
      </c>
      <c r="J1776" s="10">
        <f t="shared" si="136"/>
        <v>4.9519427994078047E-2</v>
      </c>
      <c r="K1776" s="10">
        <f t="shared" si="137"/>
        <v>9.6030870213164832</v>
      </c>
      <c r="L1776" s="10">
        <f t="shared" si="138"/>
        <v>1.3923758537936148E-2</v>
      </c>
    </row>
    <row r="1777" spans="1:12" x14ac:dyDescent="0.25">
      <c r="A1777" s="8">
        <v>45606</v>
      </c>
      <c r="B1777" s="9">
        <v>76539.97</v>
      </c>
      <c r="C1777" s="9">
        <v>81233.279999999999</v>
      </c>
      <c r="D1777" s="9">
        <v>76539.97</v>
      </c>
      <c r="E1777" s="9">
        <v>80409.97</v>
      </c>
      <c r="F1777" s="9">
        <v>71609202780.149826</v>
      </c>
      <c r="G1777" s="9">
        <v>1563829624114.969</v>
      </c>
      <c r="H1777" s="44">
        <f t="shared" si="139"/>
        <v>5.6432658226037311E-2</v>
      </c>
      <c r="I1777" s="10">
        <f t="shared" si="135"/>
        <v>6.8329144095524236E-2</v>
      </c>
      <c r="J1777" s="10">
        <f t="shared" si="136"/>
        <v>0.10220138124662892</v>
      </c>
      <c r="K1777" s="10">
        <f t="shared" si="137"/>
        <v>10.201447407331369</v>
      </c>
      <c r="L1777" s="10">
        <f t="shared" si="138"/>
        <v>6.1318419644010858E-2</v>
      </c>
    </row>
    <row r="1778" spans="1:12" x14ac:dyDescent="0.25">
      <c r="A1778" s="8">
        <v>45607</v>
      </c>
      <c r="B1778" s="9">
        <v>80486.91</v>
      </c>
      <c r="C1778" s="9">
        <v>89424.41</v>
      </c>
      <c r="D1778" s="9">
        <v>80381.97</v>
      </c>
      <c r="E1778" s="9">
        <v>88627.98</v>
      </c>
      <c r="F1778" s="9">
        <v>115609444240.77699</v>
      </c>
      <c r="G1778" s="9">
        <v>1642993507212.533</v>
      </c>
      <c r="H1778" s="44">
        <f t="shared" si="139"/>
        <v>0.10083465791360394</v>
      </c>
      <c r="I1778" s="10">
        <f t="shared" si="135"/>
        <v>2.4144646919312354E-2</v>
      </c>
      <c r="J1778" s="10">
        <f t="shared" si="136"/>
        <v>-5.2264533164356752E-3</v>
      </c>
      <c r="K1778" s="10">
        <f t="shared" si="137"/>
        <v>11.330941524786853</v>
      </c>
      <c r="L1778" s="10">
        <f t="shared" si="138"/>
        <v>0.11249338626560168</v>
      </c>
    </row>
    <row r="1779" spans="1:12" x14ac:dyDescent="0.25">
      <c r="A1779" s="8">
        <v>45608</v>
      </c>
      <c r="B1779" s="9">
        <v>88213.99</v>
      </c>
      <c r="C1779" s="9">
        <v>89800.23</v>
      </c>
      <c r="D1779" s="9">
        <v>85175.97</v>
      </c>
      <c r="E1779" s="9">
        <v>88164.77</v>
      </c>
      <c r="F1779" s="9">
        <v>200970767179.9024</v>
      </c>
      <c r="G1779" s="9">
        <v>1738592782126.833</v>
      </c>
      <c r="H1779" s="44">
        <f t="shared" si="139"/>
        <v>4.2026556283680534E-3</v>
      </c>
      <c r="I1779" s="10">
        <f t="shared" si="135"/>
        <v>3.9298133912315521E-2</v>
      </c>
      <c r="J1779" s="10">
        <f t="shared" si="136"/>
        <v>2.4218857486953072E-2</v>
      </c>
      <c r="K1779" s="10">
        <f t="shared" si="137"/>
        <v>11.382764225589076</v>
      </c>
      <c r="L1779" s="10">
        <f t="shared" si="138"/>
        <v>5.4290664374001096E-2</v>
      </c>
    </row>
    <row r="1780" spans="1:12" x14ac:dyDescent="0.25">
      <c r="A1780" s="8">
        <v>45609</v>
      </c>
      <c r="B1780" s="9">
        <v>88144.01</v>
      </c>
      <c r="C1780" s="9">
        <v>93243.92</v>
      </c>
      <c r="D1780" s="9">
        <v>86204.37</v>
      </c>
      <c r="E1780" s="9">
        <v>90300.02</v>
      </c>
      <c r="F1780" s="9">
        <v>160918008013.6864</v>
      </c>
      <c r="G1780" s="9">
        <v>1759012763467.8501</v>
      </c>
      <c r="H1780" s="44">
        <f t="shared" si="139"/>
        <v>3.8348342760369351E-2</v>
      </c>
      <c r="I1780" s="10">
        <f t="shared" si="135"/>
        <v>1.2985572165083756E-2</v>
      </c>
      <c r="J1780" s="10">
        <f t="shared" si="136"/>
        <v>-3.269733495075644E-2</v>
      </c>
      <c r="K1780" s="10">
        <f t="shared" si="137"/>
        <v>11.857622712432805</v>
      </c>
      <c r="L1780" s="10">
        <f t="shared" si="138"/>
        <v>8.1661173325667802E-2</v>
      </c>
    </row>
    <row r="1781" spans="1:12" x14ac:dyDescent="0.25">
      <c r="A1781" s="8">
        <v>45610</v>
      </c>
      <c r="B1781" s="9">
        <v>90224.2</v>
      </c>
      <c r="C1781" s="9">
        <v>91637.55</v>
      </c>
      <c r="D1781" s="9">
        <v>86938.85</v>
      </c>
      <c r="E1781" s="9">
        <v>87347.45</v>
      </c>
      <c r="F1781" s="9">
        <v>153146346263.78741</v>
      </c>
      <c r="G1781" s="9">
        <v>1773909794872.7839</v>
      </c>
      <c r="H1781" s="44">
        <f t="shared" si="139"/>
        <v>-1.722761119438131E-2</v>
      </c>
      <c r="I1781" s="10">
        <f t="shared" si="135"/>
        <v>8.4820713516417761E-4</v>
      </c>
      <c r="J1781" s="10">
        <f t="shared" si="136"/>
        <v>4.1243218891908073E-2</v>
      </c>
      <c r="K1781" s="10">
        <f t="shared" si="137"/>
        <v>11.636116587458966</v>
      </c>
      <c r="L1781" s="10">
        <f t="shared" si="138"/>
        <v>5.404603350515913E-2</v>
      </c>
    </row>
    <row r="1782" spans="1:12" x14ac:dyDescent="0.25">
      <c r="A1782" s="8">
        <v>45611</v>
      </c>
      <c r="B1782" s="9">
        <v>87681.91</v>
      </c>
      <c r="C1782" s="9">
        <v>91741.72</v>
      </c>
      <c r="D1782" s="9">
        <v>87140.65</v>
      </c>
      <c r="E1782" s="9">
        <v>90949.94</v>
      </c>
      <c r="F1782" s="9">
        <v>115603162996.73869</v>
      </c>
      <c r="G1782" s="9">
        <v>1763628734293.219</v>
      </c>
      <c r="H1782" s="44">
        <f t="shared" si="139"/>
        <v>1.1367610766546928E-3</v>
      </c>
      <c r="I1782" s="10">
        <f t="shared" si="135"/>
        <v>2.1752959301643005E-3</v>
      </c>
      <c r="J1782" s="10">
        <f t="shared" si="136"/>
        <v>-4.4669628149287544E-3</v>
      </c>
      <c r="K1782" s="10">
        <f t="shared" si="137"/>
        <v>11.65048083295566</v>
      </c>
      <c r="L1782" s="10">
        <f t="shared" si="138"/>
        <v>5.2800501258597476E-2</v>
      </c>
    </row>
    <row r="1783" spans="1:12" x14ac:dyDescent="0.25">
      <c r="A1783" s="8">
        <v>45612</v>
      </c>
      <c r="B1783" s="9">
        <v>91135.39</v>
      </c>
      <c r="C1783" s="9">
        <v>91735.96</v>
      </c>
      <c r="D1783" s="9">
        <v>90131.55</v>
      </c>
      <c r="E1783" s="9">
        <v>90543.67</v>
      </c>
      <c r="F1783" s="9">
        <v>87437209941.794418</v>
      </c>
      <c r="G1783" s="9">
        <v>1801356084789.418</v>
      </c>
      <c r="H1783" s="44">
        <f t="shared" si="139"/>
        <v>-6.2784957596116159E-5</v>
      </c>
      <c r="I1783" s="10">
        <f t="shared" si="135"/>
        <v>1.0601623469935498E-2</v>
      </c>
      <c r="J1783" s="10">
        <f t="shared" si="136"/>
        <v>-8.6155111671528672E-3</v>
      </c>
      <c r="K1783" s="10">
        <f t="shared" si="137"/>
        <v>11.649686573052993</v>
      </c>
      <c r="L1783" s="10">
        <f t="shared" si="138"/>
        <v>1.7800759001703748E-2</v>
      </c>
    </row>
    <row r="1784" spans="1:12" x14ac:dyDescent="0.25">
      <c r="A1784" s="8">
        <v>45613</v>
      </c>
      <c r="B1784" s="9">
        <v>90642.34</v>
      </c>
      <c r="C1784" s="9">
        <v>91447.99</v>
      </c>
      <c r="D1784" s="9">
        <v>88768.66</v>
      </c>
      <c r="E1784" s="9">
        <v>89763.59</v>
      </c>
      <c r="F1784" s="9">
        <v>59020288900.411148</v>
      </c>
      <c r="G1784" s="9">
        <v>1787375905097.356</v>
      </c>
      <c r="H1784" s="44">
        <f t="shared" si="139"/>
        <v>-3.1391179642094673E-3</v>
      </c>
      <c r="I1784" s="10">
        <f t="shared" si="135"/>
        <v>1.5900985950872166E-3</v>
      </c>
      <c r="J1784" s="10">
        <f t="shared" si="136"/>
        <v>8.7535491840289303E-3</v>
      </c>
      <c r="K1784" s="10">
        <f t="shared" si="137"/>
        <v>11.609977714689903</v>
      </c>
      <c r="L1784" s="10">
        <f t="shared" si="138"/>
        <v>3.0183287660307201E-2</v>
      </c>
    </row>
    <row r="1785" spans="1:12" x14ac:dyDescent="0.25">
      <c r="A1785" s="8">
        <v>45614</v>
      </c>
      <c r="B1785" s="9">
        <v>89782.53</v>
      </c>
      <c r="C1785" s="9">
        <v>92532</v>
      </c>
      <c r="D1785" s="9">
        <v>89453.11</v>
      </c>
      <c r="E1785" s="9">
        <v>90549.34</v>
      </c>
      <c r="F1785" s="9">
        <v>78257155574.17421</v>
      </c>
      <c r="G1785" s="9">
        <v>1799245714803.561</v>
      </c>
      <c r="H1785" s="44">
        <f t="shared" si="139"/>
        <v>1.1853841730146225E-2</v>
      </c>
      <c r="I1785" s="10">
        <f t="shared" si="135"/>
        <v>2.5644987617385396E-3</v>
      </c>
      <c r="J1785" s="10">
        <f t="shared" si="136"/>
        <v>1.7340049082632758E-2</v>
      </c>
      <c r="K1785" s="10">
        <f t="shared" si="137"/>
        <v>11.759454394740507</v>
      </c>
      <c r="L1785" s="10">
        <f t="shared" si="138"/>
        <v>3.441903808598723E-2</v>
      </c>
    </row>
    <row r="1786" spans="1:12" x14ac:dyDescent="0.25">
      <c r="A1786" s="8">
        <v>45615</v>
      </c>
      <c r="B1786" s="9">
        <v>90406.06</v>
      </c>
      <c r="C1786" s="9">
        <v>93836.94</v>
      </c>
      <c r="D1786" s="9">
        <v>90406.06</v>
      </c>
      <c r="E1786" s="9">
        <v>92119.47</v>
      </c>
      <c r="F1786" s="9">
        <v>103897079169.33099</v>
      </c>
      <c r="G1786" s="9">
        <v>1818536542335.749</v>
      </c>
      <c r="H1786" s="44">
        <f t="shared" si="139"/>
        <v>1.4102580728828971E-2</v>
      </c>
      <c r="I1786" s="10">
        <f t="shared" si="135"/>
        <v>2.2197599460183053E-2</v>
      </c>
      <c r="J1786" s="10">
        <f t="shared" si="136"/>
        <v>2.2310592972365262E-2</v>
      </c>
      <c r="K1786" s="10">
        <f t="shared" si="137"/>
        <v>11.939395630398147</v>
      </c>
      <c r="L1786" s="10">
        <f t="shared" si="138"/>
        <v>3.794966841824543E-2</v>
      </c>
    </row>
    <row r="1787" spans="1:12" x14ac:dyDescent="0.25">
      <c r="A1787" s="8">
        <v>45616</v>
      </c>
      <c r="B1787" s="9">
        <v>92212.04</v>
      </c>
      <c r="C1787" s="9">
        <v>94819.96</v>
      </c>
      <c r="D1787" s="9">
        <v>91505.99</v>
      </c>
      <c r="E1787" s="9">
        <v>94174.71</v>
      </c>
      <c r="F1787" s="9">
        <v>104283260657.96519</v>
      </c>
      <c r="G1787" s="9">
        <v>1845779458933.1641</v>
      </c>
      <c r="H1787" s="44">
        <f t="shared" si="139"/>
        <v>1.047583179928932E-2</v>
      </c>
      <c r="I1787" s="10">
        <f t="shared" si="135"/>
        <v>2.453290970349159E-2</v>
      </c>
      <c r="J1787" s="10">
        <f t="shared" si="136"/>
        <v>4.5141843282554106E-2</v>
      </c>
      <c r="K1787" s="10">
        <f t="shared" si="137"/>
        <v>12.074946562606657</v>
      </c>
      <c r="L1787" s="10">
        <f t="shared" si="138"/>
        <v>3.6215880512303178E-2</v>
      </c>
    </row>
    <row r="1788" spans="1:12" x14ac:dyDescent="0.25">
      <c r="A1788" s="8">
        <v>45617</v>
      </c>
      <c r="B1788" s="9">
        <v>94267.41</v>
      </c>
      <c r="C1788" s="9">
        <v>98789.88</v>
      </c>
      <c r="D1788" s="9">
        <v>94111.91</v>
      </c>
      <c r="E1788" s="9">
        <v>98425.93</v>
      </c>
      <c r="F1788" s="9">
        <v>124061794774.1713</v>
      </c>
      <c r="G1788" s="9">
        <v>1920870646501.5139</v>
      </c>
      <c r="H1788" s="44">
        <f t="shared" si="139"/>
        <v>4.1867978008005888E-2</v>
      </c>
      <c r="I1788" s="10">
        <f t="shared" si="135"/>
        <v>9.503892581678176E-3</v>
      </c>
      <c r="J1788" s="10">
        <f t="shared" si="136"/>
        <v>4.3236573939409162E-3</v>
      </c>
      <c r="K1788" s="10">
        <f t="shared" si="137"/>
        <v>12.622368137745726</v>
      </c>
      <c r="L1788" s="10">
        <f t="shared" si="138"/>
        <v>4.9706461169473748E-2</v>
      </c>
    </row>
    <row r="1789" spans="1:12" x14ac:dyDescent="0.25">
      <c r="A1789" s="8">
        <v>45618</v>
      </c>
      <c r="B1789" s="9">
        <v>98311.38</v>
      </c>
      <c r="C1789" s="9">
        <v>99498.52</v>
      </c>
      <c r="D1789" s="9">
        <v>97252</v>
      </c>
      <c r="E1789" s="9">
        <v>98851.49</v>
      </c>
      <c r="F1789" s="9">
        <v>120715743965.81531</v>
      </c>
      <c r="G1789" s="9">
        <v>1952242799854.7981</v>
      </c>
      <c r="H1789" s="44">
        <f t="shared" si="139"/>
        <v>7.1732043808535794E-3</v>
      </c>
      <c r="I1789" s="10">
        <f t="shared" si="135"/>
        <v>1.8587660716242098E-3</v>
      </c>
      <c r="J1789" s="10">
        <f t="shared" si="136"/>
        <v>-1.2376849352498387E-2</v>
      </c>
      <c r="K1789" s="10">
        <f t="shared" si="137"/>
        <v>12.720084168549002</v>
      </c>
      <c r="L1789" s="10">
        <f t="shared" si="138"/>
        <v>2.3099987660922139E-2</v>
      </c>
    </row>
    <row r="1790" spans="1:12" x14ac:dyDescent="0.25">
      <c r="A1790" s="8">
        <v>45619</v>
      </c>
      <c r="B1790" s="9">
        <v>98788.34</v>
      </c>
      <c r="C1790" s="9">
        <v>98874.93</v>
      </c>
      <c r="D1790" s="9">
        <v>97191.99</v>
      </c>
      <c r="E1790" s="9">
        <v>97628.02</v>
      </c>
      <c r="F1790" s="9">
        <v>83162177003.700348</v>
      </c>
      <c r="G1790" s="9">
        <v>1944474660716.5779</v>
      </c>
      <c r="H1790" s="44">
        <f t="shared" si="139"/>
        <v>-6.2673294034927456E-3</v>
      </c>
      <c r="I1790" s="10">
        <f t="shared" si="135"/>
        <v>4.2343861627679611E-3</v>
      </c>
      <c r="J1790" s="10">
        <f t="shared" si="136"/>
        <v>2.4525745784869102E-3</v>
      </c>
      <c r="K1790" s="10">
        <f t="shared" si="137"/>
        <v>12.634095881621061</v>
      </c>
      <c r="L1790" s="10">
        <f t="shared" si="138"/>
        <v>1.7315624466583968E-2</v>
      </c>
    </row>
    <row r="1791" spans="1:12" x14ac:dyDescent="0.25">
      <c r="A1791" s="8">
        <v>45620</v>
      </c>
      <c r="B1791" s="9">
        <v>97693.54</v>
      </c>
      <c r="C1791" s="9">
        <v>98515.16</v>
      </c>
      <c r="D1791" s="9">
        <v>95759.99</v>
      </c>
      <c r="E1791" s="9">
        <v>97867.46</v>
      </c>
      <c r="F1791" s="9">
        <v>59912158588</v>
      </c>
      <c r="G1791" s="9">
        <v>1927720657888.8989</v>
      </c>
      <c r="H1791" s="44">
        <f t="shared" si="139"/>
        <v>-3.6386372157228282E-3</v>
      </c>
      <c r="I1791" s="10">
        <f t="shared" si="135"/>
        <v>2.90963675602341E-2</v>
      </c>
      <c r="J1791" s="10">
        <f t="shared" si="136"/>
        <v>-4.8921163377490418E-2</v>
      </c>
      <c r="K1791" s="10">
        <f t="shared" si="137"/>
        <v>12.584486352943461</v>
      </c>
      <c r="L1791" s="10">
        <f t="shared" si="138"/>
        <v>2.8771619545908456E-2</v>
      </c>
    </row>
    <row r="1792" spans="1:12" x14ac:dyDescent="0.25">
      <c r="A1792" s="8">
        <v>45621</v>
      </c>
      <c r="B1792" s="9">
        <v>97736.05</v>
      </c>
      <c r="C1792" s="9">
        <v>98746.64</v>
      </c>
      <c r="D1792" s="9">
        <v>92896.18</v>
      </c>
      <c r="E1792" s="9">
        <v>93079.67</v>
      </c>
      <c r="F1792" s="9">
        <v>81967757600.003479</v>
      </c>
      <c r="G1792" s="9">
        <v>1914571548707.9971</v>
      </c>
      <c r="H1792" s="44">
        <f t="shared" si="139"/>
        <v>2.3496891239885914E-3</v>
      </c>
      <c r="I1792" s="10">
        <f t="shared" si="135"/>
        <v>4.451623344640656E-2</v>
      </c>
      <c r="J1792" s="10">
        <f t="shared" si="136"/>
        <v>-1.167225882945222E-2</v>
      </c>
      <c r="K1792" s="10">
        <f t="shared" si="137"/>
        <v>12.616405672781944</v>
      </c>
      <c r="L1792" s="10">
        <f t="shared" si="138"/>
        <v>6.2978477694131341E-2</v>
      </c>
    </row>
    <row r="1793" spans="1:12" x14ac:dyDescent="0.25">
      <c r="A1793" s="8">
        <v>45622</v>
      </c>
      <c r="B1793" s="9">
        <v>93064.01</v>
      </c>
      <c r="C1793" s="9">
        <v>94915.39</v>
      </c>
      <c r="D1793" s="9">
        <v>90860.03</v>
      </c>
      <c r="E1793" s="9">
        <v>91993.22</v>
      </c>
      <c r="F1793" s="9">
        <v>130295482809.85361</v>
      </c>
      <c r="G1793" s="9">
        <v>1842938063042.613</v>
      </c>
      <c r="H1793" s="44">
        <f t="shared" si="139"/>
        <v>-3.8798788495487034E-2</v>
      </c>
      <c r="I1793" s="10">
        <f t="shared" si="135"/>
        <v>2.1796520669729806E-2</v>
      </c>
      <c r="J1793" s="10">
        <f t="shared" si="136"/>
        <v>4.246660786523182E-2</v>
      </c>
      <c r="K1793" s="10">
        <f t="shared" si="137"/>
        <v>12.088105629014928</v>
      </c>
      <c r="L1793" s="10">
        <f t="shared" si="138"/>
        <v>4.4633047116537483E-2</v>
      </c>
    </row>
    <row r="1794" spans="1:12" x14ac:dyDescent="0.25">
      <c r="A1794" s="8">
        <v>45623</v>
      </c>
      <c r="B1794" s="9">
        <v>91826.51</v>
      </c>
      <c r="C1794" s="9">
        <v>97208.23</v>
      </c>
      <c r="D1794" s="9">
        <v>91808</v>
      </c>
      <c r="E1794" s="9">
        <v>95899.86</v>
      </c>
      <c r="F1794" s="9">
        <v>105995810362.9861</v>
      </c>
      <c r="G1794" s="9">
        <v>1864500796914.042</v>
      </c>
      <c r="H1794" s="44">
        <f t="shared" si="139"/>
        <v>2.415667259018792E-2</v>
      </c>
      <c r="I1794" s="10">
        <f t="shared" si="135"/>
        <v>1.9394812858102607E-2</v>
      </c>
      <c r="J1794" s="10">
        <f t="shared" si="136"/>
        <v>-2.7928090823072793E-3</v>
      </c>
      <c r="K1794" s="10">
        <f t="shared" si="137"/>
        <v>12.404270711520835</v>
      </c>
      <c r="L1794" s="10">
        <f t="shared" si="138"/>
        <v>5.8820908853258969E-2</v>
      </c>
    </row>
    <row r="1795" spans="1:12" x14ac:dyDescent="0.25">
      <c r="A1795" s="8">
        <v>45624</v>
      </c>
      <c r="B1795" s="9">
        <v>95850.02</v>
      </c>
      <c r="C1795" s="9">
        <v>96560.02</v>
      </c>
      <c r="D1795" s="9">
        <v>94688</v>
      </c>
      <c r="E1795" s="9">
        <v>95632.03</v>
      </c>
      <c r="F1795" s="9">
        <v>91367563526.648087</v>
      </c>
      <c r="G1795" s="9">
        <v>1887668008967.449</v>
      </c>
      <c r="H1795" s="44">
        <f t="shared" si="139"/>
        <v>-6.6682625534894716E-3</v>
      </c>
      <c r="I1795" s="10">
        <f t="shared" ref="I1795:I1858" si="140">_xlfn.STDEV.S(H1796:H1797)</f>
        <v>2.3537429566648102E-2</v>
      </c>
      <c r="J1795" s="10">
        <f t="shared" ref="J1795:J1858" si="141">E1796/E1795-1</f>
        <v>1.8316771065091775E-2</v>
      </c>
      <c r="K1795" s="10">
        <f t="shared" ref="K1795:K1858" si="142">C1795/$C$2-1</f>
        <v>12.314887515078366</v>
      </c>
      <c r="L1795" s="10">
        <f t="shared" ref="L1795:L1858" si="143">C1795/D1795-1</f>
        <v>1.977040385265294E-2</v>
      </c>
    </row>
    <row r="1796" spans="1:12" x14ac:dyDescent="0.25">
      <c r="A1796" s="8">
        <v>45625</v>
      </c>
      <c r="B1796" s="9">
        <v>95627.24</v>
      </c>
      <c r="C1796" s="9">
        <v>98564.62</v>
      </c>
      <c r="D1796" s="9">
        <v>95432.02</v>
      </c>
      <c r="E1796" s="9">
        <v>97383.7</v>
      </c>
      <c r="F1796" s="9">
        <v>73540702253.372818</v>
      </c>
      <c r="G1796" s="9">
        <v>1915376254328.5959</v>
      </c>
      <c r="H1796" s="44">
        <f t="shared" ref="H1796:H1859" si="144">(C1796-C1795)/C1795</f>
        <v>2.0760144830127326E-2</v>
      </c>
      <c r="I1796" s="10">
        <f t="shared" si="140"/>
        <v>1.2037848271232918E-2</v>
      </c>
      <c r="J1796" s="10">
        <f t="shared" si="141"/>
        <v>-9.7315053751295677E-3</v>
      </c>
      <c r="K1796" s="10">
        <f t="shared" si="142"/>
        <v>12.591306508288246</v>
      </c>
      <c r="L1796" s="10">
        <f t="shared" si="143"/>
        <v>3.2825460469138035E-2</v>
      </c>
    </row>
    <row r="1797" spans="1:12" x14ac:dyDescent="0.25">
      <c r="A1797" s="8">
        <v>45626</v>
      </c>
      <c r="B1797" s="9">
        <v>97317.53</v>
      </c>
      <c r="C1797" s="9">
        <v>97329.919999999998</v>
      </c>
      <c r="D1797" s="9">
        <v>96137.48</v>
      </c>
      <c r="E1797" s="9">
        <v>96436.01</v>
      </c>
      <c r="F1797" s="9">
        <v>75686925475.529617</v>
      </c>
      <c r="G1797" s="9">
        <v>1913487930004.8879</v>
      </c>
      <c r="H1797" s="44">
        <f t="shared" si="144"/>
        <v>-1.25268072864279E-2</v>
      </c>
      <c r="I1797" s="10">
        <f t="shared" si="140"/>
        <v>1.129348099882548E-3</v>
      </c>
      <c r="J1797" s="10">
        <f t="shared" si="141"/>
        <v>8.2986635386512742E-3</v>
      </c>
      <c r="K1797" s="10">
        <f t="shared" si="142"/>
        <v>12.421050830888147</v>
      </c>
      <c r="L1797" s="10">
        <f t="shared" si="143"/>
        <v>1.2403487172744754E-2</v>
      </c>
    </row>
    <row r="1798" spans="1:12" x14ac:dyDescent="0.25">
      <c r="A1798" s="8">
        <v>45627</v>
      </c>
      <c r="B1798" s="9">
        <v>96505.88</v>
      </c>
      <c r="C1798" s="9">
        <v>97767.64</v>
      </c>
      <c r="D1798" s="9">
        <v>95776.26</v>
      </c>
      <c r="E1798" s="9">
        <v>97236.3</v>
      </c>
      <c r="F1798" s="9">
        <v>53606873251.679443</v>
      </c>
      <c r="G1798" s="9">
        <v>1916922956139.906</v>
      </c>
      <c r="H1798" s="44">
        <f t="shared" si="144"/>
        <v>4.497281000539209E-3</v>
      </c>
      <c r="I1798" s="10">
        <f t="shared" si="140"/>
        <v>1.5125934005341818E-2</v>
      </c>
      <c r="J1798" s="10">
        <f t="shared" si="141"/>
        <v>-1.4693072443110244E-2</v>
      </c>
      <c r="K1798" s="10">
        <f t="shared" si="142"/>
        <v>12.481409067797172</v>
      </c>
      <c r="L1798" s="10">
        <f t="shared" si="143"/>
        <v>2.0792000021717438E-2</v>
      </c>
    </row>
    <row r="1799" spans="1:12" x14ac:dyDescent="0.25">
      <c r="A1799" s="8">
        <v>45628</v>
      </c>
      <c r="B1799" s="9">
        <v>97183.98</v>
      </c>
      <c r="C1799" s="9">
        <v>98051.18</v>
      </c>
      <c r="D1799" s="9">
        <v>94625.38</v>
      </c>
      <c r="E1799" s="9">
        <v>95807.6</v>
      </c>
      <c r="F1799" s="9">
        <v>85292808199.567947</v>
      </c>
      <c r="G1799" s="9">
        <v>1901101405235.6721</v>
      </c>
      <c r="H1799" s="44">
        <f t="shared" si="144"/>
        <v>2.9001416010450247E-3</v>
      </c>
      <c r="I1799" s="10">
        <f t="shared" si="140"/>
        <v>3.3185109154169001E-2</v>
      </c>
      <c r="J1799" s="10">
        <f t="shared" si="141"/>
        <v>1.7047708115012217E-3</v>
      </c>
      <c r="K1799" s="10">
        <f t="shared" si="142"/>
        <v>12.520507063075396</v>
      </c>
      <c r="L1799" s="10">
        <f t="shared" si="143"/>
        <v>3.6203817622713741E-2</v>
      </c>
    </row>
    <row r="1800" spans="1:12" x14ac:dyDescent="0.25">
      <c r="A1800" s="8">
        <v>45629</v>
      </c>
      <c r="B1800" s="9">
        <v>95836.05</v>
      </c>
      <c r="C1800" s="9">
        <v>96238.1</v>
      </c>
      <c r="D1800" s="9">
        <v>93618.44</v>
      </c>
      <c r="E1800" s="9">
        <v>95970.93</v>
      </c>
      <c r="F1800" s="9">
        <v>106465586145.6516</v>
      </c>
      <c r="G1800" s="9">
        <v>1890160822157.0239</v>
      </c>
      <c r="H1800" s="44">
        <f t="shared" si="144"/>
        <v>-1.8491159412869763E-2</v>
      </c>
      <c r="I1800" s="10">
        <f t="shared" si="140"/>
        <v>1.2103151995118168E-2</v>
      </c>
      <c r="J1800" s="10">
        <f t="shared" si="141"/>
        <v>2.8759333685731914E-2</v>
      </c>
      <c r="K1800" s="10">
        <f t="shared" si="142"/>
        <v>12.270497211629237</v>
      </c>
      <c r="L1800" s="10">
        <f t="shared" si="143"/>
        <v>2.7982307759027103E-2</v>
      </c>
    </row>
    <row r="1801" spans="1:12" x14ac:dyDescent="0.25">
      <c r="A1801" s="8">
        <v>45630</v>
      </c>
      <c r="B1801" s="9">
        <v>95903.26</v>
      </c>
      <c r="C1801" s="9">
        <v>98975.08</v>
      </c>
      <c r="D1801" s="9">
        <v>94814.65</v>
      </c>
      <c r="E1801" s="9">
        <v>98730.99</v>
      </c>
      <c r="F1801" s="9">
        <v>105283404459.6272</v>
      </c>
      <c r="G1801" s="9">
        <v>1908424124261.823</v>
      </c>
      <c r="H1801" s="44">
        <f t="shared" si="144"/>
        <v>2.8439672021787585E-2</v>
      </c>
      <c r="I1801" s="10">
        <f t="shared" si="140"/>
        <v>4.3303005490673833E-2</v>
      </c>
      <c r="J1801" s="10">
        <f t="shared" si="141"/>
        <v>-1.7391398587211615E-2</v>
      </c>
      <c r="K1801" s="10">
        <f t="shared" si="142"/>
        <v>12.647905799894019</v>
      </c>
      <c r="L1801" s="10">
        <f t="shared" si="143"/>
        <v>4.3879611431355992E-2</v>
      </c>
    </row>
    <row r="1802" spans="1:12" x14ac:dyDescent="0.25">
      <c r="A1802" s="8">
        <v>45631</v>
      </c>
      <c r="B1802" s="9">
        <v>98519.93</v>
      </c>
      <c r="C1802" s="9">
        <v>103484</v>
      </c>
      <c r="D1802" s="9">
        <v>93912.02</v>
      </c>
      <c r="E1802" s="9">
        <v>97013.92</v>
      </c>
      <c r="F1802" s="9">
        <v>184824248794.09439</v>
      </c>
      <c r="G1802" s="9">
        <v>2000657732351.0801</v>
      </c>
      <c r="H1802" s="44">
        <f t="shared" si="144"/>
        <v>4.5556113720746659E-2</v>
      </c>
      <c r="I1802" s="10">
        <f t="shared" si="140"/>
        <v>1.1422553230572188E-3</v>
      </c>
      <c r="J1802" s="10">
        <f t="shared" si="141"/>
        <v>2.8702685140441719E-2</v>
      </c>
      <c r="K1802" s="10">
        <f t="shared" si="142"/>
        <v>13.269651348564029</v>
      </c>
      <c r="L1802" s="10">
        <f t="shared" si="143"/>
        <v>0.10192497190455496</v>
      </c>
    </row>
    <row r="1803" spans="1:12" x14ac:dyDescent="0.25">
      <c r="A1803" s="8">
        <v>45632</v>
      </c>
      <c r="B1803" s="9">
        <v>96580.04</v>
      </c>
      <c r="C1803" s="9">
        <v>101861</v>
      </c>
      <c r="D1803" s="9">
        <v>96520.48</v>
      </c>
      <c r="E1803" s="9">
        <v>99798.48</v>
      </c>
      <c r="F1803" s="9">
        <v>188013492242.1189</v>
      </c>
      <c r="G1803" s="9">
        <v>1957049343779.0349</v>
      </c>
      <c r="H1803" s="44">
        <f t="shared" si="144"/>
        <v>-1.5683583935680877E-2</v>
      </c>
      <c r="I1803" s="10">
        <f t="shared" si="140"/>
        <v>1.5488927203308512E-2</v>
      </c>
      <c r="J1803" s="10">
        <f t="shared" si="141"/>
        <v>-9.8688877826591526E-4</v>
      </c>
      <c r="K1803" s="10">
        <f t="shared" si="142"/>
        <v>13.045852073905923</v>
      </c>
      <c r="L1803" s="10">
        <f t="shared" si="143"/>
        <v>5.533043349970912E-2</v>
      </c>
    </row>
    <row r="1804" spans="1:12" x14ac:dyDescent="0.25">
      <c r="A1804" s="8">
        <v>45633</v>
      </c>
      <c r="B1804" s="9">
        <v>99820.38</v>
      </c>
      <c r="C1804" s="9">
        <v>100428</v>
      </c>
      <c r="D1804" s="9">
        <v>99055.93</v>
      </c>
      <c r="E1804" s="9">
        <v>99699.99</v>
      </c>
      <c r="F1804" s="9">
        <v>113320436919.2195</v>
      </c>
      <c r="G1804" s="9">
        <v>1972842731971.0071</v>
      </c>
      <c r="H1804" s="44">
        <f t="shared" si="144"/>
        <v>-1.4068190966120497E-2</v>
      </c>
      <c r="I1804" s="10">
        <f t="shared" si="140"/>
        <v>7.2668018292047845E-3</v>
      </c>
      <c r="J1804" s="10">
        <f t="shared" si="141"/>
        <v>1.5195688585324829E-2</v>
      </c>
      <c r="K1804" s="10">
        <f t="shared" si="142"/>
        <v>12.848252344648335</v>
      </c>
      <c r="L1804" s="10">
        <f t="shared" si="143"/>
        <v>1.3851467549696572E-2</v>
      </c>
    </row>
    <row r="1805" spans="1:12" x14ac:dyDescent="0.25">
      <c r="A1805" s="8">
        <v>45634</v>
      </c>
      <c r="B1805" s="9">
        <v>99907.98</v>
      </c>
      <c r="C1805" s="9">
        <v>101215</v>
      </c>
      <c r="D1805" s="9">
        <v>98843.96</v>
      </c>
      <c r="E1805" s="9">
        <v>101215</v>
      </c>
      <c r="F1805" s="9">
        <v>66927756250.630661</v>
      </c>
      <c r="G1805" s="9">
        <v>1975119878167.823</v>
      </c>
      <c r="H1805" s="44">
        <f t="shared" si="144"/>
        <v>7.8364599514079737E-3</v>
      </c>
      <c r="I1805" s="10">
        <f t="shared" si="140"/>
        <v>1.8163576199209518E-2</v>
      </c>
      <c r="J1805" s="10">
        <f t="shared" si="141"/>
        <v>-3.7470434224176286E-2</v>
      </c>
      <c r="K1805" s="10">
        <f t="shared" si="142"/>
        <v>12.956773619544164</v>
      </c>
      <c r="L1805" s="10">
        <f t="shared" si="143"/>
        <v>2.3987707493710264E-2</v>
      </c>
    </row>
    <row r="1806" spans="1:12" x14ac:dyDescent="0.25">
      <c r="A1806" s="8">
        <v>45635</v>
      </c>
      <c r="B1806" s="9">
        <v>100968</v>
      </c>
      <c r="C1806" s="9">
        <v>100968</v>
      </c>
      <c r="D1806" s="9">
        <v>94947.98</v>
      </c>
      <c r="E1806" s="9">
        <v>97422.43</v>
      </c>
      <c r="F1806" s="9">
        <v>106531591106.007</v>
      </c>
      <c r="G1806" s="9">
        <v>1949270156774.8359</v>
      </c>
      <c r="H1806" s="44">
        <f t="shared" si="144"/>
        <v>-2.440349750531048E-3</v>
      </c>
      <c r="I1806" s="10">
        <f t="shared" si="140"/>
        <v>4.6529461373098761E-2</v>
      </c>
      <c r="J1806" s="10">
        <f t="shared" si="141"/>
        <v>-8.1543849809535551E-3</v>
      </c>
      <c r="K1806" s="10">
        <f t="shared" si="142"/>
        <v>12.922714210523489</v>
      </c>
      <c r="L1806" s="10">
        <f t="shared" si="143"/>
        <v>6.3403349918555341E-2</v>
      </c>
    </row>
    <row r="1807" spans="1:12" x14ac:dyDescent="0.25">
      <c r="A1807" s="8">
        <v>45636</v>
      </c>
      <c r="B1807" s="9">
        <v>97052.54</v>
      </c>
      <c r="C1807" s="9">
        <v>98128.02</v>
      </c>
      <c r="D1807" s="9">
        <v>94371.1</v>
      </c>
      <c r="E1807" s="9">
        <v>96628.01</v>
      </c>
      <c r="F1807" s="9">
        <v>166373033665.1185</v>
      </c>
      <c r="G1807" s="9">
        <v>1916908391045.0449</v>
      </c>
      <c r="H1807" s="44">
        <f t="shared" si="144"/>
        <v>-2.8127525552650304E-2</v>
      </c>
      <c r="I1807" s="10">
        <f t="shared" si="140"/>
        <v>2.197370505600809E-2</v>
      </c>
      <c r="J1807" s="10">
        <f t="shared" si="141"/>
        <v>4.6011399800120145E-2</v>
      </c>
      <c r="K1807" s="10">
        <f t="shared" si="142"/>
        <v>12.531102710804744</v>
      </c>
      <c r="L1807" s="10">
        <f t="shared" si="143"/>
        <v>3.9810068972386592E-2</v>
      </c>
    </row>
    <row r="1808" spans="1:12" x14ac:dyDescent="0.25">
      <c r="A1808" s="8">
        <v>45637</v>
      </c>
      <c r="B1808" s="9">
        <v>96716.03</v>
      </c>
      <c r="C1808" s="9">
        <v>101825</v>
      </c>
      <c r="D1808" s="9">
        <v>95777.21</v>
      </c>
      <c r="E1808" s="9">
        <v>101074</v>
      </c>
      <c r="F1808" s="9">
        <v>137792236580.89899</v>
      </c>
      <c r="G1808" s="9">
        <v>1955907945691.6899</v>
      </c>
      <c r="H1808" s="44">
        <f t="shared" si="144"/>
        <v>3.7675069771101015E-2</v>
      </c>
      <c r="I1808" s="10">
        <f t="shared" si="140"/>
        <v>9.350880624626013E-3</v>
      </c>
      <c r="J1808" s="10">
        <f t="shared" si="141"/>
        <v>-1.0220234679541695E-2</v>
      </c>
      <c r="K1808" s="10">
        <f t="shared" si="142"/>
        <v>13.040887949514246</v>
      </c>
      <c r="L1808" s="10">
        <f t="shared" si="143"/>
        <v>6.3144353442744716E-2</v>
      </c>
    </row>
    <row r="1809" spans="1:12" x14ac:dyDescent="0.25">
      <c r="A1809" s="8">
        <v>45638</v>
      </c>
      <c r="B1809" s="9">
        <v>101062</v>
      </c>
      <c r="C1809" s="9">
        <v>102497</v>
      </c>
      <c r="D1809" s="9">
        <v>99422.23</v>
      </c>
      <c r="E1809" s="9">
        <v>100041</v>
      </c>
      <c r="F1809" s="9">
        <v>119055118107</v>
      </c>
      <c r="G1809" s="9">
        <v>1994228389410.864</v>
      </c>
      <c r="H1809" s="44">
        <f t="shared" si="144"/>
        <v>6.5995580653081263E-3</v>
      </c>
      <c r="I1809" s="10">
        <f t="shared" si="140"/>
        <v>1.00387377567961E-2</v>
      </c>
      <c r="J1809" s="10">
        <f t="shared" si="141"/>
        <v>1.3294549234813768E-2</v>
      </c>
      <c r="K1809" s="10">
        <f t="shared" si="142"/>
        <v>13.13355160482555</v>
      </c>
      <c r="L1809" s="10">
        <f t="shared" si="143"/>
        <v>3.0926383365168952E-2</v>
      </c>
    </row>
    <row r="1810" spans="1:12" x14ac:dyDescent="0.25">
      <c r="A1810" s="8">
        <v>45639</v>
      </c>
      <c r="B1810" s="9">
        <v>100068</v>
      </c>
      <c r="C1810" s="9">
        <v>101818</v>
      </c>
      <c r="D1810" s="9">
        <v>99295.32</v>
      </c>
      <c r="E1810" s="9">
        <v>101371</v>
      </c>
      <c r="F1810" s="9">
        <v>109866813029.547</v>
      </c>
      <c r="G1810" s="9">
        <v>1988906701538.2681</v>
      </c>
      <c r="H1810" s="44">
        <f t="shared" si="144"/>
        <v>-6.6245841341697805E-3</v>
      </c>
      <c r="I1810" s="10">
        <f t="shared" si="140"/>
        <v>1.0719135628090825E-2</v>
      </c>
      <c r="J1810" s="10">
        <f t="shared" si="141"/>
        <v>-6.9053279537545365E-5</v>
      </c>
      <c r="K1810" s="10">
        <f t="shared" si="142"/>
        <v>13.039922703104754</v>
      </c>
      <c r="L1810" s="10">
        <f t="shared" si="143"/>
        <v>2.540582980144479E-2</v>
      </c>
    </row>
    <row r="1811" spans="1:12" x14ac:dyDescent="0.25">
      <c r="A1811" s="8">
        <v>45640</v>
      </c>
      <c r="B1811" s="9">
        <v>101401</v>
      </c>
      <c r="C1811" s="9">
        <v>102589</v>
      </c>
      <c r="D1811" s="9">
        <v>100706</v>
      </c>
      <c r="E1811" s="9">
        <v>101364</v>
      </c>
      <c r="F1811" s="9">
        <v>90624467771.466904</v>
      </c>
      <c r="G1811" s="9">
        <v>2009150944519.6101</v>
      </c>
      <c r="H1811" s="44">
        <f t="shared" si="144"/>
        <v>7.5723349505981263E-3</v>
      </c>
      <c r="I1811" s="10">
        <f t="shared" si="140"/>
        <v>3.1135463066681197E-3</v>
      </c>
      <c r="J1811" s="10">
        <f t="shared" si="141"/>
        <v>3.2131723294266168E-2</v>
      </c>
      <c r="K1811" s="10">
        <f t="shared" si="142"/>
        <v>13.146237700493169</v>
      </c>
      <c r="L1811" s="10">
        <f t="shared" si="143"/>
        <v>1.8697992175242817E-2</v>
      </c>
    </row>
    <row r="1812" spans="1:12" x14ac:dyDescent="0.25">
      <c r="A1812" s="8">
        <v>45641</v>
      </c>
      <c r="B1812" s="9">
        <v>101478</v>
      </c>
      <c r="C1812" s="9">
        <v>104921</v>
      </c>
      <c r="D1812" s="9">
        <v>101316</v>
      </c>
      <c r="E1812" s="9">
        <v>104621</v>
      </c>
      <c r="F1812" s="9">
        <v>74032778621.993027</v>
      </c>
      <c r="G1812" s="9">
        <v>2029652386963.9021</v>
      </c>
      <c r="H1812" s="44">
        <f t="shared" si="144"/>
        <v>2.2731481932760821E-2</v>
      </c>
      <c r="I1812" s="10">
        <f t="shared" si="140"/>
        <v>1.6096721429267696E-2</v>
      </c>
      <c r="J1812" s="10">
        <f t="shared" si="141"/>
        <v>1.3276493247053711E-2</v>
      </c>
      <c r="K1812" s="10">
        <f t="shared" si="142"/>
        <v>13.46780264719847</v>
      </c>
      <c r="L1812" s="10">
        <f t="shared" si="143"/>
        <v>3.5581744245726243E-2</v>
      </c>
    </row>
    <row r="1813" spans="1:12" x14ac:dyDescent="0.25">
      <c r="A1813" s="8">
        <v>45642</v>
      </c>
      <c r="B1813" s="9">
        <v>104608</v>
      </c>
      <c r="C1813" s="9">
        <v>107768</v>
      </c>
      <c r="D1813" s="9">
        <v>103425</v>
      </c>
      <c r="E1813" s="9">
        <v>106010</v>
      </c>
      <c r="F1813" s="9">
        <v>117242854002.9512</v>
      </c>
      <c r="G1813" s="9">
        <v>2084952957360.585</v>
      </c>
      <c r="H1813" s="44">
        <f t="shared" si="144"/>
        <v>2.7134701346727536E-2</v>
      </c>
      <c r="I1813" s="10">
        <f t="shared" si="140"/>
        <v>1.4816836345780158E-2</v>
      </c>
      <c r="J1813" s="10">
        <f t="shared" si="141"/>
        <v>3.9618903877003397E-4</v>
      </c>
      <c r="K1813" s="10">
        <f t="shared" si="142"/>
        <v>13.860382151173594</v>
      </c>
      <c r="L1813" s="10">
        <f t="shared" si="143"/>
        <v>4.1991781484167268E-2</v>
      </c>
    </row>
    <row r="1814" spans="1:12" x14ac:dyDescent="0.25">
      <c r="A1814" s="8">
        <v>45643</v>
      </c>
      <c r="B1814" s="9">
        <v>105999</v>
      </c>
      <c r="C1814" s="9">
        <v>108239</v>
      </c>
      <c r="D1814" s="9">
        <v>105549</v>
      </c>
      <c r="E1814" s="9">
        <v>106052</v>
      </c>
      <c r="F1814" s="9">
        <v>124224918390.4669</v>
      </c>
      <c r="G1814" s="9">
        <v>2112523563111.8049</v>
      </c>
      <c r="H1814" s="44">
        <f t="shared" si="144"/>
        <v>4.3704995917155367E-3</v>
      </c>
      <c r="I1814" s="10">
        <f t="shared" si="140"/>
        <v>1.3330944363972764E-2</v>
      </c>
      <c r="J1814" s="10">
        <f t="shared" si="141"/>
        <v>-5.3596348960887163E-2</v>
      </c>
      <c r="K1814" s="10">
        <f t="shared" si="142"/>
        <v>13.925329445298035</v>
      </c>
      <c r="L1814" s="10">
        <f t="shared" si="143"/>
        <v>2.5485793328217321E-2</v>
      </c>
    </row>
    <row r="1815" spans="1:12" x14ac:dyDescent="0.25">
      <c r="A1815" s="8">
        <v>45644</v>
      </c>
      <c r="B1815" s="9">
        <v>106053</v>
      </c>
      <c r="C1815" s="9">
        <v>106444</v>
      </c>
      <c r="D1815" s="9">
        <v>100172</v>
      </c>
      <c r="E1815" s="9">
        <v>100368</v>
      </c>
      <c r="F1815" s="9">
        <v>122105965620.28571</v>
      </c>
      <c r="G1815" s="9">
        <v>2057582532859.9021</v>
      </c>
      <c r="H1815" s="44">
        <f t="shared" si="144"/>
        <v>-1.658367131994937E-2</v>
      </c>
      <c r="I1815" s="10">
        <f t="shared" si="140"/>
        <v>5.7383994806684529E-3</v>
      </c>
      <c r="J1815" s="10">
        <f t="shared" si="141"/>
        <v>-2.4841981508050393E-2</v>
      </c>
      <c r="K1815" s="10">
        <f t="shared" si="142"/>
        <v>13.677812687435251</v>
      </c>
      <c r="L1815" s="10">
        <f t="shared" si="143"/>
        <v>6.261230683224861E-2</v>
      </c>
    </row>
    <row r="1816" spans="1:12" x14ac:dyDescent="0.25">
      <c r="A1816" s="8">
        <v>45645</v>
      </c>
      <c r="B1816" s="9">
        <v>100573</v>
      </c>
      <c r="C1816" s="9">
        <v>102672</v>
      </c>
      <c r="D1816" s="9">
        <v>96026.57</v>
      </c>
      <c r="E1816" s="9">
        <v>97874.66</v>
      </c>
      <c r="F1816" s="9">
        <v>128536950315.76311</v>
      </c>
      <c r="G1816" s="9">
        <v>1985173434398.6899</v>
      </c>
      <c r="H1816" s="44">
        <f t="shared" si="144"/>
        <v>-3.5436473638720829E-2</v>
      </c>
      <c r="I1816" s="10">
        <f t="shared" si="140"/>
        <v>4.0083956935900986E-2</v>
      </c>
      <c r="J1816" s="10">
        <f t="shared" si="141"/>
        <v>-1.872803440645443E-3</v>
      </c>
      <c r="K1816" s="10">
        <f t="shared" si="142"/>
        <v>13.157682765062869</v>
      </c>
      <c r="L1816" s="10">
        <f t="shared" si="143"/>
        <v>6.9204075497021122E-2</v>
      </c>
    </row>
    <row r="1817" spans="1:12" x14ac:dyDescent="0.25">
      <c r="A1817" s="8">
        <v>45646</v>
      </c>
      <c r="B1817" s="9">
        <v>97611.97</v>
      </c>
      <c r="C1817" s="9">
        <v>98200.45</v>
      </c>
      <c r="D1817" s="9">
        <v>92450</v>
      </c>
      <c r="E1817" s="9">
        <v>97691.36</v>
      </c>
      <c r="F1817" s="9">
        <v>139703232932.2753</v>
      </c>
      <c r="G1817" s="9">
        <v>1909058168447.592</v>
      </c>
      <c r="H1817" s="44">
        <f t="shared" si="144"/>
        <v>-4.3551796010596881E-2</v>
      </c>
      <c r="I1817" s="10">
        <f t="shared" si="140"/>
        <v>2.4087837510635427E-2</v>
      </c>
      <c r="J1817" s="10">
        <f t="shared" si="141"/>
        <v>-4.4868860460126614E-3</v>
      </c>
      <c r="K1817" s="10">
        <f t="shared" si="142"/>
        <v>12.541090253296108</v>
      </c>
      <c r="L1817" s="10">
        <f t="shared" si="143"/>
        <v>6.2200648999459096E-2</v>
      </c>
    </row>
    <row r="1818" spans="1:12" x14ac:dyDescent="0.25">
      <c r="A1818" s="8">
        <v>45647</v>
      </c>
      <c r="B1818" s="9">
        <v>97696.08</v>
      </c>
      <c r="C1818" s="9">
        <v>99490.36</v>
      </c>
      <c r="D1818" s="9">
        <v>96639.15</v>
      </c>
      <c r="E1818" s="9">
        <v>97253.03</v>
      </c>
      <c r="F1818" s="9">
        <v>103445426511.101</v>
      </c>
      <c r="G1818" s="9">
        <v>1933881968477.8469</v>
      </c>
      <c r="H1818" s="44">
        <f t="shared" si="144"/>
        <v>1.3135479521733388E-2</v>
      </c>
      <c r="I1818" s="10">
        <f t="shared" si="140"/>
        <v>7.7267711525064089E-3</v>
      </c>
      <c r="J1818" s="10">
        <f t="shared" si="141"/>
        <v>-2.1759322048886309E-2</v>
      </c>
      <c r="K1818" s="10">
        <f t="shared" si="142"/>
        <v>12.718958967020223</v>
      </c>
      <c r="L1818" s="10">
        <f t="shared" si="143"/>
        <v>2.9503674235545452E-2</v>
      </c>
    </row>
    <row r="1819" spans="1:12" x14ac:dyDescent="0.25">
      <c r="A1819" s="8">
        <v>45648</v>
      </c>
      <c r="B1819" s="9">
        <v>97178.72</v>
      </c>
      <c r="C1819" s="9">
        <v>97408.04</v>
      </c>
      <c r="D1819" s="9">
        <v>94288.04</v>
      </c>
      <c r="E1819" s="9">
        <v>95136.87</v>
      </c>
      <c r="F1819" s="9">
        <v>60172030056.139374</v>
      </c>
      <c r="G1819" s="9">
        <v>1906302613170.8359</v>
      </c>
      <c r="H1819" s="44">
        <f t="shared" si="144"/>
        <v>-2.0929866974046602E-2</v>
      </c>
      <c r="I1819" s="10">
        <f t="shared" si="140"/>
        <v>2.7943569344297033E-2</v>
      </c>
      <c r="J1819" s="10">
        <f t="shared" si="141"/>
        <v>-4.0872692153944845E-3</v>
      </c>
      <c r="K1819" s="10">
        <f t="shared" si="142"/>
        <v>12.431822980818085</v>
      </c>
      <c r="L1819" s="10">
        <f t="shared" si="143"/>
        <v>3.3090092868618415E-2</v>
      </c>
    </row>
    <row r="1820" spans="1:12" x14ac:dyDescent="0.25">
      <c r="A1820" s="8">
        <v>45649</v>
      </c>
      <c r="B1820" s="9">
        <v>95181.3</v>
      </c>
      <c r="C1820" s="9">
        <v>96433.71</v>
      </c>
      <c r="D1820" s="9">
        <v>92587.99</v>
      </c>
      <c r="E1820" s="9">
        <v>94748.02</v>
      </c>
      <c r="F1820" s="9">
        <v>74389445085.735199</v>
      </c>
      <c r="G1820" s="9">
        <v>1876386494838.1641</v>
      </c>
      <c r="H1820" s="44">
        <f t="shared" si="144"/>
        <v>-1.000256241681885E-2</v>
      </c>
      <c r="I1820" s="10">
        <f t="shared" si="140"/>
        <v>1.9759674564780838E-2</v>
      </c>
      <c r="J1820" s="10">
        <f t="shared" si="141"/>
        <v>4.2828124534950662E-2</v>
      </c>
      <c r="K1820" s="10">
        <f t="shared" si="142"/>
        <v>12.29747033308079</v>
      </c>
      <c r="L1820" s="10">
        <f t="shared" si="143"/>
        <v>4.1535840663567747E-2</v>
      </c>
    </row>
    <row r="1821" spans="1:12" x14ac:dyDescent="0.25">
      <c r="A1821" s="8">
        <v>45650</v>
      </c>
      <c r="B1821" s="9">
        <v>94736.639999999999</v>
      </c>
      <c r="C1821" s="9">
        <v>99280.01</v>
      </c>
      <c r="D1821" s="9">
        <v>93712.18</v>
      </c>
      <c r="E1821" s="9">
        <v>98805.9</v>
      </c>
      <c r="F1821" s="9">
        <v>76323175683.21254</v>
      </c>
      <c r="G1821" s="9">
        <v>1899057311855.582</v>
      </c>
      <c r="H1821" s="44">
        <f t="shared" si="144"/>
        <v>2.9515612330999069E-2</v>
      </c>
      <c r="I1821" s="10">
        <f t="shared" si="140"/>
        <v>2.4732303882308085E-3</v>
      </c>
      <c r="J1821" s="10">
        <f t="shared" si="141"/>
        <v>6.3771495426894198E-3</v>
      </c>
      <c r="K1821" s="10">
        <f t="shared" si="142"/>
        <v>12.689953312414964</v>
      </c>
      <c r="L1821" s="10">
        <f t="shared" si="143"/>
        <v>5.9414155129034585E-2</v>
      </c>
    </row>
    <row r="1822" spans="1:12" x14ac:dyDescent="0.25">
      <c r="A1822" s="8">
        <v>45651</v>
      </c>
      <c r="B1822" s="9">
        <v>98612.37</v>
      </c>
      <c r="C1822" s="9">
        <v>99436</v>
      </c>
      <c r="D1822" s="9">
        <v>97676.75</v>
      </c>
      <c r="E1822" s="9">
        <v>99436</v>
      </c>
      <c r="F1822" s="9">
        <v>62036161613.876762</v>
      </c>
      <c r="G1822" s="9">
        <v>1949704818370.4719</v>
      </c>
      <c r="H1822" s="44">
        <f t="shared" si="144"/>
        <v>1.5712125734073279E-3</v>
      </c>
      <c r="I1822" s="10">
        <f t="shared" si="140"/>
        <v>2.2971092525019624E-2</v>
      </c>
      <c r="J1822" s="10">
        <f t="shared" si="141"/>
        <v>-3.6260308137897712E-2</v>
      </c>
      <c r="K1822" s="10">
        <f t="shared" si="142"/>
        <v>12.71146313918879</v>
      </c>
      <c r="L1822" s="10">
        <f t="shared" si="143"/>
        <v>1.8010939143654925E-2</v>
      </c>
    </row>
    <row r="1823" spans="1:12" x14ac:dyDescent="0.25">
      <c r="A1823" s="8">
        <v>45652</v>
      </c>
      <c r="B1823" s="9">
        <v>99792</v>
      </c>
      <c r="C1823" s="9">
        <v>99940.03</v>
      </c>
      <c r="D1823" s="9">
        <v>95249.51</v>
      </c>
      <c r="E1823" s="9">
        <v>95830.42</v>
      </c>
      <c r="F1823" s="9">
        <v>58620968526.585373</v>
      </c>
      <c r="G1823" s="9">
        <v>1915420141811.585</v>
      </c>
      <c r="H1823" s="44">
        <f t="shared" si="144"/>
        <v>5.0688885313166137E-3</v>
      </c>
      <c r="I1823" s="10">
        <f t="shared" si="140"/>
        <v>6.2494233001102279E-3</v>
      </c>
      <c r="J1823" s="10">
        <f t="shared" si="141"/>
        <v>-1.4378002308661375E-2</v>
      </c>
      <c r="K1823" s="10">
        <f t="shared" si="142"/>
        <v>12.780965017442595</v>
      </c>
      <c r="L1823" s="10">
        <f t="shared" si="143"/>
        <v>4.9244557793525656E-2</v>
      </c>
    </row>
    <row r="1824" spans="1:12" x14ac:dyDescent="0.25">
      <c r="A1824" s="8">
        <v>45653</v>
      </c>
      <c r="B1824" s="9">
        <v>95848.07</v>
      </c>
      <c r="C1824" s="9">
        <v>97199.96</v>
      </c>
      <c r="D1824" s="9">
        <v>93527.75</v>
      </c>
      <c r="E1824" s="9">
        <v>94452.57</v>
      </c>
      <c r="F1824" s="9">
        <v>66231541525.759583</v>
      </c>
      <c r="G1824" s="9">
        <v>1892533809243.1399</v>
      </c>
      <c r="H1824" s="44">
        <f t="shared" si="144"/>
        <v>-2.7417142060093363E-2</v>
      </c>
      <c r="I1824" s="10">
        <f t="shared" si="140"/>
        <v>1.2232804526387676E-2</v>
      </c>
      <c r="J1824" s="10">
        <f t="shared" si="141"/>
        <v>7.9563742945267801E-3</v>
      </c>
      <c r="K1824" s="10">
        <f t="shared" si="142"/>
        <v>12.403130341834194</v>
      </c>
      <c r="L1824" s="10">
        <f t="shared" si="143"/>
        <v>3.9263320244526501E-2</v>
      </c>
    </row>
    <row r="1825" spans="1:12" x14ac:dyDescent="0.25">
      <c r="A1825" s="8">
        <v>45654</v>
      </c>
      <c r="B1825" s="9">
        <v>94394.880000000005</v>
      </c>
      <c r="C1825" s="9">
        <v>95394.07</v>
      </c>
      <c r="D1825" s="9">
        <v>94098.12</v>
      </c>
      <c r="E1825" s="9">
        <v>95204.07</v>
      </c>
      <c r="F1825" s="9">
        <v>54047947732.662018</v>
      </c>
      <c r="G1825" s="9">
        <v>1875425836828.8159</v>
      </c>
      <c r="H1825" s="44">
        <f t="shared" si="144"/>
        <v>-1.8579122872067019E-2</v>
      </c>
      <c r="I1825" s="10">
        <f t="shared" si="140"/>
        <v>1.4767219602683961E-3</v>
      </c>
      <c r="J1825" s="10">
        <f t="shared" si="141"/>
        <v>-1.6223150964029265E-2</v>
      </c>
      <c r="K1825" s="10">
        <f t="shared" si="142"/>
        <v>12.154111936342927</v>
      </c>
      <c r="L1825" s="10">
        <f t="shared" si="143"/>
        <v>1.3772326163370874E-2</v>
      </c>
    </row>
    <row r="1826" spans="1:12" x14ac:dyDescent="0.25">
      <c r="A1826" s="8">
        <v>45655</v>
      </c>
      <c r="B1826" s="9">
        <v>95233.87</v>
      </c>
      <c r="C1826" s="9">
        <v>95272.03</v>
      </c>
      <c r="D1826" s="9">
        <v>93069.72</v>
      </c>
      <c r="E1826" s="9">
        <v>93659.56</v>
      </c>
      <c r="F1826" s="9">
        <v>35660027972.344948</v>
      </c>
      <c r="G1826" s="9">
        <v>1872836839162.937</v>
      </c>
      <c r="H1826" s="44">
        <f t="shared" si="144"/>
        <v>-1.2793248049905843E-3</v>
      </c>
      <c r="I1826" s="10">
        <f t="shared" si="140"/>
        <v>1.0311190142438321E-2</v>
      </c>
      <c r="J1826" s="10">
        <f t="shared" si="141"/>
        <v>-9.0597265244466429E-3</v>
      </c>
      <c r="K1826" s="10">
        <f t="shared" si="142"/>
        <v>12.137283554655141</v>
      </c>
      <c r="L1826" s="10">
        <f t="shared" si="143"/>
        <v>2.3663013061605787E-2</v>
      </c>
    </row>
    <row r="1827" spans="1:12" x14ac:dyDescent="0.25">
      <c r="A1827" s="8">
        <v>45656</v>
      </c>
      <c r="B1827" s="9">
        <v>93610.59</v>
      </c>
      <c r="C1827" s="9">
        <v>94951.18</v>
      </c>
      <c r="D1827" s="9">
        <v>91603.06</v>
      </c>
      <c r="E1827" s="9">
        <v>92811.03</v>
      </c>
      <c r="F1827" s="9">
        <v>58331914971.832764</v>
      </c>
      <c r="G1827" s="9">
        <v>1850687915427.8679</v>
      </c>
      <c r="H1827" s="44">
        <f t="shared" si="144"/>
        <v>-3.3677250290563331E-3</v>
      </c>
      <c r="I1827" s="10">
        <f t="shared" si="140"/>
        <v>1.4863863273227864E-2</v>
      </c>
      <c r="J1827" s="10">
        <f t="shared" si="141"/>
        <v>9.0073345808143745E-3</v>
      </c>
      <c r="K1827" s="10">
        <f t="shared" si="142"/>
        <v>12.093040796014318</v>
      </c>
      <c r="L1827" s="10">
        <f t="shared" si="143"/>
        <v>3.6550307380561309E-2</v>
      </c>
    </row>
    <row r="1828" spans="1:12" x14ac:dyDescent="0.25">
      <c r="A1828" s="8">
        <v>45657</v>
      </c>
      <c r="B1828" s="9">
        <v>92728.07</v>
      </c>
      <c r="C1828" s="9">
        <v>96016.01</v>
      </c>
      <c r="D1828" s="9">
        <v>92161.96</v>
      </c>
      <c r="E1828" s="9">
        <v>93647.01</v>
      </c>
      <c r="F1828" s="9">
        <v>75351850923.65506</v>
      </c>
      <c r="G1828" s="9">
        <v>1856486204953.781</v>
      </c>
      <c r="H1828" s="44">
        <f t="shared" si="144"/>
        <v>1.1214499914587705E-2</v>
      </c>
      <c r="I1828" s="10">
        <f t="shared" si="140"/>
        <v>2.736068446795642E-2</v>
      </c>
      <c r="J1828" s="10">
        <f t="shared" si="141"/>
        <v>1.0284685010231609E-2</v>
      </c>
      <c r="K1828" s="10">
        <f t="shared" si="142"/>
        <v>12.239872700902914</v>
      </c>
      <c r="L1828" s="10">
        <f t="shared" si="143"/>
        <v>4.1818229560221853E-2</v>
      </c>
    </row>
    <row r="1829" spans="1:12" x14ac:dyDescent="0.25">
      <c r="A1829" s="8">
        <v>45658</v>
      </c>
      <c r="B1829" s="9">
        <v>93650.83</v>
      </c>
      <c r="C1829" s="9">
        <v>95074.46</v>
      </c>
      <c r="D1829" s="9">
        <v>93070.57</v>
      </c>
      <c r="E1829" s="9">
        <v>94610.14</v>
      </c>
      <c r="F1829" s="9">
        <v>51859876687.916367</v>
      </c>
      <c r="G1829" s="9">
        <v>1860687393383.272</v>
      </c>
      <c r="H1829" s="44">
        <f t="shared" si="144"/>
        <v>-9.8061771156704846E-3</v>
      </c>
      <c r="I1829" s="10">
        <f t="shared" si="140"/>
        <v>1.2303983732171342E-2</v>
      </c>
      <c r="J1829" s="10">
        <f t="shared" si="141"/>
        <v>2.4722931389806524E-2</v>
      </c>
      <c r="K1829" s="10">
        <f t="shared" si="142"/>
        <v>12.110040164208931</v>
      </c>
      <c r="L1829" s="10">
        <f t="shared" si="143"/>
        <v>2.1530866309296348E-2</v>
      </c>
    </row>
    <row r="1830" spans="1:12" x14ac:dyDescent="0.25">
      <c r="A1830" s="8">
        <v>45659</v>
      </c>
      <c r="B1830" s="9">
        <v>94474.31</v>
      </c>
      <c r="C1830" s="9">
        <v>97820.94</v>
      </c>
      <c r="D1830" s="9">
        <v>94459.99</v>
      </c>
      <c r="E1830" s="9">
        <v>96949.18</v>
      </c>
      <c r="F1830" s="9">
        <v>52199445640.069687</v>
      </c>
      <c r="G1830" s="9">
        <v>1907089349114.5259</v>
      </c>
      <c r="H1830" s="44">
        <f t="shared" si="144"/>
        <v>2.888767393472438E-2</v>
      </c>
      <c r="I1830" s="10">
        <f t="shared" si="140"/>
        <v>9.6709019328116465E-3</v>
      </c>
      <c r="J1830" s="10">
        <f t="shared" si="141"/>
        <v>1.2145125930925982E-2</v>
      </c>
      <c r="K1830" s="10">
        <f t="shared" si="142"/>
        <v>12.488758729743738</v>
      </c>
      <c r="L1830" s="10">
        <f t="shared" si="143"/>
        <v>3.5580672833016358E-2</v>
      </c>
    </row>
    <row r="1831" spans="1:12" x14ac:dyDescent="0.25">
      <c r="A1831" s="8">
        <v>45660</v>
      </c>
      <c r="B1831" s="9">
        <v>96981.54</v>
      </c>
      <c r="C1831" s="9">
        <v>98944.63</v>
      </c>
      <c r="D1831" s="9">
        <v>96123.56</v>
      </c>
      <c r="E1831" s="9">
        <v>98126.64</v>
      </c>
      <c r="F1831" s="9">
        <v>58117695882.721252</v>
      </c>
      <c r="G1831" s="9">
        <v>1926076511509.896</v>
      </c>
      <c r="H1831" s="44">
        <f t="shared" si="144"/>
        <v>1.1487213269469731E-2</v>
      </c>
      <c r="I1831" s="10">
        <f t="shared" si="140"/>
        <v>1.7600009397827072E-3</v>
      </c>
      <c r="J1831" s="10">
        <f t="shared" si="141"/>
        <v>1.3532512679532704E-3</v>
      </c>
      <c r="K1831" s="10">
        <f t="shared" si="142"/>
        <v>12.643706978012725</v>
      </c>
      <c r="L1831" s="10">
        <f t="shared" si="143"/>
        <v>2.9348372032829584E-2</v>
      </c>
    </row>
    <row r="1832" spans="1:12" x14ac:dyDescent="0.25">
      <c r="A1832" s="8">
        <v>45661</v>
      </c>
      <c r="B1832" s="9">
        <v>98209.88</v>
      </c>
      <c r="C1832" s="9">
        <v>98727.99</v>
      </c>
      <c r="D1832" s="9">
        <v>97560.78</v>
      </c>
      <c r="E1832" s="9">
        <v>98259.43</v>
      </c>
      <c r="F1832" s="9">
        <v>47085373030.804878</v>
      </c>
      <c r="G1832" s="9">
        <v>1941545303077.219</v>
      </c>
      <c r="H1832" s="44">
        <f t="shared" si="144"/>
        <v>-2.1895074042926777E-3</v>
      </c>
      <c r="I1832" s="10">
        <f t="shared" si="140"/>
        <v>2.6154583864753576E-2</v>
      </c>
      <c r="J1832" s="10">
        <f t="shared" si="141"/>
        <v>1.3753387333919065E-3</v>
      </c>
      <c r="K1832" s="10">
        <f t="shared" si="142"/>
        <v>12.613833980562367</v>
      </c>
      <c r="L1832" s="10">
        <f t="shared" si="143"/>
        <v>1.1963926487672749E-2</v>
      </c>
    </row>
    <row r="1833" spans="1:12" x14ac:dyDescent="0.25">
      <c r="A1833" s="8">
        <v>45662</v>
      </c>
      <c r="B1833" s="9">
        <v>98216.11</v>
      </c>
      <c r="C1833" s="9">
        <v>98757.56</v>
      </c>
      <c r="D1833" s="9">
        <v>97339.16</v>
      </c>
      <c r="E1833" s="9">
        <v>98394.57</v>
      </c>
      <c r="F1833" s="9">
        <v>33142539323.96516</v>
      </c>
      <c r="G1833" s="9">
        <v>1942558010009.6299</v>
      </c>
      <c r="H1833" s="44">
        <f t="shared" si="144"/>
        <v>2.9950979453741974E-4</v>
      </c>
      <c r="I1833" s="10">
        <f t="shared" si="140"/>
        <v>2.6338758698242853E-2</v>
      </c>
      <c r="J1833" s="10">
        <f t="shared" si="141"/>
        <v>3.8898792890705192E-2</v>
      </c>
      <c r="K1833" s="10">
        <f t="shared" si="142"/>
        <v>12.617911457180751</v>
      </c>
      <c r="L1833" s="10">
        <f t="shared" si="143"/>
        <v>1.4571730432027419E-2</v>
      </c>
    </row>
    <row r="1834" spans="1:12" x14ac:dyDescent="0.25">
      <c r="A1834" s="8">
        <v>45663</v>
      </c>
      <c r="B1834" s="9">
        <v>98457.51</v>
      </c>
      <c r="C1834" s="9">
        <v>102440</v>
      </c>
      <c r="D1834" s="9">
        <v>97983.22</v>
      </c>
      <c r="E1834" s="9">
        <v>102222</v>
      </c>
      <c r="F1834" s="9">
        <v>53401942771.388123</v>
      </c>
      <c r="G1834" s="9">
        <v>1984108911405.21</v>
      </c>
      <c r="H1834" s="44">
        <f t="shared" si="144"/>
        <v>3.7287677014296451E-2</v>
      </c>
      <c r="I1834" s="10">
        <f t="shared" si="140"/>
        <v>3.5749672752383894E-2</v>
      </c>
      <c r="J1834" s="10">
        <f t="shared" si="141"/>
        <v>-5.1900373696464608E-2</v>
      </c>
      <c r="K1834" s="10">
        <f t="shared" si="142"/>
        <v>13.125691741205396</v>
      </c>
      <c r="L1834" s="10">
        <f t="shared" si="143"/>
        <v>4.548513510782759E-2</v>
      </c>
    </row>
    <row r="1835" spans="1:12" x14ac:dyDescent="0.25">
      <c r="A1835" s="8">
        <v>45664</v>
      </c>
      <c r="B1835" s="9">
        <v>102109</v>
      </c>
      <c r="C1835" s="9">
        <v>102444</v>
      </c>
      <c r="D1835" s="9">
        <v>96206.19</v>
      </c>
      <c r="E1835" s="9">
        <v>96916.64</v>
      </c>
      <c r="F1835" s="9">
        <v>72033067738.867599</v>
      </c>
      <c r="G1835" s="9">
        <v>1978855407463.7109</v>
      </c>
      <c r="H1835" s="44">
        <f t="shared" si="144"/>
        <v>3.9047247169074583E-5</v>
      </c>
      <c r="I1835" s="10">
        <f t="shared" si="140"/>
        <v>2.1707896676830214E-2</v>
      </c>
      <c r="J1835" s="10">
        <f t="shared" si="141"/>
        <v>-1.9157494523128205E-2</v>
      </c>
      <c r="K1835" s="10">
        <f t="shared" si="142"/>
        <v>13.126243310582248</v>
      </c>
      <c r="L1835" s="10">
        <f t="shared" si="143"/>
        <v>6.4837927788222283E-2</v>
      </c>
    </row>
    <row r="1836" spans="1:12" x14ac:dyDescent="0.25">
      <c r="A1836" s="8">
        <v>45665</v>
      </c>
      <c r="B1836" s="9">
        <v>96712</v>
      </c>
      <c r="C1836" s="9">
        <v>97268.67</v>
      </c>
      <c r="D1836" s="9">
        <v>92991.31</v>
      </c>
      <c r="E1836" s="9">
        <v>95059.96</v>
      </c>
      <c r="F1836" s="9">
        <v>85737267513.487808</v>
      </c>
      <c r="G1836" s="9">
        <v>1891194933246.042</v>
      </c>
      <c r="H1836" s="44">
        <f t="shared" si="144"/>
        <v>-5.0518624809652121E-2</v>
      </c>
      <c r="I1836" s="10">
        <f t="shared" si="140"/>
        <v>1.6961305938770689E-2</v>
      </c>
      <c r="J1836" s="10">
        <f t="shared" si="141"/>
        <v>-2.7917642717291358E-2</v>
      </c>
      <c r="K1836" s="10">
        <f t="shared" si="142"/>
        <v>12.412604924805086</v>
      </c>
      <c r="L1836" s="10">
        <f t="shared" si="143"/>
        <v>4.5997416317718365E-2</v>
      </c>
    </row>
    <row r="1837" spans="1:12" x14ac:dyDescent="0.25">
      <c r="A1837" s="8">
        <v>45666</v>
      </c>
      <c r="B1837" s="9">
        <v>94962.47</v>
      </c>
      <c r="C1837" s="9">
        <v>95340.9</v>
      </c>
      <c r="D1837" s="9">
        <v>91245.71</v>
      </c>
      <c r="E1837" s="9">
        <v>92406.11</v>
      </c>
      <c r="F1837" s="9">
        <v>85716154823.756104</v>
      </c>
      <c r="G1837" s="9">
        <v>1851270937380.6479</v>
      </c>
      <c r="H1837" s="44">
        <f t="shared" si="144"/>
        <v>-1.981902291868496E-2</v>
      </c>
      <c r="I1837" s="10">
        <f t="shared" si="140"/>
        <v>8.3320767121722178E-3</v>
      </c>
      <c r="J1837" s="10">
        <f t="shared" si="141"/>
        <v>2.5364881175065079E-2</v>
      </c>
      <c r="K1837" s="10">
        <f t="shared" si="142"/>
        <v>12.146780200401107</v>
      </c>
      <c r="L1837" s="10">
        <f t="shared" si="143"/>
        <v>4.4880904537867972E-2</v>
      </c>
    </row>
    <row r="1838" spans="1:12" x14ac:dyDescent="0.25">
      <c r="A1838" s="8">
        <v>45667</v>
      </c>
      <c r="B1838" s="9">
        <v>92592.4</v>
      </c>
      <c r="C1838" s="9">
        <v>95738.27</v>
      </c>
      <c r="D1838" s="9">
        <v>92418.35</v>
      </c>
      <c r="E1838" s="9">
        <v>94749.98</v>
      </c>
      <c r="F1838" s="9">
        <v>84405720218.445999</v>
      </c>
      <c r="G1838" s="9">
        <v>1866359318259.1741</v>
      </c>
      <c r="H1838" s="44">
        <f t="shared" si="144"/>
        <v>4.1678859754838678E-3</v>
      </c>
      <c r="I1838" s="10">
        <f t="shared" si="140"/>
        <v>7.6540831782995859E-3</v>
      </c>
      <c r="J1838" s="10">
        <f t="shared" si="141"/>
        <v>-1.6254356993004038E-3</v>
      </c>
      <c r="K1838" s="10">
        <f t="shared" si="142"/>
        <v>12.201574481221128</v>
      </c>
      <c r="L1838" s="10">
        <f t="shared" si="143"/>
        <v>3.5922736123291443E-2</v>
      </c>
    </row>
    <row r="1839" spans="1:12" x14ac:dyDescent="0.25">
      <c r="A1839" s="8">
        <v>45668</v>
      </c>
      <c r="B1839" s="9">
        <v>94705.81</v>
      </c>
      <c r="C1839" s="9">
        <v>95009.18</v>
      </c>
      <c r="D1839" s="9">
        <v>93900.15</v>
      </c>
      <c r="E1839" s="9">
        <v>94595.97</v>
      </c>
      <c r="F1839" s="9">
        <v>60600829825.087112</v>
      </c>
      <c r="G1839" s="9">
        <v>1869739138503.3379</v>
      </c>
      <c r="H1839" s="44">
        <f t="shared" si="144"/>
        <v>-7.6154499136031079E-3</v>
      </c>
      <c r="I1839" s="10">
        <f t="shared" si="140"/>
        <v>1.0389269714720416E-3</v>
      </c>
      <c r="J1839" s="10">
        <f t="shared" si="141"/>
        <v>-1.1209779866944158E-3</v>
      </c>
      <c r="K1839" s="10">
        <f t="shared" si="142"/>
        <v>12.101038551978688</v>
      </c>
      <c r="L1839" s="10">
        <f t="shared" si="143"/>
        <v>1.1810737256543247E-2</v>
      </c>
    </row>
    <row r="1840" spans="1:12" x14ac:dyDescent="0.25">
      <c r="A1840" s="8">
        <v>45669</v>
      </c>
      <c r="B1840" s="9">
        <v>94635.04</v>
      </c>
      <c r="C1840" s="9">
        <v>95314.07</v>
      </c>
      <c r="D1840" s="9">
        <v>93804.15</v>
      </c>
      <c r="E1840" s="9">
        <v>94489.93</v>
      </c>
      <c r="F1840" s="9">
        <v>26704832659.024391</v>
      </c>
      <c r="G1840" s="9">
        <v>1872700186059.394</v>
      </c>
      <c r="H1840" s="44">
        <f t="shared" si="144"/>
        <v>3.2090583246799308E-3</v>
      </c>
      <c r="I1840" s="10">
        <f t="shared" si="140"/>
        <v>8.1822660369048617E-3</v>
      </c>
      <c r="J1840" s="10">
        <f t="shared" si="141"/>
        <v>-1.6552028348415515E-4</v>
      </c>
      <c r="K1840" s="10">
        <f t="shared" si="142"/>
        <v>12.143080548805866</v>
      </c>
      <c r="L1840" s="10">
        <f t="shared" si="143"/>
        <v>1.6096515985700055E-2</v>
      </c>
    </row>
    <row r="1841" spans="1:12" x14ac:dyDescent="0.25">
      <c r="A1841" s="8">
        <v>45670</v>
      </c>
      <c r="B1841" s="9">
        <v>94583.86</v>
      </c>
      <c r="C1841" s="9">
        <v>95759.98</v>
      </c>
      <c r="D1841" s="9">
        <v>90000.02</v>
      </c>
      <c r="E1841" s="9">
        <v>94474.29</v>
      </c>
      <c r="F1841" s="9">
        <v>60704225079.4216</v>
      </c>
      <c r="G1841" s="9">
        <v>1843035365618.572</v>
      </c>
      <c r="H1841" s="44">
        <f t="shared" si="144"/>
        <v>4.6783229380508978E-3</v>
      </c>
      <c r="I1841" s="10">
        <f t="shared" si="140"/>
        <v>1.2647159086561844E-2</v>
      </c>
      <c r="J1841" s="10">
        <f t="shared" si="141"/>
        <v>2.2756032355469413E-2</v>
      </c>
      <c r="K1841" s="10">
        <f t="shared" si="142"/>
        <v>12.204568124013996</v>
      </c>
      <c r="L1841" s="10">
        <f t="shared" si="143"/>
        <v>6.3999541333435106E-2</v>
      </c>
    </row>
    <row r="1842" spans="1:12" x14ac:dyDescent="0.25">
      <c r="A1842" s="8">
        <v>45671</v>
      </c>
      <c r="B1842" s="9">
        <v>94523.94</v>
      </c>
      <c r="C1842" s="9">
        <v>97316.06</v>
      </c>
      <c r="D1842" s="9">
        <v>94354.8</v>
      </c>
      <c r="E1842" s="9">
        <v>96624.15</v>
      </c>
      <c r="F1842" s="9">
        <v>89162525730.665512</v>
      </c>
      <c r="G1842" s="9">
        <v>1899683295814.7251</v>
      </c>
      <c r="H1842" s="44">
        <f t="shared" si="144"/>
        <v>1.6249794538386514E-2</v>
      </c>
      <c r="I1842" s="10">
        <f t="shared" si="140"/>
        <v>2.4292076286301832E-2</v>
      </c>
      <c r="J1842" s="10">
        <f t="shared" si="141"/>
        <v>3.7835779150450444E-2</v>
      </c>
      <c r="K1842" s="10">
        <f t="shared" si="142"/>
        <v>12.419139642997351</v>
      </c>
      <c r="L1842" s="10">
        <f t="shared" si="143"/>
        <v>3.1384306892707103E-2</v>
      </c>
    </row>
    <row r="1843" spans="1:12" x14ac:dyDescent="0.25">
      <c r="A1843" s="8">
        <v>45672</v>
      </c>
      <c r="B1843" s="9">
        <v>96506.98</v>
      </c>
      <c r="C1843" s="9">
        <v>100638</v>
      </c>
      <c r="D1843" s="9">
        <v>96506.98</v>
      </c>
      <c r="E1843" s="9">
        <v>100280</v>
      </c>
      <c r="F1843" s="9">
        <v>70069304045.505234</v>
      </c>
      <c r="G1843" s="9">
        <v>1942834773949.3479</v>
      </c>
      <c r="H1843" s="44">
        <f t="shared" si="144"/>
        <v>3.4135578444092395E-2</v>
      </c>
      <c r="I1843" s="10">
        <f t="shared" si="140"/>
        <v>3.678334948745763E-2</v>
      </c>
      <c r="J1843" s="10">
        <f t="shared" si="141"/>
        <v>-2.2935779816514179E-3</v>
      </c>
      <c r="K1843" s="10">
        <f t="shared" si="142"/>
        <v>12.877209736933118</v>
      </c>
      <c r="L1843" s="10">
        <f t="shared" si="143"/>
        <v>4.280540122590093E-2</v>
      </c>
    </row>
    <row r="1844" spans="1:12" x14ac:dyDescent="0.25">
      <c r="A1844" s="8">
        <v>45673</v>
      </c>
      <c r="B1844" s="9">
        <v>100491</v>
      </c>
      <c r="C1844" s="9">
        <v>100616</v>
      </c>
      <c r="D1844" s="9">
        <v>97514.91</v>
      </c>
      <c r="E1844" s="9">
        <v>100050</v>
      </c>
      <c r="F1844" s="9">
        <v>74992466216.372818</v>
      </c>
      <c r="G1844" s="9">
        <v>1971703690414.0349</v>
      </c>
      <c r="H1844" s="44">
        <f t="shared" si="144"/>
        <v>-2.1860529819749995E-4</v>
      </c>
      <c r="I1844" s="10">
        <f t="shared" si="140"/>
        <v>4.2435135286455511E-2</v>
      </c>
      <c r="J1844" s="10">
        <f t="shared" si="141"/>
        <v>4.0669665167416325E-2</v>
      </c>
      <c r="K1844" s="10">
        <f t="shared" si="142"/>
        <v>12.874176105360426</v>
      </c>
      <c r="L1844" s="10">
        <f t="shared" si="143"/>
        <v>3.1801188146510118E-2</v>
      </c>
    </row>
    <row r="1845" spans="1:12" x14ac:dyDescent="0.25">
      <c r="A1845" s="8">
        <v>45674</v>
      </c>
      <c r="B1845" s="9">
        <v>100045</v>
      </c>
      <c r="C1845" s="9">
        <v>105828</v>
      </c>
      <c r="D1845" s="9">
        <v>100044</v>
      </c>
      <c r="E1845" s="9">
        <v>104119</v>
      </c>
      <c r="F1845" s="9">
        <v>80029703797.128922</v>
      </c>
      <c r="G1845" s="9">
        <v>2036603783703.031</v>
      </c>
      <c r="H1845" s="44">
        <f t="shared" si="144"/>
        <v>5.1800906416474515E-2</v>
      </c>
      <c r="I1845" s="10">
        <f t="shared" si="140"/>
        <v>1.5204451481846085E-2</v>
      </c>
      <c r="J1845" s="10">
        <f t="shared" si="141"/>
        <v>2.8429009114570025E-3</v>
      </c>
      <c r="K1845" s="10">
        <f t="shared" si="142"/>
        <v>13.592871003399887</v>
      </c>
      <c r="L1845" s="10">
        <f t="shared" si="143"/>
        <v>5.7814561592899105E-2</v>
      </c>
    </row>
    <row r="1846" spans="1:12" x14ac:dyDescent="0.25">
      <c r="A1846" s="8">
        <v>45675</v>
      </c>
      <c r="B1846" s="9">
        <v>104227</v>
      </c>
      <c r="C1846" s="9">
        <v>104959</v>
      </c>
      <c r="D1846" s="9">
        <v>102360</v>
      </c>
      <c r="E1846" s="9">
        <v>104415</v>
      </c>
      <c r="F1846" s="9">
        <v>79851654021.581879</v>
      </c>
      <c r="G1846" s="9">
        <v>2056406022697.4641</v>
      </c>
      <c r="H1846" s="44">
        <f t="shared" si="144"/>
        <v>-8.2114374267679632E-3</v>
      </c>
      <c r="I1846" s="10">
        <f t="shared" si="140"/>
        <v>8.7193870063030487E-3</v>
      </c>
      <c r="J1846" s="10">
        <f t="shared" si="141"/>
        <v>-2.9085859311401618E-2</v>
      </c>
      <c r="K1846" s="10">
        <f t="shared" si="142"/>
        <v>13.473042556278573</v>
      </c>
      <c r="L1846" s="10">
        <f t="shared" si="143"/>
        <v>2.5390777647518625E-2</v>
      </c>
    </row>
    <row r="1847" spans="1:12" x14ac:dyDescent="0.25">
      <c r="A1847" s="8">
        <v>45676</v>
      </c>
      <c r="B1847" s="9">
        <v>104401</v>
      </c>
      <c r="C1847" s="9">
        <v>106354</v>
      </c>
      <c r="D1847" s="9">
        <v>99673.27</v>
      </c>
      <c r="E1847" s="9">
        <v>101378</v>
      </c>
      <c r="F1847" s="9">
        <v>71704147685.811844</v>
      </c>
      <c r="G1847" s="9">
        <v>2074454879075.436</v>
      </c>
      <c r="H1847" s="44">
        <f t="shared" si="144"/>
        <v>1.329090406730247E-2</v>
      </c>
      <c r="I1847" s="10">
        <f t="shared" si="140"/>
        <v>3.0732459001168264E-2</v>
      </c>
      <c r="J1847" s="10">
        <f t="shared" si="141"/>
        <v>5.4055120440332782E-3</v>
      </c>
      <c r="K1847" s="10">
        <f t="shared" si="142"/>
        <v>13.665402376456058</v>
      </c>
      <c r="L1847" s="10">
        <f t="shared" si="143"/>
        <v>6.7026295013698167E-2</v>
      </c>
    </row>
    <row r="1848" spans="1:12" x14ac:dyDescent="0.25">
      <c r="A1848" s="8">
        <v>45677</v>
      </c>
      <c r="B1848" s="9">
        <v>100825</v>
      </c>
      <c r="C1848" s="9">
        <v>109079</v>
      </c>
      <c r="D1848" s="9">
        <v>99832.98</v>
      </c>
      <c r="E1848" s="9">
        <v>101926</v>
      </c>
      <c r="F1848" s="9">
        <v>148057020106.46689</v>
      </c>
      <c r="G1848" s="9">
        <v>2073876283580.3279</v>
      </c>
      <c r="H1848" s="44">
        <f t="shared" si="144"/>
        <v>2.5621979427195969E-2</v>
      </c>
      <c r="I1848" s="10">
        <f t="shared" si="140"/>
        <v>6.3843282337077379E-3</v>
      </c>
      <c r="J1848" s="10">
        <f t="shared" si="141"/>
        <v>4.1912760237819535E-2</v>
      </c>
      <c r="K1848" s="10">
        <f t="shared" si="142"/>
        <v>14.041159014437167</v>
      </c>
      <c r="L1848" s="10">
        <f t="shared" si="143"/>
        <v>9.261488538156426E-2</v>
      </c>
    </row>
    <row r="1849" spans="1:12" x14ac:dyDescent="0.25">
      <c r="A1849" s="8">
        <v>45678</v>
      </c>
      <c r="B1849" s="9">
        <v>101743</v>
      </c>
      <c r="C1849" s="9">
        <v>107133</v>
      </c>
      <c r="D1849" s="9">
        <v>100480</v>
      </c>
      <c r="E1849" s="9">
        <v>106198</v>
      </c>
      <c r="F1849" s="9">
        <v>139085618268.7735</v>
      </c>
      <c r="G1849" s="9">
        <v>2058710070902.3</v>
      </c>
      <c r="H1849" s="44">
        <f t="shared" si="144"/>
        <v>-1.7840280897331293E-2</v>
      </c>
      <c r="I1849" s="10">
        <f t="shared" si="140"/>
        <v>8.0418885878606027E-3</v>
      </c>
      <c r="J1849" s="10">
        <f t="shared" si="141"/>
        <v>-2.3333772764082217E-2</v>
      </c>
      <c r="K1849" s="10">
        <f t="shared" si="142"/>
        <v>13.77282051259818</v>
      </c>
      <c r="L1849" s="10">
        <f t="shared" si="143"/>
        <v>6.6212181528662484E-2</v>
      </c>
    </row>
    <row r="1850" spans="1:12" x14ac:dyDescent="0.25">
      <c r="A1850" s="8">
        <v>45679</v>
      </c>
      <c r="B1850" s="9">
        <v>106011</v>
      </c>
      <c r="C1850" s="9">
        <v>106189</v>
      </c>
      <c r="D1850" s="9">
        <v>103417</v>
      </c>
      <c r="E1850" s="9">
        <v>103720</v>
      </c>
      <c r="F1850" s="9">
        <v>87286860083.742157</v>
      </c>
      <c r="G1850" s="9">
        <v>2078211862894.2859</v>
      </c>
      <c r="H1850" s="44">
        <f t="shared" si="144"/>
        <v>-8.8114773225803442E-3</v>
      </c>
      <c r="I1850" s="10">
        <f t="shared" si="140"/>
        <v>1.4233879309705163E-3</v>
      </c>
      <c r="J1850" s="10">
        <f t="shared" si="141"/>
        <v>3.0755881218664793E-3</v>
      </c>
      <c r="K1850" s="10">
        <f t="shared" si="142"/>
        <v>13.642650139660871</v>
      </c>
      <c r="L1850" s="10">
        <f t="shared" si="143"/>
        <v>2.6804103774040966E-2</v>
      </c>
    </row>
    <row r="1851" spans="1:12" x14ac:dyDescent="0.25">
      <c r="A1851" s="8">
        <v>45680</v>
      </c>
      <c r="B1851" s="9">
        <v>103723</v>
      </c>
      <c r="C1851" s="9">
        <v>106461</v>
      </c>
      <c r="D1851" s="9">
        <v>101276</v>
      </c>
      <c r="E1851" s="9">
        <v>104039</v>
      </c>
      <c r="F1851" s="9">
        <v>88297171088.606277</v>
      </c>
      <c r="G1851" s="9">
        <v>2045675220954.8779</v>
      </c>
      <c r="H1851" s="44">
        <f t="shared" si="144"/>
        <v>2.5614705854655377E-3</v>
      </c>
      <c r="I1851" s="10">
        <f t="shared" si="140"/>
        <v>1.4580277325942258E-2</v>
      </c>
      <c r="J1851" s="10">
        <f t="shared" si="141"/>
        <v>7.4202943127097409E-3</v>
      </c>
      <c r="K1851" s="10">
        <f t="shared" si="142"/>
        <v>13.680156857286876</v>
      </c>
      <c r="L1851" s="10">
        <f t="shared" si="143"/>
        <v>5.1196729728662183E-2</v>
      </c>
    </row>
    <row r="1852" spans="1:12" x14ac:dyDescent="0.25">
      <c r="A1852" s="8">
        <v>45681</v>
      </c>
      <c r="B1852" s="9">
        <v>103849</v>
      </c>
      <c r="C1852" s="9">
        <v>106948</v>
      </c>
      <c r="D1852" s="9">
        <v>102800</v>
      </c>
      <c r="E1852" s="9">
        <v>104811</v>
      </c>
      <c r="F1852" s="9">
        <v>115078130761.1882</v>
      </c>
      <c r="G1852" s="9">
        <v>2081402267735.854</v>
      </c>
      <c r="H1852" s="44">
        <f t="shared" si="144"/>
        <v>4.5744451019622207E-3</v>
      </c>
      <c r="I1852" s="10">
        <f t="shared" si="140"/>
        <v>1.2427496220657768E-2</v>
      </c>
      <c r="J1852" s="10">
        <f t="shared" si="141"/>
        <v>4.7704916468660485E-5</v>
      </c>
      <c r="K1852" s="10">
        <f t="shared" si="142"/>
        <v>13.747310428918729</v>
      </c>
      <c r="L1852" s="10">
        <f t="shared" si="143"/>
        <v>4.0350194552529084E-2</v>
      </c>
    </row>
    <row r="1853" spans="1:12" x14ac:dyDescent="0.25">
      <c r="A1853" s="8">
        <v>45682</v>
      </c>
      <c r="B1853" s="9">
        <v>104775</v>
      </c>
      <c r="C1853" s="9">
        <v>105232</v>
      </c>
      <c r="D1853" s="9">
        <v>104145</v>
      </c>
      <c r="E1853" s="9">
        <v>104816</v>
      </c>
      <c r="F1853" s="9">
        <v>52193881184.10453</v>
      </c>
      <c r="G1853" s="9">
        <v>2074620118168.5371</v>
      </c>
      <c r="H1853" s="44">
        <f t="shared" si="144"/>
        <v>-1.6045180835546246E-2</v>
      </c>
      <c r="I1853" s="10">
        <f t="shared" si="140"/>
        <v>1.5627469278139457E-2</v>
      </c>
      <c r="J1853" s="10">
        <f t="shared" si="141"/>
        <v>-2.0922378262860586E-2</v>
      </c>
      <c r="K1853" s="10">
        <f t="shared" si="142"/>
        <v>13.510687166248792</v>
      </c>
      <c r="L1853" s="10">
        <f t="shared" si="143"/>
        <v>1.0437370973162441E-2</v>
      </c>
    </row>
    <row r="1854" spans="1:12" x14ac:dyDescent="0.25">
      <c r="A1854" s="8">
        <v>45683</v>
      </c>
      <c r="B1854" s="9">
        <v>104772</v>
      </c>
      <c r="C1854" s="9">
        <v>105393</v>
      </c>
      <c r="D1854" s="9">
        <v>102623</v>
      </c>
      <c r="E1854" s="9">
        <v>102623</v>
      </c>
      <c r="F1854" s="9">
        <v>28989514906.487801</v>
      </c>
      <c r="G1854" s="9">
        <v>2076926468772.125</v>
      </c>
      <c r="H1854" s="44">
        <f t="shared" si="144"/>
        <v>1.5299528660483502E-3</v>
      </c>
      <c r="I1854" s="10">
        <f t="shared" si="140"/>
        <v>1.681302903377032E-2</v>
      </c>
      <c r="J1854" s="10">
        <f t="shared" si="141"/>
        <v>-6.2071855237130213E-3</v>
      </c>
      <c r="K1854" s="10">
        <f t="shared" si="142"/>
        <v>13.532887833667123</v>
      </c>
      <c r="L1854" s="10">
        <f t="shared" si="143"/>
        <v>2.6991999844089509E-2</v>
      </c>
    </row>
    <row r="1855" spans="1:12" x14ac:dyDescent="0.25">
      <c r="A1855" s="8">
        <v>45684</v>
      </c>
      <c r="B1855" s="9">
        <v>102875</v>
      </c>
      <c r="C1855" s="9">
        <v>103225</v>
      </c>
      <c r="D1855" s="9">
        <v>97785.26</v>
      </c>
      <c r="E1855" s="9">
        <v>101986</v>
      </c>
      <c r="F1855" s="9">
        <v>77302679559.202087</v>
      </c>
      <c r="G1855" s="9">
        <v>1989535139826.0701</v>
      </c>
      <c r="H1855" s="44">
        <f t="shared" si="144"/>
        <v>-2.0570626132665356E-2</v>
      </c>
      <c r="I1855" s="10">
        <f t="shared" si="140"/>
        <v>5.1753982153239916E-3</v>
      </c>
      <c r="J1855" s="10">
        <f t="shared" si="141"/>
        <v>-6.2949816641499901E-3</v>
      </c>
      <c r="K1855" s="10">
        <f t="shared" si="142"/>
        <v>13.233937231412797</v>
      </c>
      <c r="L1855" s="10">
        <f t="shared" si="143"/>
        <v>5.5629447628405382E-2</v>
      </c>
    </row>
    <row r="1856" spans="1:12" x14ac:dyDescent="0.25">
      <c r="A1856" s="8">
        <v>45685</v>
      </c>
      <c r="B1856" s="9">
        <v>102543</v>
      </c>
      <c r="C1856" s="9">
        <v>103556</v>
      </c>
      <c r="D1856" s="9">
        <v>100333</v>
      </c>
      <c r="E1856" s="9">
        <v>101344</v>
      </c>
      <c r="F1856" s="9">
        <v>81875109431.445999</v>
      </c>
      <c r="G1856" s="9">
        <v>2028605776021.7771</v>
      </c>
      <c r="H1856" s="44">
        <f t="shared" si="144"/>
        <v>3.2065875514652458E-3</v>
      </c>
      <c r="I1856" s="10">
        <f t="shared" si="140"/>
        <v>3.1118413592592931E-3</v>
      </c>
      <c r="J1856" s="10">
        <f t="shared" si="141"/>
        <v>2.3296889801073473E-2</v>
      </c>
      <c r="K1856" s="10">
        <f t="shared" si="142"/>
        <v>13.279579597347382</v>
      </c>
      <c r="L1856" s="10">
        <f t="shared" si="143"/>
        <v>3.212303030907071E-2</v>
      </c>
    </row>
    <row r="1857" spans="1:12" x14ac:dyDescent="0.25">
      <c r="A1857" s="8">
        <v>45686</v>
      </c>
      <c r="B1857" s="9">
        <v>101389</v>
      </c>
      <c r="C1857" s="9">
        <v>104646</v>
      </c>
      <c r="D1857" s="9">
        <v>101376</v>
      </c>
      <c r="E1857" s="9">
        <v>103705</v>
      </c>
      <c r="F1857" s="9">
        <v>56703543830.986061</v>
      </c>
      <c r="G1857" s="9">
        <v>2031386072112.6479</v>
      </c>
      <c r="H1857" s="44">
        <f t="shared" si="144"/>
        <v>1.0525705898257947E-2</v>
      </c>
      <c r="I1857" s="10">
        <f t="shared" si="140"/>
        <v>1.3224398898158206E-2</v>
      </c>
      <c r="J1857" s="10">
        <f t="shared" si="141"/>
        <v>1.0491297430210711E-2</v>
      </c>
      <c r="K1857" s="10">
        <f t="shared" si="142"/>
        <v>13.429882252539826</v>
      </c>
      <c r="L1857" s="10">
        <f t="shared" si="143"/>
        <v>3.2256155303030276E-2</v>
      </c>
    </row>
    <row r="1858" spans="1:12" x14ac:dyDescent="0.25">
      <c r="A1858" s="8">
        <v>45687</v>
      </c>
      <c r="B1858" s="9">
        <v>103543</v>
      </c>
      <c r="C1858" s="9">
        <v>106208</v>
      </c>
      <c r="D1858" s="9">
        <v>103396</v>
      </c>
      <c r="E1858" s="9">
        <v>104793</v>
      </c>
      <c r="F1858" s="9">
        <v>75054210025.515686</v>
      </c>
      <c r="G1858" s="9">
        <v>2082326892923.2061</v>
      </c>
      <c r="H1858" s="44">
        <f t="shared" si="144"/>
        <v>1.4926514152475966E-2</v>
      </c>
      <c r="I1858" s="10">
        <f t="shared" si="140"/>
        <v>1.7693301167103426E-2</v>
      </c>
      <c r="J1858" s="10">
        <f t="shared" si="141"/>
        <v>-2.2921378336339227E-2</v>
      </c>
      <c r="K1858" s="10">
        <f t="shared" si="142"/>
        <v>13.645270094200923</v>
      </c>
      <c r="L1858" s="10">
        <f t="shared" si="143"/>
        <v>2.7196409919145736E-2</v>
      </c>
    </row>
    <row r="1859" spans="1:12" x14ac:dyDescent="0.25">
      <c r="A1859" s="8">
        <v>45688</v>
      </c>
      <c r="B1859" s="9">
        <v>104840</v>
      </c>
      <c r="C1859" s="9">
        <v>105807</v>
      </c>
      <c r="D1859" s="9">
        <v>101632</v>
      </c>
      <c r="E1859" s="9">
        <v>102391</v>
      </c>
      <c r="F1859" s="9">
        <v>76033677211.550522</v>
      </c>
      <c r="G1859" s="9">
        <v>2061170283945.47</v>
      </c>
      <c r="H1859" s="44">
        <f t="shared" si="144"/>
        <v>-3.775610123531184E-3</v>
      </c>
      <c r="I1859" s="10">
        <f t="shared" ref="I1859:I1922" si="145">_xlfn.STDEV.S(H1860:H1861)</f>
        <v>1.0908363166670158E-2</v>
      </c>
      <c r="J1859" s="10">
        <f t="shared" ref="J1859:J1922" si="146">E1860/E1859-1</f>
        <v>-1.7013214052016279E-2</v>
      </c>
      <c r="K1859" s="10">
        <f t="shared" ref="K1859:K1922" si="147">C1859/$C$2-1</f>
        <v>13.589975264171409</v>
      </c>
      <c r="L1859" s="10">
        <f t="shared" ref="L1859:L1922" si="148">C1859/D1859-1</f>
        <v>4.1079581234257034E-2</v>
      </c>
    </row>
    <row r="1860" spans="1:12" x14ac:dyDescent="0.25">
      <c r="A1860" s="8">
        <v>45689</v>
      </c>
      <c r="B1860" s="9">
        <v>102318</v>
      </c>
      <c r="C1860" s="9">
        <v>102760</v>
      </c>
      <c r="D1860" s="9">
        <v>100288</v>
      </c>
      <c r="E1860" s="9">
        <v>100649</v>
      </c>
      <c r="F1860" s="9">
        <v>53430949036.512192</v>
      </c>
      <c r="G1860" s="9">
        <v>2020755402343.0659</v>
      </c>
      <c r="H1860" s="44">
        <f t="shared" ref="H1860:H1923" si="149">(C1860-C1859)/C1859</f>
        <v>-2.8797716597200564E-2</v>
      </c>
      <c r="I1860" s="10">
        <f t="shared" si="145"/>
        <v>1.5752583062421634E-2</v>
      </c>
      <c r="J1860" s="10">
        <f t="shared" si="146"/>
        <v>-3.0443521545171826E-2</v>
      </c>
      <c r="K1860" s="10">
        <f t="shared" si="147"/>
        <v>13.169817291353635</v>
      </c>
      <c r="L1860" s="10">
        <f t="shared" si="148"/>
        <v>2.4649010848755593E-2</v>
      </c>
    </row>
    <row r="1861" spans="1:12" x14ac:dyDescent="0.25">
      <c r="A1861" s="8">
        <v>45690</v>
      </c>
      <c r="B1861" s="9">
        <v>100604</v>
      </c>
      <c r="C1861" s="9">
        <v>101386</v>
      </c>
      <c r="D1861" s="9">
        <v>96763.02</v>
      </c>
      <c r="E1861" s="9">
        <v>97584.89</v>
      </c>
      <c r="F1861" s="9">
        <v>53761921059.804878</v>
      </c>
      <c r="G1861" s="9">
        <v>1963730284765.2229</v>
      </c>
      <c r="H1861" s="44">
        <f t="shared" si="149"/>
        <v>-1.3370961463604515E-2</v>
      </c>
      <c r="I1861" s="10">
        <f t="shared" si="145"/>
        <v>1.0970960691146172E-2</v>
      </c>
      <c r="J1861" s="10">
        <f t="shared" si="146"/>
        <v>3.879811720851456E-2</v>
      </c>
      <c r="K1861" s="10">
        <f t="shared" si="147"/>
        <v>12.980353210404628</v>
      </c>
      <c r="L1861" s="10">
        <f t="shared" si="148"/>
        <v>4.7776309586038179E-2</v>
      </c>
    </row>
    <row r="1862" spans="1:12" x14ac:dyDescent="0.25">
      <c r="A1862" s="8">
        <v>45691</v>
      </c>
      <c r="B1862" s="9">
        <v>97418.2</v>
      </c>
      <c r="C1862" s="9">
        <v>102289</v>
      </c>
      <c r="D1862" s="9">
        <v>92692.13</v>
      </c>
      <c r="E1862" s="9">
        <v>101371</v>
      </c>
      <c r="F1862" s="9">
        <v>130618314576.784</v>
      </c>
      <c r="G1862" s="9">
        <v>1917963058416.8821</v>
      </c>
      <c r="H1862" s="44">
        <f t="shared" si="149"/>
        <v>8.9065551456808632E-3</v>
      </c>
      <c r="I1862" s="10">
        <f t="shared" si="145"/>
        <v>1.4372176875105763E-2</v>
      </c>
      <c r="J1862" s="10">
        <f t="shared" si="146"/>
        <v>-3.297797200382746E-2</v>
      </c>
      <c r="K1862" s="10">
        <f t="shared" si="147"/>
        <v>13.104869997229194</v>
      </c>
      <c r="L1862" s="10">
        <f t="shared" si="148"/>
        <v>0.10353489557311923</v>
      </c>
    </row>
    <row r="1863" spans="1:12" x14ac:dyDescent="0.25">
      <c r="A1863" s="8">
        <v>45692</v>
      </c>
      <c r="B1863" s="9">
        <v>101443</v>
      </c>
      <c r="C1863" s="9">
        <v>101613</v>
      </c>
      <c r="D1863" s="9">
        <v>96332.98</v>
      </c>
      <c r="E1863" s="9">
        <v>98027.99</v>
      </c>
      <c r="F1863" s="9">
        <v>101079670880.77699</v>
      </c>
      <c r="G1863" s="9">
        <v>1967339128697.917</v>
      </c>
      <c r="H1863" s="44">
        <f t="shared" si="149"/>
        <v>-6.6087262560001565E-3</v>
      </c>
      <c r="I1863" s="10">
        <f t="shared" si="145"/>
        <v>2.0705530164797693E-2</v>
      </c>
      <c r="J1863" s="10">
        <f t="shared" si="146"/>
        <v>-1.4624394522421702E-2</v>
      </c>
      <c r="K1863" s="10">
        <f t="shared" si="147"/>
        <v>13.011654772541037</v>
      </c>
      <c r="L1863" s="10">
        <f t="shared" si="148"/>
        <v>5.4810097227346199E-2</v>
      </c>
    </row>
    <row r="1864" spans="1:12" x14ac:dyDescent="0.25">
      <c r="A1864" s="8">
        <v>45693</v>
      </c>
      <c r="B1864" s="9">
        <v>97979.89</v>
      </c>
      <c r="C1864" s="9">
        <v>98876.15</v>
      </c>
      <c r="D1864" s="9">
        <v>96296.48</v>
      </c>
      <c r="E1864" s="9">
        <v>96594.39</v>
      </c>
      <c r="F1864" s="9">
        <v>81517859048.121948</v>
      </c>
      <c r="G1864" s="9">
        <v>1936883763799.7041</v>
      </c>
      <c r="H1864" s="44">
        <f t="shared" si="149"/>
        <v>-2.6934053713599696E-2</v>
      </c>
      <c r="I1864" s="10">
        <f t="shared" si="145"/>
        <v>4.8657488074459864E-3</v>
      </c>
      <c r="J1864" s="10">
        <f t="shared" si="146"/>
        <v>-7.8058363430777433E-5</v>
      </c>
      <c r="K1864" s="10">
        <f t="shared" si="147"/>
        <v>12.634264110281</v>
      </c>
      <c r="L1864" s="10">
        <f t="shared" si="148"/>
        <v>2.678882966438656E-2</v>
      </c>
    </row>
    <row r="1865" spans="1:12" x14ac:dyDescent="0.25">
      <c r="A1865" s="8">
        <v>45694</v>
      </c>
      <c r="B1865" s="9">
        <v>96806.37</v>
      </c>
      <c r="C1865" s="9">
        <v>99108.31</v>
      </c>
      <c r="D1865" s="9">
        <v>95885.57</v>
      </c>
      <c r="E1865" s="9">
        <v>96586.85</v>
      </c>
      <c r="F1865" s="9">
        <v>60696114350.752617</v>
      </c>
      <c r="G1865" s="9">
        <v>1931608477135.979</v>
      </c>
      <c r="H1865" s="44">
        <f t="shared" si="149"/>
        <v>2.3479878615824293E-3</v>
      </c>
      <c r="I1865" s="10">
        <f t="shared" si="145"/>
        <v>2.8972777288814863E-2</v>
      </c>
      <c r="J1865" s="10">
        <f t="shared" si="146"/>
        <v>-8.5850195963543818E-4</v>
      </c>
      <c r="K1865" s="10">
        <f t="shared" si="147"/>
        <v>12.666277196913549</v>
      </c>
      <c r="L1865" s="10">
        <f t="shared" si="148"/>
        <v>3.3610271076242038E-2</v>
      </c>
    </row>
    <row r="1866" spans="1:12" x14ac:dyDescent="0.25">
      <c r="A1866" s="8">
        <v>45695</v>
      </c>
      <c r="B1866" s="9">
        <v>96755.94</v>
      </c>
      <c r="C1866" s="9">
        <v>100023</v>
      </c>
      <c r="D1866" s="9">
        <v>95661.119999999995</v>
      </c>
      <c r="E1866" s="9">
        <v>96503.93</v>
      </c>
      <c r="F1866" s="9">
        <v>67990905956.731697</v>
      </c>
      <c r="G1866" s="9">
        <v>1928083793909.2161</v>
      </c>
      <c r="H1866" s="44">
        <f t="shared" si="149"/>
        <v>9.2291958161732583E-3</v>
      </c>
      <c r="I1866" s="10">
        <f t="shared" si="145"/>
        <v>2.5587879171034507E-2</v>
      </c>
      <c r="J1866" s="10">
        <f t="shared" si="146"/>
        <v>4.252676549028056E-4</v>
      </c>
      <c r="K1866" s="10">
        <f t="shared" si="147"/>
        <v>12.792405945241969</v>
      </c>
      <c r="L1866" s="10">
        <f t="shared" si="148"/>
        <v>4.55972081447511E-2</v>
      </c>
    </row>
    <row r="1867" spans="1:12" x14ac:dyDescent="0.25">
      <c r="A1867" s="8">
        <v>45696</v>
      </c>
      <c r="B1867" s="9">
        <v>96447.9</v>
      </c>
      <c r="C1867" s="9">
        <v>96847.82</v>
      </c>
      <c r="D1867" s="9">
        <v>95717.84</v>
      </c>
      <c r="E1867" s="9">
        <v>96544.97</v>
      </c>
      <c r="F1867" s="9">
        <v>62373810394.243896</v>
      </c>
      <c r="G1867" s="9">
        <v>1908201665424.373</v>
      </c>
      <c r="H1867" s="44">
        <f t="shared" si="149"/>
        <v>-3.1744498765283916E-2</v>
      </c>
      <c r="I1867" s="10">
        <f t="shared" si="145"/>
        <v>3.6750148742684045E-3</v>
      </c>
      <c r="J1867" s="10">
        <f t="shared" si="146"/>
        <v>-3.0814655595212681E-4</v>
      </c>
      <c r="K1867" s="10">
        <f t="shared" si="147"/>
        <v>12.35457293174294</v>
      </c>
      <c r="L1867" s="10">
        <f t="shared" si="148"/>
        <v>1.1805322811296204E-2</v>
      </c>
    </row>
    <row r="1868" spans="1:12" x14ac:dyDescent="0.25">
      <c r="A1868" s="8">
        <v>45697</v>
      </c>
      <c r="B1868" s="9">
        <v>96442.54</v>
      </c>
      <c r="C1868" s="9">
        <v>97278.04</v>
      </c>
      <c r="D1868" s="9">
        <v>94807.91</v>
      </c>
      <c r="E1868" s="9">
        <v>96515.22</v>
      </c>
      <c r="F1868" s="9">
        <v>32116590763.27874</v>
      </c>
      <c r="G1868" s="9">
        <v>1912714801489.0559</v>
      </c>
      <c r="H1868" s="44">
        <f t="shared" si="149"/>
        <v>4.4422269907571131E-3</v>
      </c>
      <c r="I1868" s="10">
        <f t="shared" si="145"/>
        <v>5.3144667070026295E-3</v>
      </c>
      <c r="J1868" s="10">
        <f t="shared" si="146"/>
        <v>8.877667170007042E-3</v>
      </c>
      <c r="K1868" s="10">
        <f t="shared" si="147"/>
        <v>12.413896976070363</v>
      </c>
      <c r="L1868" s="10">
        <f t="shared" si="148"/>
        <v>2.6054049709565374E-2</v>
      </c>
    </row>
    <row r="1869" spans="1:12" x14ac:dyDescent="0.25">
      <c r="A1869" s="8">
        <v>45698</v>
      </c>
      <c r="B1869" s="9">
        <v>96782.88</v>
      </c>
      <c r="C1869" s="9">
        <v>98215.75</v>
      </c>
      <c r="D1869" s="9">
        <v>95499.98</v>
      </c>
      <c r="E1869" s="9">
        <v>97372.05</v>
      </c>
      <c r="F1869" s="9">
        <v>53325970816.783974</v>
      </c>
      <c r="G1869" s="9">
        <v>1925993184810.2649</v>
      </c>
      <c r="H1869" s="44">
        <f t="shared" si="149"/>
        <v>9.6394828678703481E-3</v>
      </c>
      <c r="I1869" s="10">
        <f t="shared" si="145"/>
        <v>4.233279439651425E-3</v>
      </c>
      <c r="J1869" s="10">
        <f t="shared" si="146"/>
        <v>-1.6313202813332928E-2</v>
      </c>
      <c r="K1869" s="10">
        <f t="shared" si="147"/>
        <v>12.543200006162571</v>
      </c>
      <c r="L1869" s="10">
        <f t="shared" si="148"/>
        <v>2.8437388154426868E-2</v>
      </c>
    </row>
    <row r="1870" spans="1:12" x14ac:dyDescent="0.25">
      <c r="A1870" s="8">
        <v>45699</v>
      </c>
      <c r="B1870" s="9">
        <v>97467.69</v>
      </c>
      <c r="C1870" s="9">
        <v>98424.33</v>
      </c>
      <c r="D1870" s="9">
        <v>94926.49</v>
      </c>
      <c r="E1870" s="9">
        <v>95783.6</v>
      </c>
      <c r="F1870" s="9">
        <v>46753246914.397209</v>
      </c>
      <c r="G1870" s="9">
        <v>1925449737443.76</v>
      </c>
      <c r="H1870" s="44">
        <f t="shared" si="149"/>
        <v>2.1236919740469503E-3</v>
      </c>
      <c r="I1870" s="10">
        <f t="shared" si="145"/>
        <v>2.8618534956342833E-3</v>
      </c>
      <c r="J1870" s="10">
        <f t="shared" si="146"/>
        <v>2.105088971389657E-2</v>
      </c>
      <c r="K1870" s="10">
        <f t="shared" si="147"/>
        <v>12.571961591318571</v>
      </c>
      <c r="L1870" s="10">
        <f t="shared" si="148"/>
        <v>3.6847880923438714E-2</v>
      </c>
    </row>
    <row r="1871" spans="1:12" x14ac:dyDescent="0.25">
      <c r="A1871" s="8">
        <v>45700</v>
      </c>
      <c r="B1871" s="9">
        <v>95885.71</v>
      </c>
      <c r="C1871" s="9">
        <v>98044.11</v>
      </c>
      <c r="D1871" s="9">
        <v>94336.27</v>
      </c>
      <c r="E1871" s="9">
        <v>97799.93</v>
      </c>
      <c r="F1871" s="9">
        <v>58173352163.365852</v>
      </c>
      <c r="G1871" s="9">
        <v>1907453414925.052</v>
      </c>
      <c r="H1871" s="44">
        <f t="shared" si="149"/>
        <v>-3.8630692228232709E-3</v>
      </c>
      <c r="I1871" s="10">
        <f t="shared" si="145"/>
        <v>3.9574798557345343E-3</v>
      </c>
      <c r="J1871" s="10">
        <f t="shared" si="146"/>
        <v>-1.2763710567072928E-2</v>
      </c>
      <c r="K1871" s="10">
        <f t="shared" si="147"/>
        <v>12.519532164201809</v>
      </c>
      <c r="L1871" s="10">
        <f t="shared" si="148"/>
        <v>3.9304500803349463E-2</v>
      </c>
    </row>
    <row r="1872" spans="1:12" x14ac:dyDescent="0.25">
      <c r="A1872" s="8">
        <v>45701</v>
      </c>
      <c r="B1872" s="9">
        <v>97692.800000000003</v>
      </c>
      <c r="C1872" s="9">
        <v>98062.17</v>
      </c>
      <c r="D1872" s="9">
        <v>95360.04</v>
      </c>
      <c r="E1872" s="9">
        <v>96551.64</v>
      </c>
      <c r="F1872" s="9">
        <v>63136043802.055748</v>
      </c>
      <c r="G1872" s="9">
        <v>1910325646084.8191</v>
      </c>
      <c r="H1872" s="44">
        <f t="shared" si="149"/>
        <v>1.842028042275836E-4</v>
      </c>
      <c r="I1872" s="10">
        <f t="shared" si="145"/>
        <v>8.849903520285635E-3</v>
      </c>
      <c r="J1872" s="10">
        <f t="shared" si="146"/>
        <v>9.649965552112949E-3</v>
      </c>
      <c r="K1872" s="10">
        <f t="shared" si="147"/>
        <v>12.5220224999383</v>
      </c>
      <c r="L1872" s="10">
        <f t="shared" si="148"/>
        <v>2.8336082912717053E-2</v>
      </c>
    </row>
    <row r="1873" spans="1:12" x14ac:dyDescent="0.25">
      <c r="A1873" s="8">
        <v>45702</v>
      </c>
      <c r="B1873" s="9">
        <v>96634.17</v>
      </c>
      <c r="C1873" s="9">
        <v>98629.06</v>
      </c>
      <c r="D1873" s="9">
        <v>96322.62</v>
      </c>
      <c r="E1873" s="9">
        <v>97483.36</v>
      </c>
      <c r="F1873" s="9">
        <v>48799409930.808357</v>
      </c>
      <c r="G1873" s="9">
        <v>1923503926457.9199</v>
      </c>
      <c r="H1873" s="44">
        <f t="shared" si="149"/>
        <v>5.7809244890256808E-3</v>
      </c>
      <c r="I1873" s="10">
        <f t="shared" si="145"/>
        <v>2.8681060440677478E-3</v>
      </c>
      <c r="J1873" s="10">
        <f t="shared" si="146"/>
        <v>7.0114530315734669E-4</v>
      </c>
      <c r="K1873" s="10">
        <f t="shared" si="147"/>
        <v>12.60019229094935</v>
      </c>
      <c r="L1873" s="10">
        <f t="shared" si="148"/>
        <v>2.3944946680229506E-2</v>
      </c>
    </row>
    <row r="1874" spans="1:12" x14ac:dyDescent="0.25">
      <c r="A1874" s="8">
        <v>45703</v>
      </c>
      <c r="B1874" s="9">
        <v>97441.96</v>
      </c>
      <c r="C1874" s="9">
        <v>97964.82</v>
      </c>
      <c r="D1874" s="9">
        <v>97286.16</v>
      </c>
      <c r="E1874" s="9">
        <v>97551.71</v>
      </c>
      <c r="F1874" s="9">
        <v>43880503845.829269</v>
      </c>
      <c r="G1874" s="9">
        <v>1933527836923.833</v>
      </c>
      <c r="H1874" s="44">
        <f t="shared" si="149"/>
        <v>-6.7347290950556631E-3</v>
      </c>
      <c r="I1874" s="10">
        <f t="shared" si="145"/>
        <v>3.7036637219676461E-3</v>
      </c>
      <c r="J1874" s="10">
        <f t="shared" si="146"/>
        <v>-1.4604869560974509E-2</v>
      </c>
      <c r="K1874" s="10">
        <f t="shared" si="147"/>
        <v>12.508598680229142</v>
      </c>
      <c r="L1874" s="10">
        <f t="shared" si="148"/>
        <v>6.9759151764239302E-3</v>
      </c>
    </row>
    <row r="1875" spans="1:12" x14ac:dyDescent="0.25">
      <c r="A1875" s="8">
        <v>45704</v>
      </c>
      <c r="B1875" s="9">
        <v>97608.91</v>
      </c>
      <c r="C1875" s="9">
        <v>97702.41</v>
      </c>
      <c r="D1875" s="9">
        <v>96126.98</v>
      </c>
      <c r="E1875" s="9">
        <v>96126.98</v>
      </c>
      <c r="F1875" s="9">
        <v>24935455179.878052</v>
      </c>
      <c r="G1875" s="9">
        <v>1925797865419.8989</v>
      </c>
      <c r="H1875" s="44">
        <f t="shared" si="149"/>
        <v>-2.6786146292108073E-3</v>
      </c>
      <c r="I1875" s="10">
        <f t="shared" si="145"/>
        <v>3.4875486943173983E-3</v>
      </c>
      <c r="J1875" s="10">
        <f t="shared" si="146"/>
        <v>-3.2834694276256959E-3</v>
      </c>
      <c r="K1875" s="10">
        <f t="shared" si="147"/>
        <v>12.472414350184142</v>
      </c>
      <c r="L1875" s="10">
        <f t="shared" si="148"/>
        <v>1.6389051232026608E-2</v>
      </c>
    </row>
    <row r="1876" spans="1:12" x14ac:dyDescent="0.25">
      <c r="A1876" s="8">
        <v>45705</v>
      </c>
      <c r="B1876" s="9">
        <v>96158.2</v>
      </c>
      <c r="C1876" s="9">
        <v>96928.960000000006</v>
      </c>
      <c r="D1876" s="9">
        <v>95233.09</v>
      </c>
      <c r="E1876" s="9">
        <v>95811.35</v>
      </c>
      <c r="F1876" s="9">
        <v>35606804164.090591</v>
      </c>
      <c r="G1876" s="9">
        <v>1903929147306.7209</v>
      </c>
      <c r="H1876" s="44">
        <f t="shared" si="149"/>
        <v>-7.9163860952866684E-3</v>
      </c>
      <c r="I1876" s="10">
        <f t="shared" si="145"/>
        <v>3.4650591741265391E-3</v>
      </c>
      <c r="J1876" s="10">
        <f t="shared" si="146"/>
        <v>-2.905501279336975E-3</v>
      </c>
      <c r="K1876" s="10">
        <f t="shared" si="147"/>
        <v>12.365761516552404</v>
      </c>
      <c r="L1876" s="10">
        <f t="shared" si="148"/>
        <v>1.7807570876887446E-2</v>
      </c>
    </row>
    <row r="1877" spans="1:12" x14ac:dyDescent="0.25">
      <c r="A1877" s="8">
        <v>45706</v>
      </c>
      <c r="B1877" s="9">
        <v>95872.11</v>
      </c>
      <c r="C1877" s="9">
        <v>96639.7</v>
      </c>
      <c r="D1877" s="9">
        <v>93494.19</v>
      </c>
      <c r="E1877" s="9">
        <v>95532.97</v>
      </c>
      <c r="F1877" s="9">
        <v>46646393397.853661</v>
      </c>
      <c r="G1877" s="9">
        <v>1890961780614.7251</v>
      </c>
      <c r="H1877" s="44">
        <f t="shared" si="149"/>
        <v>-2.9842474323464245E-3</v>
      </c>
      <c r="I1877" s="10">
        <f t="shared" si="145"/>
        <v>1.2228601676961229E-2</v>
      </c>
      <c r="J1877" s="10">
        <f t="shared" si="146"/>
        <v>1.0743202058933088E-2</v>
      </c>
      <c r="K1877" s="10">
        <f t="shared" si="147"/>
        <v>12.325874777065277</v>
      </c>
      <c r="L1877" s="10">
        <f t="shared" si="148"/>
        <v>3.3643908781925358E-2</v>
      </c>
    </row>
    <row r="1878" spans="1:12" x14ac:dyDescent="0.25">
      <c r="A1878" s="8">
        <v>45707</v>
      </c>
      <c r="B1878" s="9">
        <v>95611.05</v>
      </c>
      <c r="C1878" s="9">
        <v>96824.87</v>
      </c>
      <c r="D1878" s="9">
        <v>95041.74</v>
      </c>
      <c r="E1878" s="9">
        <v>96559.3</v>
      </c>
      <c r="F1878" s="9">
        <v>57227125160.449478</v>
      </c>
      <c r="G1878" s="9">
        <v>1901422869029.979</v>
      </c>
      <c r="H1878" s="44">
        <f t="shared" si="149"/>
        <v>1.9160862461286433E-3</v>
      </c>
      <c r="I1878" s="10">
        <f t="shared" si="145"/>
        <v>8.2160240541647601E-3</v>
      </c>
      <c r="J1878" s="10">
        <f t="shared" si="146"/>
        <v>1.8928161243919606E-2</v>
      </c>
      <c r="K1878" s="10">
        <f t="shared" si="147"/>
        <v>12.351408302443245</v>
      </c>
      <c r="L1878" s="10">
        <f t="shared" si="148"/>
        <v>1.876154624273485E-2</v>
      </c>
    </row>
    <row r="1879" spans="1:12" x14ac:dyDescent="0.25">
      <c r="A1879" s="8">
        <v>45708</v>
      </c>
      <c r="B1879" s="9">
        <v>96655.17</v>
      </c>
      <c r="C1879" s="9">
        <v>98684.87</v>
      </c>
      <c r="D1879" s="9">
        <v>96496.28</v>
      </c>
      <c r="E1879" s="9">
        <v>98386.99</v>
      </c>
      <c r="F1879" s="9">
        <v>46556523351.6446</v>
      </c>
      <c r="G1879" s="9">
        <v>1931015802953.6899</v>
      </c>
      <c r="H1879" s="44">
        <f t="shared" si="149"/>
        <v>1.9209940586545585E-2</v>
      </c>
      <c r="I1879" s="10">
        <f t="shared" si="145"/>
        <v>2.3572009594771015E-2</v>
      </c>
      <c r="J1879" s="10">
        <f t="shared" si="146"/>
        <v>-2.2623011436776475E-2</v>
      </c>
      <c r="K1879" s="10">
        <f t="shared" si="147"/>
        <v>12.607888062679891</v>
      </c>
      <c r="L1879" s="10">
        <f t="shared" si="148"/>
        <v>2.268056343726399E-2</v>
      </c>
    </row>
    <row r="1880" spans="1:12" x14ac:dyDescent="0.25">
      <c r="A1880" s="8">
        <v>45709</v>
      </c>
      <c r="B1880" s="9">
        <v>98405.09</v>
      </c>
      <c r="C1880" s="9">
        <v>99433.96</v>
      </c>
      <c r="D1880" s="9">
        <v>95005.59</v>
      </c>
      <c r="E1880" s="9">
        <v>96161.18</v>
      </c>
      <c r="F1880" s="9">
        <v>55048598577.076653</v>
      </c>
      <c r="G1880" s="9">
        <v>1937089206914.209</v>
      </c>
      <c r="H1880" s="44">
        <f t="shared" si="149"/>
        <v>7.5907279403621963E-3</v>
      </c>
      <c r="I1880" s="10">
        <f t="shared" si="145"/>
        <v>1.6569305519334263E-2</v>
      </c>
      <c r="J1880" s="10">
        <f t="shared" si="146"/>
        <v>4.0542347754051189E-3</v>
      </c>
      <c r="K1880" s="10">
        <f t="shared" si="147"/>
        <v>12.711181838806596</v>
      </c>
      <c r="L1880" s="10">
        <f t="shared" si="148"/>
        <v>4.6611678323349226E-2</v>
      </c>
    </row>
    <row r="1881" spans="1:12" x14ac:dyDescent="0.25">
      <c r="A1881" s="8">
        <v>45710</v>
      </c>
      <c r="B1881" s="9">
        <v>96007.97</v>
      </c>
      <c r="C1881" s="9">
        <v>96874.02</v>
      </c>
      <c r="D1881" s="9">
        <v>95804.04</v>
      </c>
      <c r="E1881" s="9">
        <v>96551.039999999994</v>
      </c>
      <c r="F1881" s="9">
        <v>62605448425.714287</v>
      </c>
      <c r="G1881" s="9">
        <v>1911875378462.3181</v>
      </c>
      <c r="H1881" s="44">
        <f t="shared" si="149"/>
        <v>-2.5745127720951697E-2</v>
      </c>
      <c r="I1881" s="10">
        <f t="shared" si="145"/>
        <v>5.122183299935706E-4</v>
      </c>
      <c r="J1881" s="10">
        <f t="shared" si="146"/>
        <v>-3.1387543831737919E-3</v>
      </c>
      <c r="K1881" s="10">
        <f t="shared" si="147"/>
        <v>12.358185711161326</v>
      </c>
      <c r="L1881" s="10">
        <f t="shared" si="148"/>
        <v>1.1168422542515044E-2</v>
      </c>
    </row>
    <row r="1882" spans="1:12" x14ac:dyDescent="0.25">
      <c r="A1882" s="8">
        <v>45711</v>
      </c>
      <c r="B1882" s="9">
        <v>96525.93</v>
      </c>
      <c r="C1882" s="9">
        <v>96649.99</v>
      </c>
      <c r="D1882" s="9">
        <v>95261.67</v>
      </c>
      <c r="E1882" s="9">
        <v>96247.99</v>
      </c>
      <c r="F1882" s="9">
        <v>28491898334.811852</v>
      </c>
      <c r="G1882" s="9">
        <v>1903376303185.575</v>
      </c>
      <c r="H1882" s="44">
        <f t="shared" si="149"/>
        <v>-2.3125911364058065E-3</v>
      </c>
      <c r="I1882" s="10">
        <f t="shared" si="145"/>
        <v>2.8042264780918411E-2</v>
      </c>
      <c r="J1882" s="10">
        <f t="shared" si="146"/>
        <v>-4.9812261014489767E-2</v>
      </c>
      <c r="K1882" s="10">
        <f t="shared" si="147"/>
        <v>12.327293689287233</v>
      </c>
      <c r="L1882" s="10">
        <f t="shared" si="148"/>
        <v>1.4573752486178426E-2</v>
      </c>
    </row>
    <row r="1883" spans="1:12" x14ac:dyDescent="0.25">
      <c r="A1883" s="8">
        <v>45712</v>
      </c>
      <c r="B1883" s="9">
        <v>96247.37</v>
      </c>
      <c r="C1883" s="9">
        <v>96496.49</v>
      </c>
      <c r="D1883" s="9">
        <v>91453.66</v>
      </c>
      <c r="E1883" s="9">
        <v>91453.66</v>
      </c>
      <c r="F1883" s="9">
        <v>42915703251.609756</v>
      </c>
      <c r="G1883" s="9">
        <v>1884412293752.2329</v>
      </c>
      <c r="H1883" s="44">
        <f t="shared" si="149"/>
        <v>-1.5882050272328014E-3</v>
      </c>
      <c r="I1883" s="10">
        <f t="shared" si="145"/>
        <v>5.3347472570006325E-3</v>
      </c>
      <c r="J1883" s="10">
        <f t="shared" si="146"/>
        <v>-2.9045529725108987E-2</v>
      </c>
      <c r="K1883" s="10">
        <f t="shared" si="147"/>
        <v>12.306127214450498</v>
      </c>
      <c r="L1883" s="10">
        <f t="shared" si="148"/>
        <v>5.5140822138775025E-2</v>
      </c>
    </row>
    <row r="1884" spans="1:12" x14ac:dyDescent="0.25">
      <c r="A1884" s="8">
        <v>45713</v>
      </c>
      <c r="B1884" s="9">
        <v>91725.79</v>
      </c>
      <c r="C1884" s="9">
        <v>92516.4</v>
      </c>
      <c r="D1884" s="9">
        <v>86329.96</v>
      </c>
      <c r="E1884" s="9">
        <v>88797.34</v>
      </c>
      <c r="F1884" s="9">
        <v>103570253695.43201</v>
      </c>
      <c r="G1884" s="9">
        <v>1771178337014.8259</v>
      </c>
      <c r="H1884" s="44">
        <f t="shared" si="149"/>
        <v>-4.1245956200065007E-2</v>
      </c>
      <c r="I1884" s="10">
        <f t="shared" si="145"/>
        <v>5.0229237936179113E-3</v>
      </c>
      <c r="J1884" s="10">
        <f t="shared" si="146"/>
        <v>-5.4025717437031329E-2</v>
      </c>
      <c r="K1884" s="10">
        <f t="shared" si="147"/>
        <v>11.757303274170781</v>
      </c>
      <c r="L1884" s="10">
        <f t="shared" si="148"/>
        <v>7.1660406190388493E-2</v>
      </c>
    </row>
    <row r="1885" spans="1:12" x14ac:dyDescent="0.25">
      <c r="A1885" s="8">
        <v>45714</v>
      </c>
      <c r="B1885" s="9">
        <v>88600.08</v>
      </c>
      <c r="C1885" s="9">
        <v>89398.46</v>
      </c>
      <c r="D1885" s="9">
        <v>82402.48</v>
      </c>
      <c r="E1885" s="9">
        <v>84000</v>
      </c>
      <c r="F1885" s="9">
        <v>99646076735.108017</v>
      </c>
      <c r="G1885" s="9">
        <v>1730505919717.1121</v>
      </c>
      <c r="H1885" s="44">
        <f t="shared" si="149"/>
        <v>-3.3701484277382045E-2</v>
      </c>
      <c r="I1885" s="10">
        <f t="shared" si="145"/>
        <v>1.4799789660711205E-3</v>
      </c>
      <c r="J1885" s="10">
        <f t="shared" si="146"/>
        <v>9.6878571428571369E-3</v>
      </c>
      <c r="K1885" s="10">
        <f t="shared" si="147"/>
        <v>11.327363218454519</v>
      </c>
      <c r="L1885" s="10">
        <f t="shared" si="148"/>
        <v>8.4900114656743408E-2</v>
      </c>
    </row>
    <row r="1886" spans="1:12" x14ac:dyDescent="0.25">
      <c r="A1886" s="8">
        <v>45715</v>
      </c>
      <c r="B1886" s="9">
        <v>84352.25</v>
      </c>
      <c r="C1886" s="9">
        <v>87020.64</v>
      </c>
      <c r="D1886" s="9">
        <v>82853.95</v>
      </c>
      <c r="E1886" s="9">
        <v>84813.78</v>
      </c>
      <c r="F1886" s="9">
        <v>100592101371.1882</v>
      </c>
      <c r="G1886" s="9">
        <v>1689394103519.356</v>
      </c>
      <c r="H1886" s="44">
        <f t="shared" si="149"/>
        <v>-2.6597997325681078E-2</v>
      </c>
      <c r="I1886" s="10">
        <f t="shared" si="145"/>
        <v>3.1098735670024316E-2</v>
      </c>
      <c r="J1886" s="10">
        <f t="shared" si="146"/>
        <v>-3.6877262161880697E-3</v>
      </c>
      <c r="K1886" s="10">
        <f t="shared" si="147"/>
        <v>10.999480044537366</v>
      </c>
      <c r="L1886" s="10">
        <f t="shared" si="148"/>
        <v>5.0289575813826648E-2</v>
      </c>
    </row>
    <row r="1887" spans="1:12" x14ac:dyDescent="0.25">
      <c r="A1887" s="8">
        <v>45716</v>
      </c>
      <c r="B1887" s="9">
        <v>84874.36</v>
      </c>
      <c r="C1887" s="9">
        <v>84888.2</v>
      </c>
      <c r="D1887" s="9">
        <v>78534.47</v>
      </c>
      <c r="E1887" s="9">
        <v>84501.01</v>
      </c>
      <c r="F1887" s="9">
        <v>114808770267.34489</v>
      </c>
      <c r="G1887" s="9">
        <v>1624974944099.3069</v>
      </c>
      <c r="H1887" s="44">
        <f t="shared" si="149"/>
        <v>-2.4504990999836388E-2</v>
      </c>
      <c r="I1887" s="10">
        <f t="shared" si="145"/>
        <v>5.3773085795872942E-2</v>
      </c>
      <c r="J1887" s="10">
        <f t="shared" si="146"/>
        <v>1.7811029714319471E-2</v>
      </c>
      <c r="K1887" s="10">
        <f t="shared" si="147"/>
        <v>10.705432894043263</v>
      </c>
      <c r="L1887" s="10">
        <f t="shared" si="148"/>
        <v>8.0903710179746513E-2</v>
      </c>
    </row>
    <row r="1888" spans="1:12" x14ac:dyDescent="0.25">
      <c r="A1888" s="8">
        <v>45717</v>
      </c>
      <c r="B1888" s="9">
        <v>84307.46</v>
      </c>
      <c r="C1888" s="9">
        <v>86541.42</v>
      </c>
      <c r="D1888" s="9">
        <v>83867.88</v>
      </c>
      <c r="E1888" s="9">
        <v>86006.06</v>
      </c>
      <c r="F1888" s="9">
        <v>82169791727.766556</v>
      </c>
      <c r="G1888" s="9">
        <v>1686655018938.958</v>
      </c>
      <c r="H1888" s="44">
        <f t="shared" si="149"/>
        <v>1.9475262757367939E-2</v>
      </c>
      <c r="I1888" s="10">
        <f t="shared" si="145"/>
        <v>7.3898723468910243E-2</v>
      </c>
      <c r="J1888" s="10">
        <f t="shared" si="146"/>
        <v>9.5664770598723026E-2</v>
      </c>
      <c r="K1888" s="10">
        <f t="shared" si="147"/>
        <v>10.933399275343492</v>
      </c>
      <c r="L1888" s="10">
        <f t="shared" si="148"/>
        <v>3.187799667763147E-2</v>
      </c>
    </row>
    <row r="1889" spans="1:12" x14ac:dyDescent="0.25">
      <c r="A1889" s="8">
        <v>45718</v>
      </c>
      <c r="B1889" s="9">
        <v>86055.01</v>
      </c>
      <c r="C1889" s="9">
        <v>94808.02</v>
      </c>
      <c r="D1889" s="9">
        <v>85107.4</v>
      </c>
      <c r="E1889" s="9">
        <v>94233.81</v>
      </c>
      <c r="F1889" s="9">
        <v>54036914312.341461</v>
      </c>
      <c r="G1889" s="9">
        <v>1751024149322.3169</v>
      </c>
      <c r="H1889" s="44">
        <f t="shared" si="149"/>
        <v>9.5521889980543492E-2</v>
      </c>
      <c r="I1889" s="10">
        <f t="shared" si="145"/>
        <v>3.2084389144773094E-2</v>
      </c>
      <c r="J1889" s="10">
        <f t="shared" si="146"/>
        <v>-8.4341066120535713E-2</v>
      </c>
      <c r="K1889" s="10">
        <f t="shared" si="147"/>
        <v>12.073300128016751</v>
      </c>
      <c r="L1889" s="10">
        <f t="shared" si="148"/>
        <v>0.11398092292797113</v>
      </c>
    </row>
    <row r="1890" spans="1:12" x14ac:dyDescent="0.25">
      <c r="A1890" s="8">
        <v>45719</v>
      </c>
      <c r="B1890" s="9">
        <v>93956.01</v>
      </c>
      <c r="C1890" s="9">
        <v>93956.01</v>
      </c>
      <c r="D1890" s="9">
        <v>85353.3</v>
      </c>
      <c r="E1890" s="9">
        <v>86286.03</v>
      </c>
      <c r="F1890" s="9">
        <v>109083137930.8223</v>
      </c>
      <c r="G1890" s="9">
        <v>1800579423466.436</v>
      </c>
      <c r="H1890" s="44">
        <f t="shared" si="149"/>
        <v>-8.9866869912483063E-3</v>
      </c>
      <c r="I1890" s="10">
        <f t="shared" si="145"/>
        <v>5.4415684648260687E-2</v>
      </c>
      <c r="J1890" s="10">
        <f t="shared" si="146"/>
        <v>1.2007621627742049E-2</v>
      </c>
      <c r="K1890" s="10">
        <f t="shared" si="147"/>
        <v>11.955814471823619</v>
      </c>
      <c r="L1890" s="10">
        <f t="shared" si="148"/>
        <v>0.10078942466196383</v>
      </c>
    </row>
    <row r="1891" spans="1:12" x14ac:dyDescent="0.25">
      <c r="A1891" s="8">
        <v>45720</v>
      </c>
      <c r="B1891" s="9">
        <v>86086.02</v>
      </c>
      <c r="C1891" s="9">
        <v>88848.48</v>
      </c>
      <c r="D1891" s="9">
        <v>81942.81</v>
      </c>
      <c r="E1891" s="9">
        <v>87322.12</v>
      </c>
      <c r="F1891" s="9">
        <v>107614421820.4007</v>
      </c>
      <c r="G1891" s="9">
        <v>1678926609763.707</v>
      </c>
      <c r="H1891" s="44">
        <f t="shared" si="149"/>
        <v>-5.4360865260242523E-2</v>
      </c>
      <c r="I1891" s="10">
        <f t="shared" si="145"/>
        <v>1.3291200866990995E-3</v>
      </c>
      <c r="J1891" s="10">
        <f t="shared" si="146"/>
        <v>3.7702932544468659E-2</v>
      </c>
      <c r="K1891" s="10">
        <f t="shared" si="147"/>
        <v>11.251525186984114</v>
      </c>
      <c r="L1891" s="10">
        <f t="shared" si="148"/>
        <v>8.4274263965319118E-2</v>
      </c>
    </row>
    <row r="1892" spans="1:12" x14ac:dyDescent="0.25">
      <c r="A1892" s="8">
        <v>45721</v>
      </c>
      <c r="B1892" s="9">
        <v>87062.04</v>
      </c>
      <c r="C1892" s="9">
        <v>90855.97</v>
      </c>
      <c r="D1892" s="9">
        <v>86429.91</v>
      </c>
      <c r="E1892" s="9">
        <v>90614.42</v>
      </c>
      <c r="F1892" s="9">
        <v>90614579558.487793</v>
      </c>
      <c r="G1892" s="9">
        <v>1757706315377.2329</v>
      </c>
      <c r="H1892" s="44">
        <f t="shared" si="149"/>
        <v>2.2594533975145163E-2</v>
      </c>
      <c r="I1892" s="10">
        <f t="shared" si="145"/>
        <v>2.8367116295400306E-2</v>
      </c>
      <c r="J1892" s="10">
        <f t="shared" si="146"/>
        <v>-6.1531045500263781E-3</v>
      </c>
      <c r="K1892" s="10">
        <f t="shared" si="147"/>
        <v>11.528342689068774</v>
      </c>
      <c r="L1892" s="10">
        <f t="shared" si="148"/>
        <v>5.1209818452894407E-2</v>
      </c>
    </row>
    <row r="1893" spans="1:12" x14ac:dyDescent="0.25">
      <c r="A1893" s="8">
        <v>45722</v>
      </c>
      <c r="B1893" s="9">
        <v>90680.38</v>
      </c>
      <c r="C1893" s="9">
        <v>92738.04</v>
      </c>
      <c r="D1893" s="9">
        <v>88101.89</v>
      </c>
      <c r="E1893" s="9">
        <v>90056.86</v>
      </c>
      <c r="F1893" s="9">
        <v>77139096015.503525</v>
      </c>
      <c r="G1893" s="9">
        <v>1793579350158.5071</v>
      </c>
      <c r="H1893" s="44">
        <f t="shared" si="149"/>
        <v>2.0714874322512792E-2</v>
      </c>
      <c r="I1893" s="10">
        <f t="shared" si="145"/>
        <v>1.7946810642857029E-2</v>
      </c>
      <c r="J1893" s="10">
        <f t="shared" si="146"/>
        <v>-3.5798161294986253E-2</v>
      </c>
      <c r="K1893" s="10">
        <f t="shared" si="147"/>
        <v>11.787865733342205</v>
      </c>
      <c r="L1893" s="10">
        <f t="shared" si="148"/>
        <v>5.2622594135040668E-2</v>
      </c>
    </row>
    <row r="1894" spans="1:12" x14ac:dyDescent="0.25">
      <c r="A1894" s="8">
        <v>45723</v>
      </c>
      <c r="B1894" s="9">
        <v>90117.99</v>
      </c>
      <c r="C1894" s="9">
        <v>90938.71</v>
      </c>
      <c r="D1894" s="9">
        <v>85051.68</v>
      </c>
      <c r="E1894" s="9">
        <v>86832.99</v>
      </c>
      <c r="F1894" s="9">
        <v>97762631402.494766</v>
      </c>
      <c r="G1894" s="9">
        <v>1746105339032.896</v>
      </c>
      <c r="H1894" s="44">
        <f t="shared" si="149"/>
        <v>-1.9402286267857151E-2</v>
      </c>
      <c r="I1894" s="10">
        <f t="shared" si="145"/>
        <v>2.8273470869567278E-2</v>
      </c>
      <c r="J1894" s="10">
        <f t="shared" si="146"/>
        <v>-7.7515469638902434E-3</v>
      </c>
      <c r="K1894" s="10">
        <f t="shared" si="147"/>
        <v>11.539751901628978</v>
      </c>
      <c r="L1894" s="10">
        <f t="shared" si="148"/>
        <v>6.9217092478361497E-2</v>
      </c>
    </row>
    <row r="1895" spans="1:12" x14ac:dyDescent="0.25">
      <c r="A1895" s="8">
        <v>45724</v>
      </c>
      <c r="B1895" s="9">
        <v>86715.98</v>
      </c>
      <c r="C1895" s="9">
        <v>86866.21</v>
      </c>
      <c r="D1895" s="9">
        <v>85265.53</v>
      </c>
      <c r="E1895" s="9">
        <v>86159.9</v>
      </c>
      <c r="F1895" s="9">
        <v>72159444573.933792</v>
      </c>
      <c r="G1895" s="9">
        <v>1709870247214.3101</v>
      </c>
      <c r="H1895" s="44">
        <f t="shared" si="149"/>
        <v>-4.4782909280327375E-2</v>
      </c>
      <c r="I1895" s="10">
        <f t="shared" si="145"/>
        <v>1.8543581740592219E-2</v>
      </c>
      <c r="J1895" s="10">
        <f t="shared" si="146"/>
        <v>-6.253744491346902E-2</v>
      </c>
      <c r="K1895" s="10">
        <f t="shared" si="147"/>
        <v>10.978185329820516</v>
      </c>
      <c r="L1895" s="10">
        <f t="shared" si="148"/>
        <v>1.877288512720221E-2</v>
      </c>
    </row>
    <row r="1896" spans="1:12" x14ac:dyDescent="0.25">
      <c r="A1896" s="8">
        <v>45725</v>
      </c>
      <c r="B1896" s="9">
        <v>86164.45</v>
      </c>
      <c r="C1896" s="9">
        <v>86449.41</v>
      </c>
      <c r="D1896" s="9">
        <v>80213.41</v>
      </c>
      <c r="E1896" s="9">
        <v>80771.679999999993</v>
      </c>
      <c r="F1896" s="9">
        <v>34642707910.613243</v>
      </c>
      <c r="G1896" s="9">
        <v>1673321126853.428</v>
      </c>
      <c r="H1896" s="44">
        <f t="shared" si="149"/>
        <v>-4.7981833212247076E-3</v>
      </c>
      <c r="I1896" s="10">
        <f t="shared" si="145"/>
        <v>1.8753026202604002E-2</v>
      </c>
      <c r="J1896" s="10">
        <f t="shared" si="146"/>
        <v>-2.447627683366238E-2</v>
      </c>
      <c r="K1896" s="10">
        <f t="shared" si="147"/>
        <v>10.920711800752432</v>
      </c>
      <c r="L1896" s="10">
        <f t="shared" si="148"/>
        <v>7.7742611865023514E-2</v>
      </c>
    </row>
    <row r="1897" spans="1:12" x14ac:dyDescent="0.25">
      <c r="A1897" s="8">
        <v>45726</v>
      </c>
      <c r="B1897" s="9">
        <v>81277.03</v>
      </c>
      <c r="C1897" s="9">
        <v>83767.509999999995</v>
      </c>
      <c r="D1897" s="9">
        <v>77523.990000000005</v>
      </c>
      <c r="E1897" s="9">
        <v>78794.69</v>
      </c>
      <c r="F1897" s="9">
        <v>73877158367.665512</v>
      </c>
      <c r="G1897" s="9">
        <v>1606216749264.5229</v>
      </c>
      <c r="H1897" s="44">
        <f t="shared" si="149"/>
        <v>-3.1022768113744312E-2</v>
      </c>
      <c r="I1897" s="10">
        <f t="shared" si="145"/>
        <v>8.9490877626364033E-3</v>
      </c>
      <c r="J1897" s="10">
        <f t="shared" si="146"/>
        <v>5.1342926788594534E-2</v>
      </c>
      <c r="K1897" s="10">
        <f t="shared" si="147"/>
        <v>10.550898322806914</v>
      </c>
      <c r="L1897" s="10">
        <f t="shared" si="148"/>
        <v>8.0536618406766625E-2</v>
      </c>
    </row>
    <row r="1898" spans="1:12" x14ac:dyDescent="0.25">
      <c r="A1898" s="8">
        <v>45727</v>
      </c>
      <c r="B1898" s="9">
        <v>78951.25</v>
      </c>
      <c r="C1898" s="9">
        <v>83390.39</v>
      </c>
      <c r="D1898" s="9">
        <v>76794.34</v>
      </c>
      <c r="E1898" s="9">
        <v>82840.240000000005</v>
      </c>
      <c r="F1898" s="9">
        <v>89456436399.135895</v>
      </c>
      <c r="G1898" s="9">
        <v>1607287578220.8569</v>
      </c>
      <c r="H1898" s="44">
        <f t="shared" si="149"/>
        <v>-4.5019841224837095E-3</v>
      </c>
      <c r="I1898" s="10">
        <f t="shared" si="145"/>
        <v>4.7764149382231386E-3</v>
      </c>
      <c r="J1898" s="10">
        <f t="shared" si="146"/>
        <v>1.26392680658578E-2</v>
      </c>
      <c r="K1898" s="10">
        <f t="shared" si="147"/>
        <v>10.498896361957213</v>
      </c>
      <c r="L1898" s="10">
        <f t="shared" si="148"/>
        <v>8.5892397799108622E-2</v>
      </c>
    </row>
    <row r="1899" spans="1:12" x14ac:dyDescent="0.25">
      <c r="A1899" s="8">
        <v>45728</v>
      </c>
      <c r="B1899" s="9">
        <v>82799.95</v>
      </c>
      <c r="C1899" s="9">
        <v>84070.35</v>
      </c>
      <c r="D1899" s="9">
        <v>80915.88</v>
      </c>
      <c r="E1899" s="9">
        <v>83887.28</v>
      </c>
      <c r="F1899" s="9">
        <v>76918860094.909409</v>
      </c>
      <c r="G1899" s="9">
        <v>1637675141128.0659</v>
      </c>
      <c r="H1899" s="44">
        <f t="shared" si="149"/>
        <v>8.1539371623037902E-3</v>
      </c>
      <c r="I1899" s="10">
        <f t="shared" si="145"/>
        <v>6.8943140824518027E-3</v>
      </c>
      <c r="J1899" s="10">
        <f t="shared" si="146"/>
        <v>-3.2676706170470693E-2</v>
      </c>
      <c r="K1899" s="10">
        <f t="shared" si="147"/>
        <v>10.592657640328456</v>
      </c>
      <c r="L1899" s="10">
        <f t="shared" si="148"/>
        <v>3.8984560261842383E-2</v>
      </c>
    </row>
    <row r="1900" spans="1:12" x14ac:dyDescent="0.25">
      <c r="A1900" s="8">
        <v>45729</v>
      </c>
      <c r="B1900" s="9">
        <v>83827.62</v>
      </c>
      <c r="C1900" s="9">
        <v>84187.97</v>
      </c>
      <c r="D1900" s="9">
        <v>79995.679999999993</v>
      </c>
      <c r="E1900" s="9">
        <v>81146.12</v>
      </c>
      <c r="F1900" s="9">
        <v>61086516899.390244</v>
      </c>
      <c r="G1900" s="9">
        <v>1632602135516.198</v>
      </c>
      <c r="H1900" s="44">
        <f t="shared" si="149"/>
        <v>1.399066377147179E-3</v>
      </c>
      <c r="I1900" s="10">
        <f t="shared" si="145"/>
        <v>1.1823973197761512E-2</v>
      </c>
      <c r="J1900" s="10">
        <f t="shared" si="146"/>
        <v>3.4647251156309178E-2</v>
      </c>
      <c r="K1900" s="10">
        <f t="shared" si="147"/>
        <v>10.608876537854819</v>
      </c>
      <c r="L1900" s="10">
        <f t="shared" si="148"/>
        <v>5.2406454948567438E-2</v>
      </c>
    </row>
    <row r="1901" spans="1:12" x14ac:dyDescent="0.25">
      <c r="A1901" s="8">
        <v>45730</v>
      </c>
      <c r="B1901" s="9">
        <v>80991.38</v>
      </c>
      <c r="C1901" s="9">
        <v>85126.59</v>
      </c>
      <c r="D1901" s="9">
        <v>80866.259999999995</v>
      </c>
      <c r="E1901" s="9">
        <v>83957.61</v>
      </c>
      <c r="F1901" s="9">
        <v>56526744237.567947</v>
      </c>
      <c r="G1901" s="9">
        <v>1649042021849.3799</v>
      </c>
      <c r="H1901" s="44">
        <f t="shared" si="149"/>
        <v>1.1149098855810341E-2</v>
      </c>
      <c r="I1901" s="10">
        <f t="shared" si="145"/>
        <v>4.6722666781858612E-3</v>
      </c>
      <c r="J1901" s="10">
        <f t="shared" si="146"/>
        <v>4.8923498417832167E-3</v>
      </c>
      <c r="K1901" s="10">
        <f t="shared" si="147"/>
        <v>10.738305049980259</v>
      </c>
      <c r="L1901" s="10">
        <f t="shared" si="148"/>
        <v>5.2683653231891725E-2</v>
      </c>
    </row>
    <row r="1902" spans="1:12" x14ac:dyDescent="0.25">
      <c r="A1902" s="8">
        <v>45731</v>
      </c>
      <c r="B1902" s="9">
        <v>84063.17</v>
      </c>
      <c r="C1902" s="9">
        <v>84652.22</v>
      </c>
      <c r="D1902" s="9">
        <v>83675.09</v>
      </c>
      <c r="E1902" s="9">
        <v>84368.36</v>
      </c>
      <c r="F1902" s="9">
        <v>46550538210.571426</v>
      </c>
      <c r="G1902" s="9">
        <v>1670909585731.366</v>
      </c>
      <c r="H1902" s="44">
        <f t="shared" si="149"/>
        <v>-5.5725244015999631E-3</v>
      </c>
      <c r="I1902" s="10">
        <f t="shared" si="145"/>
        <v>1.3664917904247563E-3</v>
      </c>
      <c r="J1902" s="10">
        <f t="shared" si="146"/>
        <v>-2.1233078372034142E-2</v>
      </c>
      <c r="K1902" s="10">
        <f t="shared" si="147"/>
        <v>10.67289305865582</v>
      </c>
      <c r="L1902" s="10">
        <f t="shared" si="148"/>
        <v>1.16776689454412E-2</v>
      </c>
    </row>
    <row r="1903" spans="1:12" x14ac:dyDescent="0.25">
      <c r="A1903" s="8">
        <v>45732</v>
      </c>
      <c r="B1903" s="9">
        <v>84346.05</v>
      </c>
      <c r="C1903" s="9">
        <v>84739.839999999997</v>
      </c>
      <c r="D1903" s="9">
        <v>82065.509999999995</v>
      </c>
      <c r="E1903" s="9">
        <v>82576.960000000006</v>
      </c>
      <c r="F1903" s="9">
        <v>31567641071.92334</v>
      </c>
      <c r="G1903" s="9">
        <v>1657871852100.8469</v>
      </c>
      <c r="H1903" s="44">
        <f t="shared" si="149"/>
        <v>1.0350585017143714E-3</v>
      </c>
      <c r="I1903" s="10">
        <f t="shared" si="145"/>
        <v>5.3345356586009798E-3</v>
      </c>
      <c r="J1903" s="10">
        <f t="shared" si="146"/>
        <v>1.8051161001809701E-2</v>
      </c>
      <c r="K1903" s="10">
        <f t="shared" si="147"/>
        <v>10.684975185855784</v>
      </c>
      <c r="L1903" s="10">
        <f t="shared" si="148"/>
        <v>3.2587746057996858E-2</v>
      </c>
    </row>
    <row r="1904" spans="1:12" x14ac:dyDescent="0.25">
      <c r="A1904" s="8">
        <v>45733</v>
      </c>
      <c r="B1904" s="9">
        <v>82643.23</v>
      </c>
      <c r="C1904" s="9">
        <v>84663.79</v>
      </c>
      <c r="D1904" s="9">
        <v>82643.23</v>
      </c>
      <c r="E1904" s="9">
        <v>84067.57</v>
      </c>
      <c r="F1904" s="9">
        <v>47257506664.226479</v>
      </c>
      <c r="G1904" s="9">
        <v>1657349084338.1289</v>
      </c>
      <c r="H1904" s="44">
        <f t="shared" si="149"/>
        <v>-8.9745272117581197E-4</v>
      </c>
      <c r="I1904" s="10">
        <f t="shared" si="145"/>
        <v>3.0756966406460223E-2</v>
      </c>
      <c r="J1904" s="10">
        <f t="shared" si="146"/>
        <v>-1.5089528578023703E-2</v>
      </c>
      <c r="K1904" s="10">
        <f t="shared" si="147"/>
        <v>10.674488473078366</v>
      </c>
      <c r="L1904" s="10">
        <f t="shared" si="148"/>
        <v>2.4449189606940536E-2</v>
      </c>
    </row>
    <row r="1905" spans="1:12" x14ac:dyDescent="0.25">
      <c r="A1905" s="8">
        <v>45734</v>
      </c>
      <c r="B1905" s="9">
        <v>83919.26</v>
      </c>
      <c r="C1905" s="9">
        <v>83949.09</v>
      </c>
      <c r="D1905" s="9">
        <v>81221.47</v>
      </c>
      <c r="E1905" s="9">
        <v>82799.03</v>
      </c>
      <c r="F1905" s="9">
        <v>96487660396.658539</v>
      </c>
      <c r="G1905" s="9">
        <v>1637257935310.4629</v>
      </c>
      <c r="H1905" s="44">
        <f t="shared" si="149"/>
        <v>-8.4416253985322084E-3</v>
      </c>
      <c r="I1905" s="10">
        <f t="shared" si="145"/>
        <v>2.0567262349121554E-2</v>
      </c>
      <c r="J1905" s="10">
        <f t="shared" si="146"/>
        <v>4.8245371956652239E-2</v>
      </c>
      <c r="K1905" s="10">
        <f t="shared" si="147"/>
        <v>10.575936814669156</v>
      </c>
      <c r="L1905" s="10">
        <f t="shared" si="148"/>
        <v>3.3582499799621912E-2</v>
      </c>
    </row>
    <row r="1906" spans="1:12" x14ac:dyDescent="0.25">
      <c r="A1906" s="8">
        <v>45735</v>
      </c>
      <c r="B1906" s="9">
        <v>82658.81</v>
      </c>
      <c r="C1906" s="9">
        <v>86891.95</v>
      </c>
      <c r="D1906" s="9">
        <v>82611.59</v>
      </c>
      <c r="E1906" s="9">
        <v>86793.7</v>
      </c>
      <c r="F1906" s="9">
        <v>78132906441.67247</v>
      </c>
      <c r="G1906" s="9">
        <v>1666735074297.439</v>
      </c>
      <c r="H1906" s="44">
        <f t="shared" si="149"/>
        <v>3.5055293630937519E-2</v>
      </c>
      <c r="I1906" s="10">
        <f t="shared" si="145"/>
        <v>2.5423036518270124E-2</v>
      </c>
      <c r="J1906" s="10">
        <f t="shared" si="146"/>
        <v>-2.8675698812240968E-2</v>
      </c>
      <c r="K1906" s="10">
        <f t="shared" si="147"/>
        <v>10.981734678760564</v>
      </c>
      <c r="L1906" s="10">
        <f t="shared" si="148"/>
        <v>5.1813068844214216E-2</v>
      </c>
    </row>
    <row r="1907" spans="1:12" x14ac:dyDescent="0.25">
      <c r="A1907" s="8">
        <v>45736</v>
      </c>
      <c r="B1907" s="9">
        <v>87309.29</v>
      </c>
      <c r="C1907" s="9">
        <v>87410.59</v>
      </c>
      <c r="D1907" s="9">
        <v>83765.740000000005</v>
      </c>
      <c r="E1907" s="9">
        <v>84304.83</v>
      </c>
      <c r="F1907" s="9">
        <v>62868771995.125443</v>
      </c>
      <c r="G1907" s="9">
        <v>1691193356249.707</v>
      </c>
      <c r="H1907" s="44">
        <f t="shared" si="149"/>
        <v>5.9687922759242883E-3</v>
      </c>
      <c r="I1907" s="10">
        <f t="shared" si="145"/>
        <v>1.9023756596028653E-2</v>
      </c>
      <c r="J1907" s="10">
        <f t="shared" si="146"/>
        <v>-3.0205861277462498E-3</v>
      </c>
      <c r="K1907" s="10">
        <f t="shared" si="147"/>
        <v>11.053251164163322</v>
      </c>
      <c r="L1907" s="10">
        <f t="shared" si="148"/>
        <v>4.3512419277857317E-2</v>
      </c>
    </row>
    <row r="1908" spans="1:12" x14ac:dyDescent="0.25">
      <c r="A1908" s="8">
        <v>45737</v>
      </c>
      <c r="B1908" s="9">
        <v>84335.64</v>
      </c>
      <c r="C1908" s="9">
        <v>84789.6</v>
      </c>
      <c r="D1908" s="9">
        <v>83364.81</v>
      </c>
      <c r="E1908" s="9">
        <v>84050.18</v>
      </c>
      <c r="F1908" s="9">
        <v>70499840455.275269</v>
      </c>
      <c r="G1908" s="9">
        <v>1669094291927.655</v>
      </c>
      <c r="H1908" s="44">
        <f t="shared" si="149"/>
        <v>-2.9984810764919798E-2</v>
      </c>
      <c r="I1908" s="10">
        <f t="shared" si="145"/>
        <v>1.2852856021968839E-2</v>
      </c>
      <c r="J1908" s="10">
        <f t="shared" si="146"/>
        <v>-2.998803809819206E-3</v>
      </c>
      <c r="K1908" s="10">
        <f t="shared" si="147"/>
        <v>10.691836708903837</v>
      </c>
      <c r="L1908" s="10">
        <f t="shared" si="148"/>
        <v>1.7091024378272035E-2</v>
      </c>
    </row>
    <row r="1909" spans="1:12" x14ac:dyDescent="0.25">
      <c r="A1909" s="8">
        <v>45738</v>
      </c>
      <c r="B1909" s="9">
        <v>84074.52</v>
      </c>
      <c r="C1909" s="9">
        <v>84528.35</v>
      </c>
      <c r="D1909" s="9">
        <v>83742.100000000006</v>
      </c>
      <c r="E1909" s="9">
        <v>83798.13</v>
      </c>
      <c r="F1909" s="9">
        <v>92973716555.330994</v>
      </c>
      <c r="G1909" s="9">
        <v>1669817632499.7981</v>
      </c>
      <c r="H1909" s="44">
        <f t="shared" si="149"/>
        <v>-3.0811561795314516E-3</v>
      </c>
      <c r="I1909" s="10">
        <f t="shared" si="145"/>
        <v>1.2810906538163372E-2</v>
      </c>
      <c r="J1909" s="10">
        <f t="shared" si="146"/>
        <v>2.3292763215599255E-2</v>
      </c>
      <c r="K1909" s="10">
        <f t="shared" si="147"/>
        <v>10.655812333978124</v>
      </c>
      <c r="L1909" s="10">
        <f t="shared" si="148"/>
        <v>9.3889453452922211E-3</v>
      </c>
    </row>
    <row r="1910" spans="1:12" x14ac:dyDescent="0.25">
      <c r="A1910" s="8">
        <v>45739</v>
      </c>
      <c r="B1910" s="9">
        <v>83833.25</v>
      </c>
      <c r="C1910" s="9">
        <v>85804.35</v>
      </c>
      <c r="D1910" s="9">
        <v>83833.25</v>
      </c>
      <c r="E1910" s="9">
        <v>85750.02</v>
      </c>
      <c r="F1910" s="9">
        <v>65768043880.174217</v>
      </c>
      <c r="G1910" s="9">
        <v>1679311077904.345</v>
      </c>
      <c r="H1910" s="44">
        <f t="shared" si="149"/>
        <v>1.5095527121965588E-2</v>
      </c>
      <c r="I1910" s="10">
        <f t="shared" si="145"/>
        <v>2.5125163797426762E-2</v>
      </c>
      <c r="J1910" s="10">
        <f t="shared" si="146"/>
        <v>1.8845010181921751E-2</v>
      </c>
      <c r="K1910" s="10">
        <f t="shared" si="147"/>
        <v>10.831762965194233</v>
      </c>
      <c r="L1910" s="10">
        <f t="shared" si="148"/>
        <v>2.3512150608499649E-2</v>
      </c>
    </row>
    <row r="1911" spans="1:12" x14ac:dyDescent="0.25">
      <c r="A1911" s="8">
        <v>45740</v>
      </c>
      <c r="B1911" s="9">
        <v>85967.42</v>
      </c>
      <c r="C1911" s="9">
        <v>88654.16</v>
      </c>
      <c r="D1911" s="9">
        <v>85568.55</v>
      </c>
      <c r="E1911" s="9">
        <v>87365.98</v>
      </c>
      <c r="F1911" s="9">
        <v>92018925791.756104</v>
      </c>
      <c r="G1911" s="9">
        <v>1732703257782.7839</v>
      </c>
      <c r="H1911" s="44">
        <f t="shared" si="149"/>
        <v>3.3212884894530378E-2</v>
      </c>
      <c r="I1911" s="10">
        <f t="shared" si="145"/>
        <v>1.5054141253623515E-5</v>
      </c>
      <c r="J1911" s="10">
        <f t="shared" si="146"/>
        <v>1.3401097314995614E-3</v>
      </c>
      <c r="K1911" s="10">
        <f t="shared" si="147"/>
        <v>11.224729946656597</v>
      </c>
      <c r="L1911" s="10">
        <f t="shared" si="148"/>
        <v>3.6060094509022367E-2</v>
      </c>
    </row>
    <row r="1912" spans="1:12" x14ac:dyDescent="0.25">
      <c r="A1912" s="8">
        <v>45741</v>
      </c>
      <c r="B1912" s="9">
        <v>87345.15</v>
      </c>
      <c r="C1912" s="9">
        <v>88448.53</v>
      </c>
      <c r="D1912" s="9">
        <v>86349.98</v>
      </c>
      <c r="E1912" s="9">
        <v>87483.06</v>
      </c>
      <c r="F1912" s="9">
        <v>56119416636.407669</v>
      </c>
      <c r="G1912" s="9">
        <v>1731916339831.7041</v>
      </c>
      <c r="H1912" s="44">
        <f t="shared" si="149"/>
        <v>-2.3194625046360448E-3</v>
      </c>
      <c r="I1912" s="10">
        <f t="shared" si="145"/>
        <v>2.6907330950715928E-3</v>
      </c>
      <c r="J1912" s="10">
        <f t="shared" si="146"/>
        <v>-6.1457612479489665E-3</v>
      </c>
      <c r="K1912" s="10">
        <f t="shared" si="147"/>
        <v>11.196375143916026</v>
      </c>
      <c r="L1912" s="10">
        <f t="shared" si="148"/>
        <v>2.4302842919013967E-2</v>
      </c>
    </row>
    <row r="1913" spans="1:12" x14ac:dyDescent="0.25">
      <c r="A1913" s="8">
        <v>45742</v>
      </c>
      <c r="B1913" s="9">
        <v>87333.61</v>
      </c>
      <c r="C1913" s="9">
        <v>88245.26</v>
      </c>
      <c r="D1913" s="9">
        <v>85937.46</v>
      </c>
      <c r="E1913" s="9">
        <v>86945.41</v>
      </c>
      <c r="F1913" s="9">
        <v>47668895554.223</v>
      </c>
      <c r="G1913" s="9">
        <v>1731789281821.979</v>
      </c>
      <c r="H1913" s="44">
        <f t="shared" si="149"/>
        <v>-2.2981727339052901E-3</v>
      </c>
      <c r="I1913" s="10">
        <f t="shared" si="145"/>
        <v>2.5487182543868824E-3</v>
      </c>
      <c r="J1913" s="10">
        <f t="shared" si="146"/>
        <v>3.3164487924088881E-3</v>
      </c>
      <c r="K1913" s="10">
        <f t="shared" si="147"/>
        <v>11.168345767107796</v>
      </c>
      <c r="L1913" s="10">
        <f t="shared" si="148"/>
        <v>2.6854412499508262E-2</v>
      </c>
    </row>
    <row r="1914" spans="1:12" x14ac:dyDescent="0.25">
      <c r="A1914" s="8">
        <v>45743</v>
      </c>
      <c r="B1914" s="9">
        <v>86943.66</v>
      </c>
      <c r="C1914" s="9">
        <v>87706.66</v>
      </c>
      <c r="D1914" s="9">
        <v>85938.04</v>
      </c>
      <c r="E1914" s="9">
        <v>87233.76</v>
      </c>
      <c r="F1914" s="9">
        <v>45790132375.125443</v>
      </c>
      <c r="G1914" s="9">
        <v>1729988949434.1851</v>
      </c>
      <c r="H1914" s="44">
        <f t="shared" si="149"/>
        <v>-6.1034439696816727E-3</v>
      </c>
      <c r="I1914" s="10">
        <f t="shared" si="145"/>
        <v>2.1784735243465345E-2</v>
      </c>
      <c r="J1914" s="10">
        <f t="shared" si="146"/>
        <v>-3.2163579788375474E-2</v>
      </c>
      <c r="K1914" s="10">
        <f t="shared" si="147"/>
        <v>11.094076950514541</v>
      </c>
      <c r="L1914" s="10">
        <f t="shared" si="148"/>
        <v>2.0580176136202333E-2</v>
      </c>
    </row>
    <row r="1915" spans="1:12" x14ac:dyDescent="0.25">
      <c r="A1915" s="8">
        <v>45744</v>
      </c>
      <c r="B1915" s="9">
        <v>87134.99</v>
      </c>
      <c r="C1915" s="9">
        <v>87487.48</v>
      </c>
      <c r="D1915" s="9">
        <v>83664.960000000006</v>
      </c>
      <c r="E1915" s="9">
        <v>84428.01</v>
      </c>
      <c r="F1915" s="9">
        <v>50686956680.822304</v>
      </c>
      <c r="G1915" s="9">
        <v>1689251677527.3</v>
      </c>
      <c r="H1915" s="44">
        <f t="shared" si="149"/>
        <v>-2.4990120476598649E-3</v>
      </c>
      <c r="I1915" s="10">
        <f t="shared" si="145"/>
        <v>1.478519721760618E-2</v>
      </c>
      <c r="J1915" s="10">
        <f t="shared" si="146"/>
        <v>-2.0951577562943746E-2</v>
      </c>
      <c r="K1915" s="10">
        <f t="shared" si="147"/>
        <v>11.06385370650988</v>
      </c>
      <c r="L1915" s="10">
        <f t="shared" si="148"/>
        <v>4.5688422010839336E-2</v>
      </c>
    </row>
    <row r="1916" spans="1:12" x14ac:dyDescent="0.25">
      <c r="A1916" s="8">
        <v>45745</v>
      </c>
      <c r="B1916" s="9">
        <v>84364.84</v>
      </c>
      <c r="C1916" s="9">
        <v>84573.51</v>
      </c>
      <c r="D1916" s="9">
        <v>81771.86</v>
      </c>
      <c r="E1916" s="9">
        <v>82659.11</v>
      </c>
      <c r="F1916" s="9">
        <v>42848927373.229973</v>
      </c>
      <c r="G1916" s="9">
        <v>1649214876303.679</v>
      </c>
      <c r="H1916" s="44">
        <f t="shared" si="149"/>
        <v>-3.3307280081675703E-2</v>
      </c>
      <c r="I1916" s="10">
        <f t="shared" si="145"/>
        <v>1.0671583415894824E-2</v>
      </c>
      <c r="J1916" s="10">
        <f t="shared" si="146"/>
        <v>-3.7901448491278744E-3</v>
      </c>
      <c r="K1916" s="10">
        <f t="shared" si="147"/>
        <v>10.662039552242794</v>
      </c>
      <c r="L1916" s="10">
        <f t="shared" si="148"/>
        <v>3.4261786389596649E-2</v>
      </c>
    </row>
    <row r="1917" spans="1:12" x14ac:dyDescent="0.25">
      <c r="A1917" s="8">
        <v>45746</v>
      </c>
      <c r="B1917" s="9">
        <v>82655.67</v>
      </c>
      <c r="C1917" s="9">
        <v>83524.98</v>
      </c>
      <c r="D1917" s="9">
        <v>81650.45</v>
      </c>
      <c r="E1917" s="9">
        <v>82345.820000000007</v>
      </c>
      <c r="F1917" s="9">
        <v>31733338256.85017</v>
      </c>
      <c r="G1917" s="9">
        <v>1643757273158.9509</v>
      </c>
      <c r="H1917" s="44">
        <f t="shared" si="149"/>
        <v>-1.2397853654176099E-2</v>
      </c>
      <c r="I1917" s="10">
        <f t="shared" si="145"/>
        <v>1.2177550552591714E-2</v>
      </c>
      <c r="J1917" s="10">
        <f t="shared" si="146"/>
        <v>2.3737695489580712E-3</v>
      </c>
      <c r="K1917" s="10">
        <f t="shared" si="147"/>
        <v>10.517455292564874</v>
      </c>
      <c r="L1917" s="10">
        <f t="shared" si="148"/>
        <v>2.295798737177801E-2</v>
      </c>
    </row>
    <row r="1918" spans="1:12" x14ac:dyDescent="0.25">
      <c r="A1918" s="8">
        <v>45747</v>
      </c>
      <c r="B1918" s="9">
        <v>82393.710000000006</v>
      </c>
      <c r="C1918" s="9">
        <v>83750</v>
      </c>
      <c r="D1918" s="9">
        <v>81365.02</v>
      </c>
      <c r="E1918" s="9">
        <v>82541.289999999994</v>
      </c>
      <c r="F1918" s="9">
        <v>38919650975.466904</v>
      </c>
      <c r="G1918" s="9">
        <v>1633849331577.0659</v>
      </c>
      <c r="H1918" s="44">
        <f t="shared" si="149"/>
        <v>2.6940443445781621E-3</v>
      </c>
      <c r="I1918" s="10">
        <f t="shared" si="145"/>
        <v>6.4479876142818984E-3</v>
      </c>
      <c r="J1918" s="10">
        <f t="shared" si="146"/>
        <v>3.2414322577221766E-2</v>
      </c>
      <c r="K1918" s="10">
        <f t="shared" si="147"/>
        <v>10.548483827859741</v>
      </c>
      <c r="L1918" s="10">
        <f t="shared" si="148"/>
        <v>2.9312104882417422E-2</v>
      </c>
    </row>
    <row r="1919" spans="1:12" x14ac:dyDescent="0.25">
      <c r="A1919" s="8">
        <v>45748</v>
      </c>
      <c r="B1919" s="9">
        <v>82612.639999999999</v>
      </c>
      <c r="C1919" s="9">
        <v>85417.94</v>
      </c>
      <c r="D1919" s="9">
        <v>82470.009999999995</v>
      </c>
      <c r="E1919" s="9">
        <v>85216.81</v>
      </c>
      <c r="F1919" s="9">
        <v>47683970204.780487</v>
      </c>
      <c r="G1919" s="9">
        <v>1667079854423.46</v>
      </c>
      <c r="H1919" s="44">
        <f t="shared" si="149"/>
        <v>1.9915701492537342E-2</v>
      </c>
      <c r="I1919" s="10">
        <f t="shared" si="145"/>
        <v>5.3644697349745404E-2</v>
      </c>
      <c r="J1919" s="10">
        <f t="shared" si="146"/>
        <v>-3.1314244220125076E-2</v>
      </c>
      <c r="K1919" s="10">
        <f t="shared" si="147"/>
        <v>10.77847998446679</v>
      </c>
      <c r="L1919" s="10">
        <f t="shared" si="148"/>
        <v>3.5745478871652914E-2</v>
      </c>
    </row>
    <row r="1920" spans="1:12" x14ac:dyDescent="0.25">
      <c r="A1920" s="8">
        <v>45749</v>
      </c>
      <c r="B1920" s="9">
        <v>85170.68</v>
      </c>
      <c r="C1920" s="9">
        <v>87898.01</v>
      </c>
      <c r="D1920" s="9">
        <v>82487.399999999994</v>
      </c>
      <c r="E1920" s="9">
        <v>82548.31</v>
      </c>
      <c r="F1920" s="9">
        <v>52376111578.414642</v>
      </c>
      <c r="G1920" s="9">
        <v>1688190001005.2019</v>
      </c>
      <c r="H1920" s="44">
        <f t="shared" si="149"/>
        <v>2.9034533026668547E-2</v>
      </c>
      <c r="I1920" s="10">
        <f t="shared" si="145"/>
        <v>4.0664237996522391E-2</v>
      </c>
      <c r="J1920" s="10">
        <f t="shared" si="146"/>
        <v>7.8940441058090727E-3</v>
      </c>
      <c r="K1920" s="10">
        <f t="shared" si="147"/>
        <v>11.120462650579746</v>
      </c>
      <c r="L1920" s="10">
        <f t="shared" si="148"/>
        <v>6.5593169381020555E-2</v>
      </c>
    </row>
    <row r="1921" spans="1:12" x14ac:dyDescent="0.25">
      <c r="A1921" s="8">
        <v>45750</v>
      </c>
      <c r="B1921" s="9">
        <v>82259.03</v>
      </c>
      <c r="C1921" s="9">
        <v>83781.7</v>
      </c>
      <c r="D1921" s="9">
        <v>81307.75</v>
      </c>
      <c r="E1921" s="9">
        <v>83199.95</v>
      </c>
      <c r="F1921" s="9">
        <v>77668432600.055756</v>
      </c>
      <c r="G1921" s="9">
        <v>1643472264746.052</v>
      </c>
      <c r="H1921" s="44">
        <f t="shared" si="149"/>
        <v>-4.6830525514741435E-2</v>
      </c>
      <c r="I1921" s="10">
        <f t="shared" si="145"/>
        <v>1.1362738460065207E-2</v>
      </c>
      <c r="J1921" s="10">
        <f t="shared" si="146"/>
        <v>8.1720001033653844E-3</v>
      </c>
      <c r="K1921" s="10">
        <f t="shared" si="147"/>
        <v>10.5528550151713</v>
      </c>
      <c r="L1921" s="10">
        <f t="shared" si="148"/>
        <v>3.042698881717909E-2</v>
      </c>
    </row>
    <row r="1922" spans="1:12" x14ac:dyDescent="0.25">
      <c r="A1922" s="8">
        <v>45751</v>
      </c>
      <c r="B1922" s="9">
        <v>83259.08</v>
      </c>
      <c r="C1922" s="9">
        <v>84676.27</v>
      </c>
      <c r="D1922" s="9">
        <v>81767.53</v>
      </c>
      <c r="E1922" s="9">
        <v>83879.86</v>
      </c>
      <c r="F1922" s="9">
        <v>62632262272.247383</v>
      </c>
      <c r="G1922" s="9">
        <v>1654910625336.7</v>
      </c>
      <c r="H1922" s="44">
        <f t="shared" si="149"/>
        <v>1.0677391363507866E-2</v>
      </c>
      <c r="I1922" s="10">
        <f t="shared" si="145"/>
        <v>5.1074249044314856E-4</v>
      </c>
      <c r="J1922" s="10">
        <f t="shared" si="146"/>
        <v>-3.5506735466654948E-3</v>
      </c>
      <c r="K1922" s="10">
        <f t="shared" si="147"/>
        <v>10.676209369534149</v>
      </c>
      <c r="L1922" s="10">
        <f t="shared" si="148"/>
        <v>3.5573289299554611E-2</v>
      </c>
    </row>
    <row r="1923" spans="1:12" x14ac:dyDescent="0.25">
      <c r="A1923" s="8">
        <v>45752</v>
      </c>
      <c r="B1923" s="9">
        <v>83769.119999999995</v>
      </c>
      <c r="C1923" s="9">
        <v>84219.7</v>
      </c>
      <c r="D1923" s="9">
        <v>82384.97</v>
      </c>
      <c r="E1923" s="9">
        <v>83582.03</v>
      </c>
      <c r="F1923" s="9">
        <v>54248864825.993042</v>
      </c>
      <c r="G1923" s="9">
        <v>1654109742457.4041</v>
      </c>
      <c r="H1923" s="44">
        <f t="shared" si="149"/>
        <v>-5.3919474724147265E-3</v>
      </c>
      <c r="I1923" s="10">
        <f t="shared" ref="I1923:I1986" si="150">_xlfn.STDEV.S(H1924:H1925)</f>
        <v>2.5062582566705911E-2</v>
      </c>
      <c r="J1923" s="10">
        <f t="shared" ref="J1923:J1986" si="151">E1924/E1923-1</f>
        <v>-6.3072050295978732E-2</v>
      </c>
      <c r="K1923" s="10">
        <f t="shared" ref="K1923:K1986" si="152">C1923/$C$2-1</f>
        <v>10.613251861936703</v>
      </c>
      <c r="L1923" s="10">
        <f t="shared" ref="L1923:L1986" si="153">C1923/D1923-1</f>
        <v>2.2270202926577554E-2</v>
      </c>
    </row>
    <row r="1924" spans="1:12" x14ac:dyDescent="0.25">
      <c r="A1924" s="8">
        <v>45753</v>
      </c>
      <c r="B1924" s="9">
        <v>83533.45</v>
      </c>
      <c r="C1924" s="9">
        <v>83704.759999999995</v>
      </c>
      <c r="D1924" s="9">
        <v>77296.39</v>
      </c>
      <c r="E1924" s="9">
        <v>78310.34</v>
      </c>
      <c r="F1924" s="9">
        <v>29747694061.909409</v>
      </c>
      <c r="G1924" s="9">
        <v>1626851505050.8501</v>
      </c>
      <c r="H1924" s="44">
        <f t="shared" ref="H1924:H1987" si="154">(C1924-C1923)/C1923</f>
        <v>-6.1142464292796381E-3</v>
      </c>
      <c r="I1924" s="10">
        <f t="shared" si="150"/>
        <v>3.4073602315933295E-2</v>
      </c>
      <c r="J1924" s="10">
        <f t="shared" si="151"/>
        <v>1.2142074724742713E-2</v>
      </c>
      <c r="K1924" s="10">
        <f t="shared" si="152"/>
        <v>10.542245578207533</v>
      </c>
      <c r="L1924" s="10">
        <f t="shared" si="153"/>
        <v>8.2906459150291489E-2</v>
      </c>
    </row>
    <row r="1925" spans="1:12" x14ac:dyDescent="0.25">
      <c r="A1925" s="8">
        <v>45754</v>
      </c>
      <c r="B1925" s="9">
        <v>77958.02</v>
      </c>
      <c r="C1925" s="9">
        <v>80226.149999999994</v>
      </c>
      <c r="D1925" s="9">
        <v>74530.039999999994</v>
      </c>
      <c r="E1925" s="9">
        <v>79261.19</v>
      </c>
      <c r="F1925" s="9">
        <v>101964447739.5719</v>
      </c>
      <c r="G1925" s="9">
        <v>1544464239033.2949</v>
      </c>
      <c r="H1925" s="44">
        <f t="shared" si="154"/>
        <v>-4.1558090603210626E-2</v>
      </c>
      <c r="I1925" s="10">
        <f t="shared" si="150"/>
        <v>1.911516114689928E-2</v>
      </c>
      <c r="J1925" s="10">
        <f t="shared" si="151"/>
        <v>-3.6351081784161909E-2</v>
      </c>
      <c r="K1925" s="10">
        <f t="shared" si="152"/>
        <v>10.062571890703877</v>
      </c>
      <c r="L1925" s="10">
        <f t="shared" si="153"/>
        <v>7.6427035326963377E-2</v>
      </c>
    </row>
    <row r="1926" spans="1:12" x14ac:dyDescent="0.25">
      <c r="A1926" s="8">
        <v>45755</v>
      </c>
      <c r="B1926" s="9">
        <v>79265.03</v>
      </c>
      <c r="C1926" s="9">
        <v>80757.990000000005</v>
      </c>
      <c r="D1926" s="9">
        <v>76352.03</v>
      </c>
      <c r="E1926" s="9">
        <v>76379.960000000006</v>
      </c>
      <c r="F1926" s="9">
        <v>95111641621.428558</v>
      </c>
      <c r="G1926" s="9">
        <v>1562372791770.0979</v>
      </c>
      <c r="H1926" s="44">
        <f t="shared" si="154"/>
        <v>6.6292599108895428E-3</v>
      </c>
      <c r="I1926" s="10">
        <f t="shared" si="150"/>
        <v>3.1074878083120917E-2</v>
      </c>
      <c r="J1926" s="10">
        <f t="shared" si="151"/>
        <v>8.1695774650837771E-2</v>
      </c>
      <c r="K1926" s="10">
        <f t="shared" si="152"/>
        <v>10.135908555050253</v>
      </c>
      <c r="L1926" s="10">
        <f t="shared" si="153"/>
        <v>5.7705865842728743E-2</v>
      </c>
    </row>
    <row r="1927" spans="1:12" x14ac:dyDescent="0.25">
      <c r="A1927" s="8">
        <v>45756</v>
      </c>
      <c r="B1927" s="9">
        <v>76067.55</v>
      </c>
      <c r="C1927" s="9">
        <v>83476.479999999996</v>
      </c>
      <c r="D1927" s="9">
        <v>74670.3</v>
      </c>
      <c r="E1927" s="9">
        <v>82619.88</v>
      </c>
      <c r="F1927" s="9">
        <v>89266414295.574905</v>
      </c>
      <c r="G1927" s="9">
        <v>1556205608697.823</v>
      </c>
      <c r="H1927" s="44">
        <f t="shared" si="154"/>
        <v>3.3662180051781752E-2</v>
      </c>
      <c r="I1927" s="10">
        <f t="shared" si="150"/>
        <v>1.9979129852206779E-2</v>
      </c>
      <c r="J1927" s="10">
        <f t="shared" si="151"/>
        <v>-3.6434451369331544E-2</v>
      </c>
      <c r="K1927" s="10">
        <f t="shared" si="152"/>
        <v>10.510767513870531</v>
      </c>
      <c r="L1927" s="10">
        <f t="shared" si="153"/>
        <v>0.11793417195323963</v>
      </c>
    </row>
    <row r="1928" spans="1:12" x14ac:dyDescent="0.25">
      <c r="A1928" s="8">
        <v>45757</v>
      </c>
      <c r="B1928" s="9">
        <v>82617.98</v>
      </c>
      <c r="C1928" s="9">
        <v>82617.98</v>
      </c>
      <c r="D1928" s="9">
        <v>78750.38</v>
      </c>
      <c r="E1928" s="9">
        <v>79609.67</v>
      </c>
      <c r="F1928" s="9">
        <v>94987109013.121964</v>
      </c>
      <c r="G1928" s="9">
        <v>1608320178162.2539</v>
      </c>
      <c r="H1928" s="44">
        <f t="shared" si="154"/>
        <v>-1.0284333982458293E-2</v>
      </c>
      <c r="I1928" s="10">
        <f t="shared" si="150"/>
        <v>1.4475445064974083E-3</v>
      </c>
      <c r="J1928" s="10">
        <f t="shared" si="151"/>
        <v>4.9119158514286054E-2</v>
      </c>
      <c r="K1928" s="10">
        <f t="shared" si="152"/>
        <v>10.392386936363456</v>
      </c>
      <c r="L1928" s="10">
        <f t="shared" si="153"/>
        <v>4.9112143966797195E-2</v>
      </c>
    </row>
    <row r="1929" spans="1:12" x14ac:dyDescent="0.25">
      <c r="A1929" s="8">
        <v>45758</v>
      </c>
      <c r="B1929" s="9">
        <v>79575.97</v>
      </c>
      <c r="C1929" s="9">
        <v>84102.66</v>
      </c>
      <c r="D1929" s="9">
        <v>79006.600000000006</v>
      </c>
      <c r="E1929" s="9">
        <v>83520.03</v>
      </c>
      <c r="F1929" s="9">
        <v>68172551563.090591</v>
      </c>
      <c r="G1929" s="9">
        <v>1628880458512.575</v>
      </c>
      <c r="H1929" s="44">
        <f t="shared" si="154"/>
        <v>1.7970422418945701E-2</v>
      </c>
      <c r="I1929" s="10">
        <f t="shared" si="150"/>
        <v>1.4204914739693408E-2</v>
      </c>
      <c r="J1929" s="10">
        <f t="shared" si="151"/>
        <v>2.1173723237407849E-2</v>
      </c>
      <c r="K1929" s="10">
        <f t="shared" si="152"/>
        <v>10.597112941969986</v>
      </c>
      <c r="L1929" s="10">
        <f t="shared" si="153"/>
        <v>6.4501699857986594E-2</v>
      </c>
    </row>
    <row r="1930" spans="1:12" x14ac:dyDescent="0.25">
      <c r="A1930" s="8">
        <v>45759</v>
      </c>
      <c r="B1930" s="9">
        <v>83359.289999999994</v>
      </c>
      <c r="C1930" s="9">
        <v>85786.19</v>
      </c>
      <c r="D1930" s="9">
        <v>82810.94</v>
      </c>
      <c r="E1930" s="9">
        <v>85288.46</v>
      </c>
      <c r="F1930" s="9">
        <v>69354362438.216034</v>
      </c>
      <c r="G1930" s="9">
        <v>1670075109950.1741</v>
      </c>
      <c r="H1930" s="44">
        <f t="shared" si="154"/>
        <v>2.0017559492173004E-2</v>
      </c>
      <c r="I1930" s="10">
        <f t="shared" si="150"/>
        <v>1.4813481840886272E-4</v>
      </c>
      <c r="J1930" s="10">
        <f t="shared" si="151"/>
        <v>-1.8705461442263149E-2</v>
      </c>
      <c r="K1930" s="10">
        <f t="shared" si="152"/>
        <v>10.82925884022332</v>
      </c>
      <c r="L1930" s="10">
        <f t="shared" si="153"/>
        <v>3.592822397620421E-2</v>
      </c>
    </row>
    <row r="1931" spans="1:12" x14ac:dyDescent="0.25">
      <c r="A1931" s="8">
        <v>45760</v>
      </c>
      <c r="B1931" s="9">
        <v>85285.14</v>
      </c>
      <c r="C1931" s="9">
        <v>85780.08</v>
      </c>
      <c r="D1931" s="9">
        <v>83171.600000000006</v>
      </c>
      <c r="E1931" s="9">
        <v>83693.100000000006</v>
      </c>
      <c r="F1931" s="9">
        <v>60526622123.96167</v>
      </c>
      <c r="G1931" s="9">
        <v>1676455094379.0659</v>
      </c>
      <c r="H1931" s="44">
        <f t="shared" si="154"/>
        <v>-7.1223585054897316E-5</v>
      </c>
      <c r="I1931" s="10">
        <f t="shared" si="150"/>
        <v>5.6192152209881864E-3</v>
      </c>
      <c r="J1931" s="10">
        <f t="shared" si="151"/>
        <v>9.5822714178348534E-3</v>
      </c>
      <c r="K1931" s="10">
        <f t="shared" si="152"/>
        <v>10.828416318000176</v>
      </c>
      <c r="L1931" s="10">
        <f t="shared" si="153"/>
        <v>3.136262858956651E-2</v>
      </c>
    </row>
    <row r="1932" spans="1:12" x14ac:dyDescent="0.25">
      <c r="A1932" s="8">
        <v>45761</v>
      </c>
      <c r="B1932" s="9">
        <v>83779.100000000006</v>
      </c>
      <c r="C1932" s="9">
        <v>85756</v>
      </c>
      <c r="D1932" s="9">
        <v>83773.399999999994</v>
      </c>
      <c r="E1932" s="9">
        <v>84495.07</v>
      </c>
      <c r="F1932" s="9">
        <v>70255422114.090591</v>
      </c>
      <c r="G1932" s="9">
        <v>1680958424657.8779</v>
      </c>
      <c r="H1932" s="44">
        <f t="shared" si="154"/>
        <v>-2.8071785430838661E-4</v>
      </c>
      <c r="I1932" s="10">
        <f t="shared" si="150"/>
        <v>1.4261944944178121E-2</v>
      </c>
      <c r="J1932" s="10">
        <f t="shared" si="151"/>
        <v>-9.6741738896720664E-3</v>
      </c>
      <c r="K1932" s="10">
        <f t="shared" si="152"/>
        <v>10.825095870351522</v>
      </c>
      <c r="L1932" s="10">
        <f t="shared" si="153"/>
        <v>2.3666223407430076E-2</v>
      </c>
    </row>
    <row r="1933" spans="1:12" x14ac:dyDescent="0.25">
      <c r="A1933" s="8">
        <v>45762</v>
      </c>
      <c r="B1933" s="9">
        <v>84521.75</v>
      </c>
      <c r="C1933" s="9">
        <v>86413.41</v>
      </c>
      <c r="D1933" s="9">
        <v>83632.78</v>
      </c>
      <c r="E1933" s="9">
        <v>83677.649999999994</v>
      </c>
      <c r="F1933" s="9">
        <v>57960999450.003487</v>
      </c>
      <c r="G1933" s="9">
        <v>1687913843445.481</v>
      </c>
      <c r="H1933" s="44">
        <f t="shared" si="154"/>
        <v>7.6660525211064354E-3</v>
      </c>
      <c r="I1933" s="10">
        <f t="shared" si="150"/>
        <v>9.6200701698550186E-3</v>
      </c>
      <c r="J1933" s="10">
        <f t="shared" si="151"/>
        <v>4.4732374773910344E-3</v>
      </c>
      <c r="K1933" s="10">
        <f t="shared" si="152"/>
        <v>10.915747676360755</v>
      </c>
      <c r="L1933" s="10">
        <f t="shared" si="153"/>
        <v>3.3248087651755798E-2</v>
      </c>
    </row>
    <row r="1934" spans="1:12" x14ac:dyDescent="0.25">
      <c r="A1934" s="8">
        <v>45763</v>
      </c>
      <c r="B1934" s="9">
        <v>83652.14</v>
      </c>
      <c r="C1934" s="9">
        <v>85332.95</v>
      </c>
      <c r="D1934" s="9">
        <v>83163.100000000006</v>
      </c>
      <c r="E1934" s="9">
        <v>84051.96</v>
      </c>
      <c r="F1934" s="9">
        <v>45342365089.334503</v>
      </c>
      <c r="G1934" s="9">
        <v>1667600790769.7419</v>
      </c>
      <c r="H1934" s="44">
        <f t="shared" si="154"/>
        <v>-1.2503383444768658E-2</v>
      </c>
      <c r="I1934" s="10">
        <f t="shared" si="150"/>
        <v>3.408218881820625E-3</v>
      </c>
      <c r="J1934" s="10">
        <f t="shared" si="151"/>
        <v>1.046091013225614E-2</v>
      </c>
      <c r="K1934" s="10">
        <f t="shared" si="152"/>
        <v>10.766760514132105</v>
      </c>
      <c r="L1934" s="10">
        <f t="shared" si="153"/>
        <v>2.6091499715618971E-2</v>
      </c>
    </row>
    <row r="1935" spans="1:12" x14ac:dyDescent="0.25">
      <c r="A1935" s="8">
        <v>45764</v>
      </c>
      <c r="B1935" s="9">
        <v>84081.07</v>
      </c>
      <c r="C1935" s="9">
        <v>85426.94</v>
      </c>
      <c r="D1935" s="9">
        <v>83814.62</v>
      </c>
      <c r="E1935" s="9">
        <v>84931.22</v>
      </c>
      <c r="F1935" s="9">
        <v>43303482367.146339</v>
      </c>
      <c r="G1935" s="9">
        <v>1678993522204.321</v>
      </c>
      <c r="H1935" s="44">
        <f t="shared" si="154"/>
        <v>1.1014502604211531E-3</v>
      </c>
      <c r="I1935" s="10">
        <f t="shared" si="150"/>
        <v>5.9589789289838995E-3</v>
      </c>
      <c r="J1935" s="10">
        <f t="shared" si="151"/>
        <v>-5.4936217800709564E-3</v>
      </c>
      <c r="K1935" s="10">
        <f t="shared" si="152"/>
        <v>10.779721015564709</v>
      </c>
      <c r="L1935" s="10">
        <f t="shared" si="153"/>
        <v>1.9236739365996236E-2</v>
      </c>
    </row>
    <row r="1936" spans="1:12" x14ac:dyDescent="0.25">
      <c r="A1936" s="8">
        <v>45765</v>
      </c>
      <c r="B1936" s="9">
        <v>84892.79</v>
      </c>
      <c r="C1936" s="9">
        <v>85109.28</v>
      </c>
      <c r="D1936" s="9">
        <v>84344.03</v>
      </c>
      <c r="E1936" s="9">
        <v>84464.639999999999</v>
      </c>
      <c r="F1936" s="9">
        <v>30940394080.191639</v>
      </c>
      <c r="G1936" s="9">
        <v>1679968878910.572</v>
      </c>
      <c r="H1936" s="44">
        <f t="shared" si="154"/>
        <v>-3.7184991057856395E-3</v>
      </c>
      <c r="I1936" s="10">
        <f t="shared" si="150"/>
        <v>4.8998572799671888E-3</v>
      </c>
      <c r="J1936" s="10">
        <f t="shared" si="151"/>
        <v>7.8484913923744237E-3</v>
      </c>
      <c r="K1936" s="10">
        <f t="shared" si="152"/>
        <v>10.735918133501928</v>
      </c>
      <c r="L1936" s="10">
        <f t="shared" si="153"/>
        <v>9.0729598763539254E-3</v>
      </c>
    </row>
    <row r="1937" spans="1:12" x14ac:dyDescent="0.25">
      <c r="A1937" s="8">
        <v>45766</v>
      </c>
      <c r="B1937" s="9">
        <v>84484.98</v>
      </c>
      <c r="C1937" s="9">
        <v>85510.04</v>
      </c>
      <c r="D1937" s="9">
        <v>84368.6</v>
      </c>
      <c r="E1937" s="9">
        <v>85127.56</v>
      </c>
      <c r="F1937" s="9">
        <v>22003243113.909409</v>
      </c>
      <c r="G1937" s="9">
        <v>1689659242621.345</v>
      </c>
      <c r="H1937" s="44">
        <f t="shared" si="154"/>
        <v>4.7087697134788921E-3</v>
      </c>
      <c r="I1937" s="10">
        <f t="shared" si="150"/>
        <v>2.6750985289828371E-2</v>
      </c>
      <c r="J1937" s="10">
        <f t="shared" si="151"/>
        <v>-3.7755105397119237E-4</v>
      </c>
      <c r="K1937" s="10">
        <f t="shared" si="152"/>
        <v>10.791179869368829</v>
      </c>
      <c r="L1937" s="10">
        <f t="shared" si="153"/>
        <v>1.3529203992954653E-2</v>
      </c>
    </row>
    <row r="1938" spans="1:12" x14ac:dyDescent="0.25">
      <c r="A1938" s="8">
        <v>45767</v>
      </c>
      <c r="B1938" s="9">
        <v>85059.77</v>
      </c>
      <c r="C1938" s="9">
        <v>85320.15</v>
      </c>
      <c r="D1938" s="9">
        <v>84018.53</v>
      </c>
      <c r="E1938" s="9">
        <v>85095.42</v>
      </c>
      <c r="F1938" s="9">
        <v>23639652101.369339</v>
      </c>
      <c r="G1938" s="9">
        <v>1683010284160.1641</v>
      </c>
      <c r="H1938" s="44">
        <f t="shared" si="154"/>
        <v>-2.2206749055432491E-3</v>
      </c>
      <c r="I1938" s="10">
        <f t="shared" si="150"/>
        <v>1.7798272195847439E-2</v>
      </c>
      <c r="J1938" s="10">
        <f t="shared" si="151"/>
        <v>2.8559586403122506E-2</v>
      </c>
      <c r="K1938" s="10">
        <f t="shared" si="152"/>
        <v>10.764995492126175</v>
      </c>
      <c r="L1938" s="10">
        <f t="shared" si="153"/>
        <v>1.5492058716095158E-2</v>
      </c>
    </row>
    <row r="1939" spans="1:12" x14ac:dyDescent="0.25">
      <c r="A1939" s="8">
        <v>45768</v>
      </c>
      <c r="B1939" s="9">
        <v>85190.58</v>
      </c>
      <c r="C1939" s="9">
        <v>88358.48</v>
      </c>
      <c r="D1939" s="9">
        <v>85190.58</v>
      </c>
      <c r="E1939" s="9">
        <v>87525.71</v>
      </c>
      <c r="F1939" s="9">
        <v>46101744164.783974</v>
      </c>
      <c r="G1939" s="9">
        <v>1733086941755.3069</v>
      </c>
      <c r="H1939" s="44">
        <f t="shared" si="154"/>
        <v>3.5610931298175191E-2</v>
      </c>
      <c r="I1939" s="10">
        <f t="shared" si="150"/>
        <v>3.8039314209168285E-2</v>
      </c>
      <c r="J1939" s="10">
        <f t="shared" si="151"/>
        <v>6.6831220220892718E-2</v>
      </c>
      <c r="K1939" s="10">
        <f t="shared" si="152"/>
        <v>11.183957938319621</v>
      </c>
      <c r="L1939" s="10">
        <f t="shared" si="153"/>
        <v>3.7186036296501301E-2</v>
      </c>
    </row>
    <row r="1940" spans="1:12" x14ac:dyDescent="0.25">
      <c r="A1940" s="8">
        <v>45769</v>
      </c>
      <c r="B1940" s="9">
        <v>87556.88</v>
      </c>
      <c r="C1940" s="9">
        <v>93729.04</v>
      </c>
      <c r="D1940" s="9">
        <v>87306.04</v>
      </c>
      <c r="E1940" s="9">
        <v>93375.16</v>
      </c>
      <c r="F1940" s="9">
        <v>61394088008.167252</v>
      </c>
      <c r="G1940" s="9">
        <v>1780730400337.749</v>
      </c>
      <c r="H1940" s="44">
        <f t="shared" si="154"/>
        <v>6.0781489224350602E-2</v>
      </c>
      <c r="I1940" s="10">
        <f t="shared" si="150"/>
        <v>7.8975355578362553E-3</v>
      </c>
      <c r="J1940" s="10">
        <f t="shared" si="151"/>
        <v>2.0333030754646764E-3</v>
      </c>
      <c r="K1940" s="10">
        <f t="shared" si="152"/>
        <v>11.924517046457536</v>
      </c>
      <c r="L1940" s="10">
        <f t="shared" si="153"/>
        <v>7.3568793178570457E-2</v>
      </c>
    </row>
    <row r="1941" spans="1:12" x14ac:dyDescent="0.25">
      <c r="A1941" s="8">
        <v>45770</v>
      </c>
      <c r="B1941" s="9">
        <v>93642.39</v>
      </c>
      <c r="C1941" s="9">
        <v>94383.81</v>
      </c>
      <c r="D1941" s="9">
        <v>92155.5</v>
      </c>
      <c r="E1941" s="9">
        <v>93565.02</v>
      </c>
      <c r="F1941" s="9">
        <v>79929153065.024384</v>
      </c>
      <c r="G1941" s="9">
        <v>1856407285385.875</v>
      </c>
      <c r="H1941" s="44">
        <f t="shared" si="154"/>
        <v>6.9857751663732403E-3</v>
      </c>
      <c r="I1941" s="10">
        <f t="shared" si="150"/>
        <v>1.4614511897305508E-2</v>
      </c>
      <c r="J1941" s="10">
        <f t="shared" si="151"/>
        <v>2.7596851900419939E-3</v>
      </c>
      <c r="K1941" s="10">
        <f t="shared" si="152"/>
        <v>12.014804816678048</v>
      </c>
      <c r="L1941" s="10">
        <f t="shared" si="153"/>
        <v>2.4179891596269432E-2</v>
      </c>
    </row>
    <row r="1942" spans="1:12" x14ac:dyDescent="0.25">
      <c r="A1942" s="8">
        <v>45771</v>
      </c>
      <c r="B1942" s="9">
        <v>93577.44</v>
      </c>
      <c r="C1942" s="9">
        <v>93989</v>
      </c>
      <c r="D1942" s="9">
        <v>91685.59</v>
      </c>
      <c r="E1942" s="9">
        <v>93823.23</v>
      </c>
      <c r="F1942" s="9">
        <v>59781596981.839722</v>
      </c>
      <c r="G1942" s="9">
        <v>1846190642756.7729</v>
      </c>
      <c r="H1942" s="44">
        <f t="shared" si="154"/>
        <v>-4.1830267288425595E-3</v>
      </c>
      <c r="I1942" s="10">
        <f t="shared" si="150"/>
        <v>1.4457532743886916E-2</v>
      </c>
      <c r="J1942" s="10">
        <f t="shared" si="151"/>
        <v>9.5416668132188853E-3</v>
      </c>
      <c r="K1942" s="10">
        <f t="shared" si="152"/>
        <v>11.960363540259214</v>
      </c>
      <c r="L1942" s="10">
        <f t="shared" si="153"/>
        <v>2.5122922806081194E-2</v>
      </c>
    </row>
    <row r="1943" spans="1:12" x14ac:dyDescent="0.25">
      <c r="A1943" s="8">
        <v>45772</v>
      </c>
      <c r="B1943" s="9">
        <v>93867.96</v>
      </c>
      <c r="C1943" s="9">
        <v>95538.41</v>
      </c>
      <c r="D1943" s="9">
        <v>92992.34</v>
      </c>
      <c r="E1943" s="9">
        <v>94718.46</v>
      </c>
      <c r="F1943" s="9">
        <v>57823015672.087112</v>
      </c>
      <c r="G1943" s="9">
        <v>1871335641432.8679</v>
      </c>
      <c r="H1943" s="44">
        <f t="shared" si="154"/>
        <v>1.6485014203789842E-2</v>
      </c>
      <c r="I1943" s="10">
        <f t="shared" si="150"/>
        <v>2.4954649868861203E-3</v>
      </c>
      <c r="J1943" s="10">
        <f t="shared" si="151"/>
        <v>-1.0120519273645323E-3</v>
      </c>
      <c r="K1943" s="10">
        <f t="shared" si="152"/>
        <v>12.174015317306667</v>
      </c>
      <c r="L1943" s="10">
        <f t="shared" si="153"/>
        <v>2.7379351890704173E-2</v>
      </c>
    </row>
    <row r="1944" spans="1:12" x14ac:dyDescent="0.25">
      <c r="A1944" s="8">
        <v>45773</v>
      </c>
      <c r="B1944" s="9">
        <v>94769.97</v>
      </c>
      <c r="C1944" s="9">
        <v>95159.98</v>
      </c>
      <c r="D1944" s="9">
        <v>93958.35</v>
      </c>
      <c r="E1944" s="9">
        <v>94622.6</v>
      </c>
      <c r="F1944" s="9">
        <v>45320444896.177696</v>
      </c>
      <c r="G1944" s="9">
        <v>1875608936554.958</v>
      </c>
      <c r="H1944" s="44">
        <f t="shared" si="154"/>
        <v>-3.9610246810681433E-3</v>
      </c>
      <c r="I1944" s="10">
        <f t="shared" si="150"/>
        <v>3.2340721861245374E-3</v>
      </c>
      <c r="J1944" s="10">
        <f t="shared" si="151"/>
        <v>-9.0928594225904158E-3</v>
      </c>
      <c r="K1944" s="10">
        <f t="shared" si="152"/>
        <v>12.121832717486045</v>
      </c>
      <c r="L1944" s="10">
        <f t="shared" si="153"/>
        <v>1.2788964472024045E-2</v>
      </c>
    </row>
    <row r="1945" spans="1:12" x14ac:dyDescent="0.25">
      <c r="A1945" s="8">
        <v>45774</v>
      </c>
      <c r="B1945" s="9">
        <v>94608.66</v>
      </c>
      <c r="C1945" s="9">
        <v>95118.88</v>
      </c>
      <c r="D1945" s="9">
        <v>93699.99</v>
      </c>
      <c r="E1945" s="9">
        <v>93762.21</v>
      </c>
      <c r="F1945" s="9">
        <v>33903052084.184669</v>
      </c>
      <c r="G1945" s="9">
        <v>1869133400014.0559</v>
      </c>
      <c r="H1945" s="44">
        <f t="shared" si="154"/>
        <v>-4.319042521865943E-4</v>
      </c>
      <c r="I1945" s="10">
        <f t="shared" si="150"/>
        <v>3.4677754536575778E-3</v>
      </c>
      <c r="J1945" s="10">
        <f t="shared" si="151"/>
        <v>1.3691763451394667E-2</v>
      </c>
      <c r="K1945" s="10">
        <f t="shared" si="152"/>
        <v>12.116165342138881</v>
      </c>
      <c r="L1945" s="10">
        <f t="shared" si="153"/>
        <v>1.5142904497641885E-2</v>
      </c>
    </row>
    <row r="1946" spans="1:12" x14ac:dyDescent="0.25">
      <c r="A1946" s="8">
        <v>45775</v>
      </c>
      <c r="B1946" s="9">
        <v>93675.97</v>
      </c>
      <c r="C1946" s="9">
        <v>95512.84</v>
      </c>
      <c r="D1946" s="9">
        <v>92873.97</v>
      </c>
      <c r="E1946" s="9">
        <v>95045.98</v>
      </c>
      <c r="F1946" s="9">
        <v>47019637241.456444</v>
      </c>
      <c r="G1946" s="9">
        <v>1873289878196.031</v>
      </c>
      <c r="H1946" s="44">
        <f t="shared" si="154"/>
        <v>4.1417644951243313E-3</v>
      </c>
      <c r="I1946" s="10">
        <f t="shared" si="150"/>
        <v>1.4117351235341219E-3</v>
      </c>
      <c r="J1946" s="10">
        <f t="shared" si="151"/>
        <v>-7.9058577753630122E-3</v>
      </c>
      <c r="K1946" s="10">
        <f t="shared" si="152"/>
        <v>12.170489410065134</v>
      </c>
      <c r="L1946" s="10">
        <f t="shared" si="153"/>
        <v>2.8413451045540494E-2</v>
      </c>
    </row>
    <row r="1947" spans="1:12" x14ac:dyDescent="0.25">
      <c r="A1947" s="8">
        <v>45776</v>
      </c>
      <c r="B1947" s="9">
        <v>94953.95</v>
      </c>
      <c r="C1947" s="9">
        <v>95440.02</v>
      </c>
      <c r="D1947" s="9">
        <v>93816.45</v>
      </c>
      <c r="E1947" s="9">
        <v>94294.56</v>
      </c>
      <c r="F1947" s="9">
        <v>53275148518.080139</v>
      </c>
      <c r="G1947" s="9">
        <v>1883311540612.0071</v>
      </c>
      <c r="H1947" s="44">
        <f t="shared" si="154"/>
        <v>-7.6241058270272812E-4</v>
      </c>
      <c r="I1947" s="10">
        <f t="shared" si="150"/>
        <v>1.8533432059195956E-2</v>
      </c>
      <c r="J1947" s="10">
        <f t="shared" si="151"/>
        <v>-8.1839291683416526E-4</v>
      </c>
      <c r="K1947" s="10">
        <f t="shared" si="152"/>
        <v>12.160448089559525</v>
      </c>
      <c r="L1947" s="10">
        <f t="shared" si="153"/>
        <v>1.7305813639292511E-2</v>
      </c>
    </row>
    <row r="1948" spans="1:12" x14ac:dyDescent="0.25">
      <c r="A1948" s="8">
        <v>45777</v>
      </c>
      <c r="B1948" s="9">
        <v>94156.19</v>
      </c>
      <c r="C1948" s="9">
        <v>95176.71</v>
      </c>
      <c r="D1948" s="9">
        <v>93091.66</v>
      </c>
      <c r="E1948" s="9">
        <v>94217.39</v>
      </c>
      <c r="F1948" s="9">
        <v>51110036351.797913</v>
      </c>
      <c r="G1948" s="9">
        <v>1876366450656.8989</v>
      </c>
      <c r="H1948" s="44">
        <f t="shared" si="154"/>
        <v>-2.7589055408831398E-3</v>
      </c>
      <c r="I1948" s="10">
        <f t="shared" si="150"/>
        <v>1.4073893793081958E-2</v>
      </c>
      <c r="J1948" s="10">
        <f t="shared" si="151"/>
        <v>2.3721947721116132E-2</v>
      </c>
      <c r="K1948" s="10">
        <f t="shared" si="152"/>
        <v>12.124139656404735</v>
      </c>
      <c r="L1948" s="10">
        <f t="shared" si="153"/>
        <v>2.2397817376980989E-2</v>
      </c>
    </row>
    <row r="1949" spans="1:12" x14ac:dyDescent="0.25">
      <c r="A1949" s="8">
        <v>45778</v>
      </c>
      <c r="B1949" s="9">
        <v>94238.06</v>
      </c>
      <c r="C1949" s="9">
        <v>97408.73</v>
      </c>
      <c r="D1949" s="9">
        <v>94238.06</v>
      </c>
      <c r="E1949" s="9">
        <v>96452.41</v>
      </c>
      <c r="F1949" s="9">
        <v>73100608322.055756</v>
      </c>
      <c r="G1949" s="9">
        <v>1903317418808.9651</v>
      </c>
      <c r="H1949" s="44">
        <f t="shared" si="154"/>
        <v>2.3451325434552101E-2</v>
      </c>
      <c r="I1949" s="10">
        <f t="shared" si="150"/>
        <v>8.7327705121759656E-3</v>
      </c>
      <c r="J1949" s="10">
        <f t="shared" si="151"/>
        <v>3.9637164068788699E-3</v>
      </c>
      <c r="K1949" s="10">
        <f t="shared" si="152"/>
        <v>12.431918126535592</v>
      </c>
      <c r="L1949" s="10">
        <f t="shared" si="153"/>
        <v>3.3645323343880262E-2</v>
      </c>
    </row>
    <row r="1950" spans="1:12" x14ac:dyDescent="0.25">
      <c r="A1950" s="8">
        <v>45779</v>
      </c>
      <c r="B1950" s="9">
        <v>96531.92</v>
      </c>
      <c r="C1950" s="9">
        <v>97754.32</v>
      </c>
      <c r="D1950" s="9">
        <v>96351.87</v>
      </c>
      <c r="E1950" s="9">
        <v>96834.72</v>
      </c>
      <c r="F1950" s="9">
        <v>59617739654.3554</v>
      </c>
      <c r="G1950" s="9">
        <v>1925679416505.8679</v>
      </c>
      <c r="H1950" s="44">
        <f t="shared" si="154"/>
        <v>3.5478339569770703E-3</v>
      </c>
      <c r="I1950" s="10">
        <f t="shared" si="150"/>
        <v>1.7682887350472275E-3</v>
      </c>
      <c r="J1950" s="10">
        <f t="shared" si="151"/>
        <v>-9.6909455616746021E-3</v>
      </c>
      <c r="K1950" s="10">
        <f t="shared" si="152"/>
        <v>12.479572341772252</v>
      </c>
      <c r="L1950" s="10">
        <f t="shared" si="153"/>
        <v>1.4555503697022187E-2</v>
      </c>
    </row>
    <row r="1951" spans="1:12" x14ac:dyDescent="0.25">
      <c r="A1951" s="8">
        <v>45780</v>
      </c>
      <c r="B1951" s="9">
        <v>96893.87</v>
      </c>
      <c r="C1951" s="9">
        <v>96893.87</v>
      </c>
      <c r="D1951" s="9">
        <v>95855.95</v>
      </c>
      <c r="E1951" s="9">
        <v>95896.3</v>
      </c>
      <c r="F1951" s="9">
        <v>39272722871.386757</v>
      </c>
      <c r="G1951" s="9">
        <v>1912513105363.989</v>
      </c>
      <c r="H1951" s="44">
        <f t="shared" si="154"/>
        <v>-8.8021685384340204E-3</v>
      </c>
      <c r="I1951" s="10">
        <f t="shared" si="150"/>
        <v>3.5809270521047908E-3</v>
      </c>
      <c r="J1951" s="10">
        <f t="shared" si="151"/>
        <v>-1.647331544595565E-2</v>
      </c>
      <c r="K1951" s="10">
        <f t="shared" si="152"/>
        <v>12.360922874193959</v>
      </c>
      <c r="L1951" s="10">
        <f t="shared" si="153"/>
        <v>1.082791417747142E-2</v>
      </c>
    </row>
    <row r="1952" spans="1:12" x14ac:dyDescent="0.25">
      <c r="A1952" s="8">
        <v>45781</v>
      </c>
      <c r="B1952" s="9">
        <v>95904.74</v>
      </c>
      <c r="C1952" s="9">
        <v>96283.3</v>
      </c>
      <c r="D1952" s="9">
        <v>94183.3</v>
      </c>
      <c r="E1952" s="9">
        <v>94316.57</v>
      </c>
      <c r="F1952" s="9">
        <v>30006728722.61673</v>
      </c>
      <c r="G1952" s="9">
        <v>1898465444222.989</v>
      </c>
      <c r="H1952" s="44">
        <f t="shared" si="154"/>
        <v>-6.3014306271386667E-3</v>
      </c>
      <c r="I1952" s="10">
        <f t="shared" si="150"/>
        <v>2.0656760133507108E-2</v>
      </c>
      <c r="J1952" s="10">
        <f t="shared" si="151"/>
        <v>4.4092994475943836E-3</v>
      </c>
      <c r="K1952" s="10">
        <f t="shared" si="152"/>
        <v>12.276729945587675</v>
      </c>
      <c r="L1952" s="10">
        <f t="shared" si="153"/>
        <v>2.2296946486266567E-2</v>
      </c>
    </row>
    <row r="1953" spans="1:12" x14ac:dyDescent="0.25">
      <c r="A1953" s="8">
        <v>45782</v>
      </c>
      <c r="B1953" s="9">
        <v>94264.55</v>
      </c>
      <c r="C1953" s="9">
        <v>95188.98</v>
      </c>
      <c r="D1953" s="9">
        <v>93602.93</v>
      </c>
      <c r="E1953" s="9">
        <v>94732.44</v>
      </c>
      <c r="F1953" s="9">
        <v>40484381113.5784</v>
      </c>
      <c r="G1953" s="9">
        <v>1874518241879.491</v>
      </c>
      <c r="H1953" s="44">
        <f t="shared" si="154"/>
        <v>-1.1365626230093972E-2</v>
      </c>
      <c r="I1953" s="10">
        <f t="shared" si="150"/>
        <v>7.5505744940720463E-3</v>
      </c>
      <c r="J1953" s="10">
        <f t="shared" si="151"/>
        <v>2.2082826115320087E-2</v>
      </c>
      <c r="K1953" s="10">
        <f t="shared" si="152"/>
        <v>12.125831595468229</v>
      </c>
      <c r="L1953" s="10">
        <f t="shared" si="153"/>
        <v>1.6944448213319863E-2</v>
      </c>
    </row>
    <row r="1954" spans="1:12" x14ac:dyDescent="0.25">
      <c r="A1954" s="8">
        <v>45783</v>
      </c>
      <c r="B1954" s="9">
        <v>94700.57</v>
      </c>
      <c r="C1954" s="9">
        <v>96887.86</v>
      </c>
      <c r="D1954" s="9">
        <v>93436.78</v>
      </c>
      <c r="E1954" s="9">
        <v>96824.4</v>
      </c>
      <c r="F1954" s="9">
        <v>41226240722.867599</v>
      </c>
      <c r="G1954" s="9">
        <v>1877543394650.8779</v>
      </c>
      <c r="H1954" s="44">
        <f t="shared" si="154"/>
        <v>1.7847444105399644E-2</v>
      </c>
      <c r="I1954" s="10">
        <f t="shared" si="150"/>
        <v>3.9476975876426346E-2</v>
      </c>
      <c r="J1954" s="10">
        <f t="shared" si="151"/>
        <v>2.1473925993862331E-3</v>
      </c>
      <c r="K1954" s="10">
        <f t="shared" si="152"/>
        <v>12.360094141205238</v>
      </c>
      <c r="L1954" s="10">
        <f t="shared" si="153"/>
        <v>3.6934920060387455E-2</v>
      </c>
    </row>
    <row r="1955" spans="1:12" x14ac:dyDescent="0.25">
      <c r="A1955" s="8">
        <v>45784</v>
      </c>
      <c r="B1955" s="9">
        <v>96758.76</v>
      </c>
      <c r="C1955" s="9">
        <v>97582.48</v>
      </c>
      <c r="D1955" s="9">
        <v>95830.94</v>
      </c>
      <c r="E1955" s="9">
        <v>97032.320000000007</v>
      </c>
      <c r="F1955" s="9">
        <v>66944324988.31707</v>
      </c>
      <c r="G1955" s="9">
        <v>1923189617345.3169</v>
      </c>
      <c r="H1955" s="44">
        <f t="shared" si="154"/>
        <v>7.1693192521745793E-3</v>
      </c>
      <c r="I1955" s="10">
        <f t="shared" si="150"/>
        <v>4.1860630491017944E-2</v>
      </c>
      <c r="J1955" s="10">
        <f t="shared" si="151"/>
        <v>6.2316143734376217E-2</v>
      </c>
      <c r="K1955" s="10">
        <f t="shared" si="152"/>
        <v>12.455876921342645</v>
      </c>
      <c r="L1955" s="10">
        <f t="shared" si="153"/>
        <v>1.8277395588522705E-2</v>
      </c>
    </row>
    <row r="1956" spans="1:12" x14ac:dyDescent="0.25">
      <c r="A1956" s="8">
        <v>45785</v>
      </c>
      <c r="B1956" s="9">
        <v>97072.6</v>
      </c>
      <c r="C1956" s="9">
        <v>103730</v>
      </c>
      <c r="D1956" s="9">
        <v>96917.59</v>
      </c>
      <c r="E1956" s="9">
        <v>103079</v>
      </c>
      <c r="F1956" s="9">
        <v>113472456034.06619</v>
      </c>
      <c r="G1956" s="9">
        <v>1986875297727.2439</v>
      </c>
      <c r="H1956" s="44">
        <f t="shared" si="154"/>
        <v>6.2998193938092209E-2</v>
      </c>
      <c r="I1956" s="10">
        <f t="shared" si="150"/>
        <v>2.8895968520848366E-3</v>
      </c>
      <c r="J1956" s="10">
        <f t="shared" si="151"/>
        <v>-9.9923359753195662E-4</v>
      </c>
      <c r="K1956" s="10">
        <f t="shared" si="152"/>
        <v>13.303572865240488</v>
      </c>
      <c r="L1956" s="10">
        <f t="shared" si="153"/>
        <v>7.0290749078676162E-2</v>
      </c>
    </row>
    <row r="1957" spans="1:12" x14ac:dyDescent="0.25">
      <c r="A1957" s="8">
        <v>45786</v>
      </c>
      <c r="B1957" s="9">
        <v>103186</v>
      </c>
      <c r="C1957" s="9">
        <v>104124</v>
      </c>
      <c r="D1957" s="9">
        <v>102366</v>
      </c>
      <c r="E1957" s="9">
        <v>102976</v>
      </c>
      <c r="F1957" s="9">
        <v>147151393226.82581</v>
      </c>
      <c r="G1957" s="9">
        <v>2045886900373.436</v>
      </c>
      <c r="H1957" s="44">
        <f t="shared" si="154"/>
        <v>3.7983225682059192E-3</v>
      </c>
      <c r="I1957" s="10">
        <f t="shared" si="150"/>
        <v>6.1077089905387733E-3</v>
      </c>
      <c r="J1957" s="10">
        <f t="shared" si="151"/>
        <v>1.7120494095711702E-2</v>
      </c>
      <c r="K1957" s="10">
        <f t="shared" si="152"/>
        <v>13.357902448860509</v>
      </c>
      <c r="L1957" s="10">
        <f t="shared" si="153"/>
        <v>1.7173670945431097E-2</v>
      </c>
    </row>
    <row r="1958" spans="1:12" x14ac:dyDescent="0.25">
      <c r="A1958" s="8">
        <v>45787</v>
      </c>
      <c r="B1958" s="9">
        <v>103078</v>
      </c>
      <c r="C1958" s="9">
        <v>104945</v>
      </c>
      <c r="D1958" s="9">
        <v>102866</v>
      </c>
      <c r="E1958" s="9">
        <v>104739</v>
      </c>
      <c r="F1958" s="9">
        <v>60326425793.585373</v>
      </c>
      <c r="G1958" s="9">
        <v>2054613460307.2061</v>
      </c>
      <c r="H1958" s="44">
        <f t="shared" si="154"/>
        <v>7.8848296262148971E-3</v>
      </c>
      <c r="I1958" s="10">
        <f t="shared" si="150"/>
        <v>5.3400198309535183E-3</v>
      </c>
      <c r="J1958" s="10">
        <f t="shared" si="151"/>
        <v>-7.4375352065610967E-3</v>
      </c>
      <c r="K1958" s="10">
        <f t="shared" si="152"/>
        <v>13.471112063459588</v>
      </c>
      <c r="L1958" s="10">
        <f t="shared" si="153"/>
        <v>2.021075962903196E-2</v>
      </c>
    </row>
    <row r="1959" spans="1:12" x14ac:dyDescent="0.25">
      <c r="A1959" s="8">
        <v>45788</v>
      </c>
      <c r="B1959" s="9">
        <v>104866</v>
      </c>
      <c r="C1959" s="9">
        <v>104866</v>
      </c>
      <c r="D1959" s="9">
        <v>103389</v>
      </c>
      <c r="E1959" s="9">
        <v>103960</v>
      </c>
      <c r="F1959" s="9">
        <v>58238322698.372833</v>
      </c>
      <c r="G1959" s="9">
        <v>2068980187960.293</v>
      </c>
      <c r="H1959" s="44">
        <f t="shared" si="154"/>
        <v>-7.5277526323312216E-4</v>
      </c>
      <c r="I1959" s="10">
        <f t="shared" si="150"/>
        <v>9.0404960293962219E-3</v>
      </c>
      <c r="J1959" s="10">
        <f t="shared" si="151"/>
        <v>-1.0580992689495972E-2</v>
      </c>
      <c r="K1959" s="10">
        <f t="shared" si="152"/>
        <v>13.460218568266741</v>
      </c>
      <c r="L1959" s="10">
        <f t="shared" si="153"/>
        <v>1.4285852460126369E-2</v>
      </c>
    </row>
    <row r="1960" spans="1:12" x14ac:dyDescent="0.25">
      <c r="A1960" s="8">
        <v>45789</v>
      </c>
      <c r="B1960" s="9">
        <v>104193</v>
      </c>
      <c r="C1960" s="9">
        <v>105579</v>
      </c>
      <c r="D1960" s="9">
        <v>100844</v>
      </c>
      <c r="E1960" s="9">
        <v>102860</v>
      </c>
      <c r="F1960" s="9">
        <v>64739179229.299652</v>
      </c>
      <c r="G1960" s="9">
        <v>2057075900300.356</v>
      </c>
      <c r="H1960" s="44">
        <f t="shared" si="154"/>
        <v>6.7991532050426257E-3</v>
      </c>
      <c r="I1960" s="10">
        <f t="shared" si="150"/>
        <v>5.1734594452271753E-4</v>
      </c>
      <c r="J1960" s="10">
        <f t="shared" si="151"/>
        <v>1.3289908613649537E-2</v>
      </c>
      <c r="K1960" s="10">
        <f t="shared" si="152"/>
        <v>13.558535809690788</v>
      </c>
      <c r="L1960" s="10">
        <f t="shared" si="153"/>
        <v>4.6953710681845173E-2</v>
      </c>
    </row>
    <row r="1961" spans="1:12" x14ac:dyDescent="0.25">
      <c r="A1961" s="8">
        <v>45790</v>
      </c>
      <c r="B1961" s="9">
        <v>102613</v>
      </c>
      <c r="C1961" s="9">
        <v>104947</v>
      </c>
      <c r="D1961" s="9">
        <v>101596</v>
      </c>
      <c r="E1961" s="9">
        <v>104227</v>
      </c>
      <c r="F1961" s="9">
        <v>69898356203.435547</v>
      </c>
      <c r="G1961" s="9">
        <v>2052736799029.3169</v>
      </c>
      <c r="H1961" s="44">
        <f t="shared" si="154"/>
        <v>-5.9860388903096263E-3</v>
      </c>
      <c r="I1961" s="10">
        <f t="shared" si="150"/>
        <v>3.7529666840956334E-3</v>
      </c>
      <c r="J1961" s="10">
        <f t="shared" si="151"/>
        <v>-6.1884156696441206E-3</v>
      </c>
      <c r="K1961" s="10">
        <f t="shared" si="152"/>
        <v>13.471387848148014</v>
      </c>
      <c r="L1961" s="10">
        <f t="shared" si="153"/>
        <v>3.2983582030788661E-2</v>
      </c>
    </row>
    <row r="1962" spans="1:12" x14ac:dyDescent="0.25">
      <c r="A1962" s="8">
        <v>45791</v>
      </c>
      <c r="B1962" s="9">
        <v>104015</v>
      </c>
      <c r="C1962" s="9">
        <v>104242</v>
      </c>
      <c r="D1962" s="9">
        <v>102769</v>
      </c>
      <c r="E1962" s="9">
        <v>103582</v>
      </c>
      <c r="F1962" s="9">
        <v>56588030391.696861</v>
      </c>
      <c r="G1962" s="9">
        <v>2057960732232.387</v>
      </c>
      <c r="H1962" s="44">
        <f t="shared" si="154"/>
        <v>-6.7176765414923723E-3</v>
      </c>
      <c r="I1962" s="10">
        <f t="shared" si="150"/>
        <v>3.3950411628252911E-3</v>
      </c>
      <c r="J1962" s="10">
        <f t="shared" si="151"/>
        <v>1.2840068737811627E-3</v>
      </c>
      <c r="K1962" s="10">
        <f t="shared" si="152"/>
        <v>13.374173745477673</v>
      </c>
      <c r="L1962" s="10">
        <f t="shared" si="153"/>
        <v>1.4333116017476E-2</v>
      </c>
    </row>
    <row r="1963" spans="1:12" x14ac:dyDescent="0.25">
      <c r="A1963" s="8">
        <v>45792</v>
      </c>
      <c r="B1963" s="9">
        <v>103551</v>
      </c>
      <c r="C1963" s="9">
        <v>104095</v>
      </c>
      <c r="D1963" s="9">
        <v>101547</v>
      </c>
      <c r="E1963" s="9">
        <v>103715</v>
      </c>
      <c r="F1963" s="9">
        <v>50581733563.738678</v>
      </c>
      <c r="G1963" s="9">
        <v>2042516183007.7529</v>
      </c>
      <c r="H1963" s="44">
        <f t="shared" si="154"/>
        <v>-1.4101801577099441E-3</v>
      </c>
      <c r="I1963" s="10">
        <f t="shared" si="150"/>
        <v>7.664907186593635E-3</v>
      </c>
      <c r="J1963" s="10">
        <f t="shared" si="151"/>
        <v>-2.4779443667742873E-3</v>
      </c>
      <c r="K1963" s="10">
        <f t="shared" si="152"/>
        <v>13.353903570878325</v>
      </c>
      <c r="L1963" s="10">
        <f t="shared" si="153"/>
        <v>2.509182939919441E-2</v>
      </c>
    </row>
    <row r="1964" spans="1:12" x14ac:dyDescent="0.25">
      <c r="A1964" s="8">
        <v>45793</v>
      </c>
      <c r="B1964" s="9">
        <v>103822</v>
      </c>
      <c r="C1964" s="9">
        <v>104448</v>
      </c>
      <c r="D1964" s="9">
        <v>103143</v>
      </c>
      <c r="E1964" s="9">
        <v>103458</v>
      </c>
      <c r="F1964" s="9">
        <v>58092167346.916367</v>
      </c>
      <c r="G1964" s="9">
        <v>2062440077581.7209</v>
      </c>
      <c r="H1964" s="44">
        <f t="shared" si="154"/>
        <v>3.3911330995725058E-3</v>
      </c>
      <c r="I1964" s="10">
        <f t="shared" si="150"/>
        <v>2.3846727219465392E-2</v>
      </c>
      <c r="J1964" s="10">
        <f t="shared" si="151"/>
        <v>-2.6774149896576782E-3</v>
      </c>
      <c r="K1964" s="10">
        <f t="shared" si="152"/>
        <v>13.402579568385603</v>
      </c>
      <c r="L1964" s="10">
        <f t="shared" si="153"/>
        <v>1.2652337046624496E-2</v>
      </c>
    </row>
    <row r="1965" spans="1:12" x14ac:dyDescent="0.25">
      <c r="A1965" s="8">
        <v>45794</v>
      </c>
      <c r="B1965" s="9">
        <v>103470</v>
      </c>
      <c r="C1965" s="9">
        <v>103670</v>
      </c>
      <c r="D1965" s="9">
        <v>102697</v>
      </c>
      <c r="E1965" s="9">
        <v>103181</v>
      </c>
      <c r="F1965" s="9">
        <v>43871702797.665497</v>
      </c>
      <c r="G1965" s="9">
        <v>2049397659223.24</v>
      </c>
      <c r="H1965" s="44">
        <f t="shared" si="154"/>
        <v>-7.4486825980392161E-3</v>
      </c>
      <c r="I1965" s="10">
        <f t="shared" si="150"/>
        <v>1.5549084709723715E-2</v>
      </c>
      <c r="J1965" s="10">
        <f t="shared" si="151"/>
        <v>3.1139453969238451E-2</v>
      </c>
      <c r="K1965" s="10">
        <f t="shared" si="152"/>
        <v>13.295299324587694</v>
      </c>
      <c r="L1965" s="10">
        <f t="shared" si="153"/>
        <v>9.4744734510259221E-3</v>
      </c>
    </row>
    <row r="1966" spans="1:12" x14ac:dyDescent="0.25">
      <c r="A1966" s="8">
        <v>45795</v>
      </c>
      <c r="B1966" s="9">
        <v>103206</v>
      </c>
      <c r="C1966" s="9">
        <v>106394</v>
      </c>
      <c r="D1966" s="9">
        <v>103140</v>
      </c>
      <c r="E1966" s="9">
        <v>106394</v>
      </c>
      <c r="F1966" s="9">
        <v>39944096121.114983</v>
      </c>
      <c r="G1966" s="9">
        <v>2068898867601.6379</v>
      </c>
      <c r="H1966" s="44">
        <f t="shared" si="154"/>
        <v>2.6275682453940387E-2</v>
      </c>
      <c r="I1966" s="10">
        <f t="shared" si="150"/>
        <v>3.7029230505820297E-4</v>
      </c>
      <c r="J1966" s="10">
        <f t="shared" si="151"/>
        <v>-7.4628268511381934E-3</v>
      </c>
      <c r="K1966" s="10">
        <f t="shared" si="152"/>
        <v>13.670918070224587</v>
      </c>
      <c r="L1966" s="10">
        <f t="shared" si="153"/>
        <v>3.1549350397517939E-2</v>
      </c>
    </row>
    <row r="1967" spans="1:12" x14ac:dyDescent="0.25">
      <c r="A1967" s="8">
        <v>45796</v>
      </c>
      <c r="B1967" s="9">
        <v>106570</v>
      </c>
      <c r="C1967" s="9">
        <v>106850</v>
      </c>
      <c r="D1967" s="9">
        <v>102170</v>
      </c>
      <c r="E1967" s="9">
        <v>105600</v>
      </c>
      <c r="F1967" s="9">
        <v>97659528667.989563</v>
      </c>
      <c r="G1967" s="9">
        <v>2069179881195.373</v>
      </c>
      <c r="H1967" s="44">
        <f t="shared" si="154"/>
        <v>4.285955974960994E-3</v>
      </c>
      <c r="I1967" s="10">
        <f t="shared" si="150"/>
        <v>1.5061506047705486E-2</v>
      </c>
      <c r="J1967" s="10">
        <f t="shared" si="151"/>
        <v>1.0123106060605958E-2</v>
      </c>
      <c r="K1967" s="10">
        <f t="shared" si="152"/>
        <v>13.733796979185831</v>
      </c>
      <c r="L1967" s="10">
        <f t="shared" si="153"/>
        <v>4.5806009591856656E-2</v>
      </c>
    </row>
    <row r="1968" spans="1:12" x14ac:dyDescent="0.25">
      <c r="A1968" s="8">
        <v>45797</v>
      </c>
      <c r="B1968" s="9">
        <v>105679</v>
      </c>
      <c r="C1968" s="9">
        <v>107252</v>
      </c>
      <c r="D1968" s="9">
        <v>104236</v>
      </c>
      <c r="E1968" s="9">
        <v>106669</v>
      </c>
      <c r="F1968" s="9">
        <v>65882025302.930313</v>
      </c>
      <c r="G1968" s="9">
        <v>2100420296993.8359</v>
      </c>
      <c r="H1968" s="44">
        <f t="shared" si="154"/>
        <v>3.762283575105288E-3</v>
      </c>
      <c r="I1968" s="10">
        <f t="shared" si="150"/>
        <v>4.9612469164482193E-3</v>
      </c>
      <c r="J1968" s="10">
        <f t="shared" si="151"/>
        <v>2.7711893802323084E-2</v>
      </c>
      <c r="K1968" s="10">
        <f t="shared" si="152"/>
        <v>13.789229701559558</v>
      </c>
      <c r="L1968" s="10">
        <f t="shared" si="153"/>
        <v>2.8934341302429001E-2</v>
      </c>
    </row>
    <row r="1969" spans="1:12" x14ac:dyDescent="0.25">
      <c r="A1969" s="8">
        <v>45798</v>
      </c>
      <c r="B1969" s="9">
        <v>106905</v>
      </c>
      <c r="C1969" s="9">
        <v>109940</v>
      </c>
      <c r="D1969" s="9">
        <v>106104</v>
      </c>
      <c r="E1969" s="9">
        <v>109625</v>
      </c>
      <c r="F1969" s="9">
        <v>75066735086.243896</v>
      </c>
      <c r="G1969" s="9">
        <v>2134080105752.697</v>
      </c>
      <c r="H1969" s="44">
        <f t="shared" si="154"/>
        <v>2.5062469697534777E-2</v>
      </c>
      <c r="I1969" s="10">
        <f t="shared" si="150"/>
        <v>1.3885153158567226E-2</v>
      </c>
      <c r="J1969" s="10">
        <f t="shared" si="151"/>
        <v>1.8618015963511869E-2</v>
      </c>
      <c r="K1969" s="10">
        <f t="shared" si="152"/>
        <v>14.159884322804775</v>
      </c>
      <c r="L1969" s="10">
        <f t="shared" si="153"/>
        <v>3.6153208173113072E-2</v>
      </c>
    </row>
    <row r="1970" spans="1:12" x14ac:dyDescent="0.25">
      <c r="A1970" s="8">
        <v>45799</v>
      </c>
      <c r="B1970" s="9">
        <v>109833</v>
      </c>
      <c r="C1970" s="9">
        <v>111924</v>
      </c>
      <c r="D1970" s="9">
        <v>109346</v>
      </c>
      <c r="E1970" s="9">
        <v>111666</v>
      </c>
      <c r="F1970" s="9">
        <v>110978858812.26131</v>
      </c>
      <c r="G1970" s="9">
        <v>2205136289657.6128</v>
      </c>
      <c r="H1970" s="44">
        <f t="shared" si="154"/>
        <v>1.8046207022012005E-2</v>
      </c>
      <c r="I1970" s="10">
        <f t="shared" si="150"/>
        <v>1.3663520053244928E-2</v>
      </c>
      <c r="J1970" s="10">
        <f t="shared" si="151"/>
        <v>-4.0083821395948682E-2</v>
      </c>
      <c r="K1970" s="10">
        <f t="shared" si="152"/>
        <v>14.433462733723864</v>
      </c>
      <c r="L1970" s="10">
        <f t="shared" si="153"/>
        <v>2.3576536864631459E-2</v>
      </c>
    </row>
    <row r="1971" spans="1:12" x14ac:dyDescent="0.25">
      <c r="A1971" s="8">
        <v>45800</v>
      </c>
      <c r="B1971" s="9">
        <v>111525</v>
      </c>
      <c r="C1971" s="9">
        <v>111746</v>
      </c>
      <c r="D1971" s="9">
        <v>107020</v>
      </c>
      <c r="E1971" s="9">
        <v>107190</v>
      </c>
      <c r="F1971" s="9">
        <v>73702308030.557495</v>
      </c>
      <c r="G1971" s="9">
        <v>2183414885295.9541</v>
      </c>
      <c r="H1971" s="44">
        <f t="shared" si="154"/>
        <v>-1.5903648904613845E-3</v>
      </c>
      <c r="I1971" s="10">
        <f t="shared" si="150"/>
        <v>1.3217576816028425E-2</v>
      </c>
      <c r="J1971" s="10">
        <f t="shared" si="151"/>
        <v>5.5135740274279144E-3</v>
      </c>
      <c r="K1971" s="10">
        <f t="shared" si="152"/>
        <v>14.408917896453906</v>
      </c>
      <c r="L1971" s="10">
        <f t="shared" si="153"/>
        <v>4.415997009904693E-2</v>
      </c>
    </row>
    <row r="1972" spans="1:12" x14ac:dyDescent="0.25">
      <c r="A1972" s="8">
        <v>45801</v>
      </c>
      <c r="B1972" s="9">
        <v>106905</v>
      </c>
      <c r="C1972" s="9">
        <v>109409</v>
      </c>
      <c r="D1972" s="9">
        <v>106905</v>
      </c>
      <c r="E1972" s="9">
        <v>107781</v>
      </c>
      <c r="F1972" s="9">
        <v>70585183306.714279</v>
      </c>
      <c r="G1972" s="9">
        <v>2155167747265.3</v>
      </c>
      <c r="H1972" s="44">
        <f t="shared" si="154"/>
        <v>-2.0913500259517118E-2</v>
      </c>
      <c r="I1972" s="10">
        <f t="shared" si="150"/>
        <v>8.6955899765662238E-3</v>
      </c>
      <c r="J1972" s="10">
        <f t="shared" si="151"/>
        <v>1.002959705328399E-2</v>
      </c>
      <c r="K1972" s="10">
        <f t="shared" si="152"/>
        <v>14.086663488027538</v>
      </c>
      <c r="L1972" s="10">
        <f t="shared" si="153"/>
        <v>2.3422664982928776E-2</v>
      </c>
    </row>
    <row r="1973" spans="1:12" x14ac:dyDescent="0.25">
      <c r="A1973" s="8">
        <v>45802</v>
      </c>
      <c r="B1973" s="9">
        <v>107943</v>
      </c>
      <c r="C1973" s="9">
        <v>109166</v>
      </c>
      <c r="D1973" s="9">
        <v>106700</v>
      </c>
      <c r="E1973" s="9">
        <v>108862</v>
      </c>
      <c r="F1973" s="9">
        <v>49701895673.574913</v>
      </c>
      <c r="G1973" s="9">
        <v>2138614664567.749</v>
      </c>
      <c r="H1973" s="44">
        <f t="shared" si="154"/>
        <v>-2.2210238645815243E-3</v>
      </c>
      <c r="I1973" s="10">
        <f t="shared" si="150"/>
        <v>4.5856453647556564E-3</v>
      </c>
      <c r="J1973" s="10">
        <f t="shared" si="151"/>
        <v>5.0247101835350083E-3</v>
      </c>
      <c r="K1973" s="10">
        <f t="shared" si="152"/>
        <v>14.053155648383719</v>
      </c>
      <c r="L1973" s="10">
        <f t="shared" si="153"/>
        <v>2.3111527647610153E-2</v>
      </c>
    </row>
    <row r="1974" spans="1:12" x14ac:dyDescent="0.25">
      <c r="A1974" s="8">
        <v>45803</v>
      </c>
      <c r="B1974" s="9">
        <v>108935</v>
      </c>
      <c r="C1974" s="9">
        <v>110266</v>
      </c>
      <c r="D1974" s="9">
        <v>108806</v>
      </c>
      <c r="E1974" s="9">
        <v>109409</v>
      </c>
      <c r="F1974" s="9">
        <v>58086118230.108017</v>
      </c>
      <c r="G1974" s="9">
        <v>2176677665770.77</v>
      </c>
      <c r="H1974" s="44">
        <f t="shared" si="154"/>
        <v>1.0076397413113973E-2</v>
      </c>
      <c r="I1974" s="10">
        <f t="shared" si="150"/>
        <v>1.1849365502112413E-2</v>
      </c>
      <c r="J1974" s="10">
        <f t="shared" si="151"/>
        <v>-4.1312871884396918E-3</v>
      </c>
      <c r="K1974" s="10">
        <f t="shared" si="152"/>
        <v>14.204837227018295</v>
      </c>
      <c r="L1974" s="10">
        <f t="shared" si="153"/>
        <v>1.3418377662996583E-2</v>
      </c>
    </row>
    <row r="1975" spans="1:12" x14ac:dyDescent="0.25">
      <c r="A1975" s="8">
        <v>45804</v>
      </c>
      <c r="B1975" s="9">
        <v>109352</v>
      </c>
      <c r="C1975" s="9">
        <v>110662</v>
      </c>
      <c r="D1975" s="9">
        <v>107966</v>
      </c>
      <c r="E1975" s="9">
        <v>108957</v>
      </c>
      <c r="F1975" s="9">
        <v>60988928308.449478</v>
      </c>
      <c r="G1975" s="9">
        <v>2174662570692.167</v>
      </c>
      <c r="H1975" s="44">
        <f t="shared" si="154"/>
        <v>3.5913155460432044E-3</v>
      </c>
      <c r="I1975" s="10">
        <f t="shared" si="150"/>
        <v>7.2508590955094937E-3</v>
      </c>
      <c r="J1975" s="10">
        <f t="shared" si="151"/>
        <v>-1.0866672173426184E-2</v>
      </c>
      <c r="K1975" s="10">
        <f t="shared" si="152"/>
        <v>14.259442595326741</v>
      </c>
      <c r="L1975" s="10">
        <f t="shared" si="153"/>
        <v>2.4970824148343063E-2</v>
      </c>
    </row>
    <row r="1976" spans="1:12" x14ac:dyDescent="0.25">
      <c r="A1976" s="8">
        <v>45805</v>
      </c>
      <c r="B1976" s="9">
        <v>108870</v>
      </c>
      <c r="C1976" s="9">
        <v>109205</v>
      </c>
      <c r="D1976" s="9">
        <v>106923</v>
      </c>
      <c r="E1976" s="9">
        <v>107773</v>
      </c>
      <c r="F1976" s="9">
        <v>56853679003.724739</v>
      </c>
      <c r="G1976" s="9">
        <v>2151436024711.9509</v>
      </c>
      <c r="H1976" s="44">
        <f t="shared" si="154"/>
        <v>-1.3166217852560048E-2</v>
      </c>
      <c r="I1976" s="10">
        <f t="shared" si="150"/>
        <v>1.490313570969974E-2</v>
      </c>
      <c r="J1976" s="10">
        <f t="shared" si="151"/>
        <v>-1.933693967876926E-2</v>
      </c>
      <c r="K1976" s="10">
        <f t="shared" si="152"/>
        <v>14.058533449808035</v>
      </c>
      <c r="L1976" s="10">
        <f t="shared" si="153"/>
        <v>2.1342461397454215E-2</v>
      </c>
    </row>
    <row r="1977" spans="1:12" x14ac:dyDescent="0.25">
      <c r="A1977" s="8">
        <v>45806</v>
      </c>
      <c r="B1977" s="9">
        <v>107620</v>
      </c>
      <c r="C1977" s="9">
        <v>108887</v>
      </c>
      <c r="D1977" s="9">
        <v>105485</v>
      </c>
      <c r="E1977" s="9">
        <v>105689</v>
      </c>
      <c r="F1977" s="9">
        <v>57796066879.599297</v>
      </c>
      <c r="G1977" s="9">
        <v>2135019741164.5471</v>
      </c>
      <c r="H1977" s="44">
        <f t="shared" si="154"/>
        <v>-2.911954580834211E-3</v>
      </c>
      <c r="I1977" s="10">
        <f t="shared" si="150"/>
        <v>7.8135575228459788E-3</v>
      </c>
      <c r="J1977" s="10">
        <f t="shared" si="151"/>
        <v>-1.5838923634436841E-2</v>
      </c>
      <c r="K1977" s="10">
        <f t="shared" si="152"/>
        <v>14.014683684348222</v>
      </c>
      <c r="L1977" s="10">
        <f t="shared" si="153"/>
        <v>3.2251030952268112E-2</v>
      </c>
    </row>
    <row r="1978" spans="1:12" x14ac:dyDescent="0.25">
      <c r="A1978" s="8">
        <v>45807</v>
      </c>
      <c r="B1978" s="9">
        <v>105696</v>
      </c>
      <c r="C1978" s="9">
        <v>106275</v>
      </c>
      <c r="D1978" s="9">
        <v>103739</v>
      </c>
      <c r="E1978" s="9">
        <v>104015</v>
      </c>
      <c r="F1978" s="9">
        <v>66352202697.89547</v>
      </c>
      <c r="G1978" s="9">
        <v>2092326965847.498</v>
      </c>
      <c r="H1978" s="44">
        <f t="shared" si="154"/>
        <v>-2.3988171223378364E-2</v>
      </c>
      <c r="I1978" s="10">
        <f t="shared" si="150"/>
        <v>1.5309704868798738E-2</v>
      </c>
      <c r="J1978" s="10">
        <f t="shared" si="151"/>
        <v>6.6144306109696682E-3</v>
      </c>
      <c r="K1978" s="10">
        <f t="shared" si="152"/>
        <v>13.654508881263212</v>
      </c>
      <c r="L1978" s="10">
        <f t="shared" si="153"/>
        <v>2.4445965355363031E-2</v>
      </c>
    </row>
    <row r="1979" spans="1:12" x14ac:dyDescent="0.25">
      <c r="A1979" s="8">
        <v>45808</v>
      </c>
      <c r="B1979" s="9">
        <v>104041</v>
      </c>
      <c r="C1979" s="9">
        <v>104900</v>
      </c>
      <c r="D1979" s="9">
        <v>103195</v>
      </c>
      <c r="E1979" s="9">
        <v>104703</v>
      </c>
      <c r="F1979" s="9">
        <v>52475030430.445992</v>
      </c>
      <c r="G1979" s="9">
        <v>2068239089342.644</v>
      </c>
      <c r="H1979" s="44">
        <f t="shared" si="154"/>
        <v>-1.293813220418725E-2</v>
      </c>
      <c r="I1979" s="10">
        <f t="shared" si="150"/>
        <v>5.5262221081510748E-3</v>
      </c>
      <c r="J1979" s="10">
        <f t="shared" si="151"/>
        <v>8.8631653343265171E-3</v>
      </c>
      <c r="K1979" s="10">
        <f t="shared" si="152"/>
        <v>13.464906907969992</v>
      </c>
      <c r="L1979" s="10">
        <f t="shared" si="153"/>
        <v>1.6522118319685974E-2</v>
      </c>
    </row>
    <row r="1980" spans="1:12" x14ac:dyDescent="0.25">
      <c r="A1980" s="8">
        <v>45809</v>
      </c>
      <c r="B1980" s="9">
        <v>104537</v>
      </c>
      <c r="C1980" s="9">
        <v>105814</v>
      </c>
      <c r="D1980" s="9">
        <v>103795</v>
      </c>
      <c r="E1980" s="9">
        <v>105631</v>
      </c>
      <c r="F1980" s="9">
        <v>32056311613.919861</v>
      </c>
      <c r="G1980" s="9">
        <v>2078458788468.1221</v>
      </c>
      <c r="H1980" s="44">
        <f t="shared" si="154"/>
        <v>8.7130600571973301E-3</v>
      </c>
      <c r="I1980" s="10">
        <f t="shared" si="150"/>
        <v>4.7063986136297586E-3</v>
      </c>
      <c r="J1980" s="10">
        <f t="shared" si="151"/>
        <v>2.0069865853773461E-3</v>
      </c>
      <c r="K1980" s="10">
        <f t="shared" si="152"/>
        <v>13.590940510580902</v>
      </c>
      <c r="L1980" s="10">
        <f t="shared" si="153"/>
        <v>1.9451804036803244E-2</v>
      </c>
    </row>
    <row r="1981" spans="1:12" x14ac:dyDescent="0.25">
      <c r="A1981" s="8">
        <v>45810</v>
      </c>
      <c r="B1981" s="9">
        <v>105628</v>
      </c>
      <c r="C1981" s="9">
        <v>105909</v>
      </c>
      <c r="D1981" s="9">
        <v>103770</v>
      </c>
      <c r="E1981" s="9">
        <v>105843</v>
      </c>
      <c r="F1981" s="9">
        <v>41036672276.686409</v>
      </c>
      <c r="G1981" s="9">
        <v>2082367304548.1289</v>
      </c>
      <c r="H1981" s="44">
        <f t="shared" si="154"/>
        <v>8.9780180316404259E-4</v>
      </c>
      <c r="I1981" s="10">
        <f t="shared" si="150"/>
        <v>1.0350871471119726E-2</v>
      </c>
      <c r="J1981" s="10">
        <f t="shared" si="151"/>
        <v>-3.8736619332407907E-3</v>
      </c>
      <c r="K1981" s="10">
        <f t="shared" si="152"/>
        <v>13.604040283281162</v>
      </c>
      <c r="L1981" s="10">
        <f t="shared" si="153"/>
        <v>2.0612893899971008E-2</v>
      </c>
    </row>
    <row r="1982" spans="1:12" x14ac:dyDescent="0.25">
      <c r="A1982" s="8">
        <v>45811</v>
      </c>
      <c r="B1982" s="9">
        <v>105782</v>
      </c>
      <c r="C1982" s="9">
        <v>106709</v>
      </c>
      <c r="D1982" s="9">
        <v>104900</v>
      </c>
      <c r="E1982" s="9">
        <v>105433</v>
      </c>
      <c r="F1982" s="9">
        <v>48502426329.773521</v>
      </c>
      <c r="G1982" s="9">
        <v>2100128462537.366</v>
      </c>
      <c r="H1982" s="44">
        <f t="shared" si="154"/>
        <v>7.5536545524931779E-3</v>
      </c>
      <c r="I1982" s="10">
        <f t="shared" si="150"/>
        <v>4.5558142226640626E-3</v>
      </c>
      <c r="J1982" s="10">
        <f t="shared" si="151"/>
        <v>-6.6582569024878913E-3</v>
      </c>
      <c r="K1982" s="10">
        <f t="shared" si="152"/>
        <v>13.714354158651762</v>
      </c>
      <c r="L1982" s="10">
        <f t="shared" si="153"/>
        <v>1.7244995233555827E-2</v>
      </c>
    </row>
    <row r="1983" spans="1:12" x14ac:dyDescent="0.25">
      <c r="A1983" s="8">
        <v>45812</v>
      </c>
      <c r="B1983" s="9">
        <v>105440</v>
      </c>
      <c r="C1983" s="9">
        <v>105953</v>
      </c>
      <c r="D1983" s="9">
        <v>104362</v>
      </c>
      <c r="E1983" s="9">
        <v>104731</v>
      </c>
      <c r="F1983" s="9">
        <v>45847119171.982582</v>
      </c>
      <c r="G1983" s="9">
        <v>2091567365418.24</v>
      </c>
      <c r="H1983" s="44">
        <f t="shared" si="154"/>
        <v>-7.0846882643450879E-3</v>
      </c>
      <c r="I1983" s="10">
        <f t="shared" si="150"/>
        <v>4.0805884011296456E-3</v>
      </c>
      <c r="J1983" s="10">
        <f t="shared" si="151"/>
        <v>-2.9952927022562581E-2</v>
      </c>
      <c r="K1983" s="10">
        <f t="shared" si="152"/>
        <v>13.610107546426544</v>
      </c>
      <c r="L1983" s="10">
        <f t="shared" si="153"/>
        <v>1.524501255246169E-2</v>
      </c>
    </row>
    <row r="1984" spans="1:12" x14ac:dyDescent="0.25">
      <c r="A1984" s="8">
        <v>45813</v>
      </c>
      <c r="B1984" s="9">
        <v>104763</v>
      </c>
      <c r="C1984" s="9">
        <v>105885</v>
      </c>
      <c r="D1984" s="9">
        <v>100465</v>
      </c>
      <c r="E1984" s="9">
        <v>101594</v>
      </c>
      <c r="F1984" s="9">
        <v>46550352400.696861</v>
      </c>
      <c r="G1984" s="9">
        <v>2066879437555.157</v>
      </c>
      <c r="H1984" s="44">
        <f t="shared" si="154"/>
        <v>-6.4179400300133074E-4</v>
      </c>
      <c r="I1984" s="10">
        <f t="shared" si="150"/>
        <v>9.4879031706020175E-3</v>
      </c>
      <c r="J1984" s="10">
        <f t="shared" si="151"/>
        <v>2.6655117428194597E-2</v>
      </c>
      <c r="K1984" s="10">
        <f t="shared" si="152"/>
        <v>13.600730867020044</v>
      </c>
      <c r="L1984" s="10">
        <f t="shared" si="153"/>
        <v>5.3949136515204277E-2</v>
      </c>
    </row>
    <row r="1985" spans="1:12" x14ac:dyDescent="0.25">
      <c r="A1985" s="8">
        <v>45814</v>
      </c>
      <c r="B1985" s="9">
        <v>101442</v>
      </c>
      <c r="C1985" s="9">
        <v>105206</v>
      </c>
      <c r="D1985" s="9">
        <v>101322</v>
      </c>
      <c r="E1985" s="9">
        <v>104302</v>
      </c>
      <c r="F1985" s="9">
        <v>71765837767.160278</v>
      </c>
      <c r="G1985" s="9">
        <v>2059799830505.572</v>
      </c>
      <c r="H1985" s="44">
        <f t="shared" si="154"/>
        <v>-6.4126174623412189E-3</v>
      </c>
      <c r="I1985" s="10">
        <f t="shared" si="150"/>
        <v>1.6963868915493003E-3</v>
      </c>
      <c r="J1985" s="10">
        <f t="shared" si="151"/>
        <v>1.2473394565780227E-2</v>
      </c>
      <c r="K1985" s="10">
        <f t="shared" si="152"/>
        <v>13.507101965299245</v>
      </c>
      <c r="L1985" s="10">
        <f t="shared" si="153"/>
        <v>3.8333234638084468E-2</v>
      </c>
    </row>
    <row r="1986" spans="1:12" x14ac:dyDescent="0.25">
      <c r="A1986" s="8">
        <v>45815</v>
      </c>
      <c r="B1986" s="9">
        <v>104267</v>
      </c>
      <c r="C1986" s="9">
        <v>105943</v>
      </c>
      <c r="D1986" s="9">
        <v>104007</v>
      </c>
      <c r="E1986" s="9">
        <v>105603</v>
      </c>
      <c r="F1986" s="9">
        <v>42502836344.885017</v>
      </c>
      <c r="G1986" s="9">
        <v>2090884425894.6201</v>
      </c>
      <c r="H1986" s="44">
        <f t="shared" si="154"/>
        <v>7.0053038800068435E-3</v>
      </c>
      <c r="I1986" s="10">
        <f t="shared" si="150"/>
        <v>2.2760028335223597E-2</v>
      </c>
      <c r="J1986" s="10">
        <f t="shared" si="151"/>
        <v>5.492268212077267E-4</v>
      </c>
      <c r="K1986" s="10">
        <f t="shared" si="152"/>
        <v>13.608728622984412</v>
      </c>
      <c r="L1986" s="10">
        <f t="shared" si="153"/>
        <v>1.86141317411328E-2</v>
      </c>
    </row>
    <row r="1987" spans="1:12" x14ac:dyDescent="0.25">
      <c r="A1987" s="8">
        <v>45816</v>
      </c>
      <c r="B1987" s="9">
        <v>105512</v>
      </c>
      <c r="C1987" s="9">
        <v>106431</v>
      </c>
      <c r="D1987" s="9">
        <v>105001</v>
      </c>
      <c r="E1987" s="9">
        <v>105661</v>
      </c>
      <c r="F1987" s="9">
        <v>29825149295.658531</v>
      </c>
      <c r="G1987" s="9">
        <v>2101778399467.8921</v>
      </c>
      <c r="H1987" s="44">
        <f t="shared" si="154"/>
        <v>4.6062505309458863E-3</v>
      </c>
      <c r="I1987" s="10">
        <f t="shared" ref="I1987:I2003" si="155">_xlfn.STDEV.S(H1988:H1989)</f>
        <v>2.6267052454310384E-2</v>
      </c>
      <c r="J1987" s="10">
        <f t="shared" ref="J1987:J2003" si="156">E1988/E1987-1</f>
        <v>4.2891890101361962E-2</v>
      </c>
      <c r="K1987" s="10">
        <f t="shared" ref="K1987:K2003" si="157">C1987/$C$2-1</f>
        <v>13.676020086960477</v>
      </c>
      <c r="L1987" s="10">
        <f t="shared" ref="L1987:L2003" si="158">C1987/D1987-1</f>
        <v>1.3618917915067419E-2</v>
      </c>
    </row>
    <row r="1988" spans="1:12" x14ac:dyDescent="0.25">
      <c r="A1988" s="8">
        <v>45817</v>
      </c>
      <c r="B1988" s="9">
        <v>105725</v>
      </c>
      <c r="C1988" s="9">
        <v>110347</v>
      </c>
      <c r="D1988" s="9">
        <v>105345</v>
      </c>
      <c r="E1988" s="9">
        <v>110193</v>
      </c>
      <c r="F1988" s="9">
        <v>41728015432.763069</v>
      </c>
      <c r="G1988" s="9">
        <v>2130933122113.3101</v>
      </c>
      <c r="H1988" s="44">
        <f t="shared" ref="H1988:H2009" si="159">(C1988-C1987)/C1987</f>
        <v>3.6793791282615028E-2</v>
      </c>
      <c r="I1988" s="10">
        <f t="shared" si="155"/>
        <v>3.8452932025794347E-4</v>
      </c>
      <c r="J1988" s="10">
        <f t="shared" si="156"/>
        <v>3.2669951811814535E-4</v>
      </c>
      <c r="K1988" s="10">
        <f t="shared" si="157"/>
        <v>14.216006506899568</v>
      </c>
      <c r="L1988" s="10">
        <f t="shared" si="158"/>
        <v>4.7482082680715854E-2</v>
      </c>
    </row>
    <row r="1989" spans="1:12" x14ac:dyDescent="0.25">
      <c r="A1989" s="8">
        <v>45818</v>
      </c>
      <c r="B1989" s="9">
        <v>110185</v>
      </c>
      <c r="C1989" s="9">
        <v>110308</v>
      </c>
      <c r="D1989" s="9">
        <v>108460</v>
      </c>
      <c r="E1989" s="9">
        <v>110229</v>
      </c>
      <c r="F1989" s="9">
        <v>61595592778.89547</v>
      </c>
      <c r="G1989" s="9">
        <v>2175212283538.387</v>
      </c>
      <c r="H1989" s="44">
        <f t="shared" si="159"/>
        <v>-3.5343054183620758E-4</v>
      </c>
      <c r="I1989" s="10">
        <f t="shared" si="155"/>
        <v>1.0216090385585777E-2</v>
      </c>
      <c r="J1989" s="10">
        <f t="shared" si="156"/>
        <v>-1.4034419254461139E-2</v>
      </c>
      <c r="K1989" s="10">
        <f t="shared" si="157"/>
        <v>14.210628705475251</v>
      </c>
      <c r="L1989" s="10">
        <f t="shared" si="158"/>
        <v>1.7038539553752452E-2</v>
      </c>
    </row>
    <row r="1990" spans="1:12" x14ac:dyDescent="0.25">
      <c r="A1990" s="8">
        <v>45819</v>
      </c>
      <c r="B1990" s="9">
        <v>110237</v>
      </c>
      <c r="C1990" s="9">
        <v>110329</v>
      </c>
      <c r="D1990" s="9">
        <v>108160</v>
      </c>
      <c r="E1990" s="9">
        <v>108682</v>
      </c>
      <c r="F1990" s="9">
        <v>50648708670.132401</v>
      </c>
      <c r="G1990" s="9">
        <v>2174061588020.0239</v>
      </c>
      <c r="H1990" s="44">
        <f t="shared" si="159"/>
        <v>1.9037603800268341E-4</v>
      </c>
      <c r="I1990" s="10">
        <f t="shared" si="155"/>
        <v>7.3562799224829289E-3</v>
      </c>
      <c r="J1990" s="10">
        <f t="shared" si="156"/>
        <v>-2.5892052041736391E-2</v>
      </c>
      <c r="K1990" s="10">
        <f t="shared" si="157"/>
        <v>14.213524444703729</v>
      </c>
      <c r="L1990" s="10">
        <f t="shared" si="158"/>
        <v>2.0053624260355063E-2</v>
      </c>
    </row>
    <row r="1991" spans="1:12" x14ac:dyDescent="0.25">
      <c r="A1991" s="8">
        <v>45820</v>
      </c>
      <c r="B1991" s="9">
        <v>108590</v>
      </c>
      <c r="C1991" s="9">
        <v>108756</v>
      </c>
      <c r="D1991" s="9">
        <v>105765</v>
      </c>
      <c r="E1991" s="9">
        <v>105868</v>
      </c>
      <c r="F1991" s="9">
        <v>50839129285.233452</v>
      </c>
      <c r="G1991" s="9">
        <v>2136142471012.1851</v>
      </c>
      <c r="H1991" s="44">
        <f t="shared" si="159"/>
        <v>-1.4257357539722104E-2</v>
      </c>
      <c r="I1991" s="10">
        <f t="shared" si="155"/>
        <v>1.7077781213178909E-2</v>
      </c>
      <c r="J1991" s="10">
        <f t="shared" si="156"/>
        <v>1.2940643064949242E-3</v>
      </c>
      <c r="K1991" s="10">
        <f t="shared" si="157"/>
        <v>13.996619787256286</v>
      </c>
      <c r="L1991" s="10">
        <f t="shared" si="158"/>
        <v>2.8279676641611129E-2</v>
      </c>
    </row>
    <row r="1992" spans="1:12" x14ac:dyDescent="0.25">
      <c r="A1992" s="8">
        <v>45821</v>
      </c>
      <c r="B1992" s="9">
        <v>104938</v>
      </c>
      <c r="C1992" s="9">
        <v>106074</v>
      </c>
      <c r="D1992" s="9">
        <v>102951</v>
      </c>
      <c r="E1992" s="9">
        <v>106005</v>
      </c>
      <c r="F1992" s="9">
        <v>75605593353.439026</v>
      </c>
      <c r="G1992" s="9">
        <v>2083101019212.5439</v>
      </c>
      <c r="H1992" s="44">
        <f t="shared" si="159"/>
        <v>-2.466070837471036E-2</v>
      </c>
      <c r="I1992" s="10">
        <f t="shared" si="155"/>
        <v>6.6010312017040465E-4</v>
      </c>
      <c r="J1992" s="10">
        <f t="shared" si="156"/>
        <v>-5.4242724399792275E-3</v>
      </c>
      <c r="K1992" s="10">
        <f t="shared" si="157"/>
        <v>13.626792520076348</v>
      </c>
      <c r="L1992" s="10">
        <f t="shared" si="158"/>
        <v>3.0334819477227049E-2</v>
      </c>
    </row>
    <row r="1993" spans="1:12" x14ac:dyDescent="0.25">
      <c r="A1993" s="8">
        <v>45822</v>
      </c>
      <c r="B1993" s="9">
        <v>106020</v>
      </c>
      <c r="C1993" s="9">
        <v>106020</v>
      </c>
      <c r="D1993" s="9">
        <v>104384</v>
      </c>
      <c r="E1993" s="9">
        <v>105430</v>
      </c>
      <c r="F1993" s="9">
        <v>45347336959.50174</v>
      </c>
      <c r="G1993" s="9">
        <v>2089083258292.6831</v>
      </c>
      <c r="H1993" s="44">
        <f t="shared" si="159"/>
        <v>-5.0907856779229598E-4</v>
      </c>
      <c r="I1993" s="10">
        <f t="shared" si="155"/>
        <v>1.7826710291172915E-2</v>
      </c>
      <c r="J1993" s="10">
        <f t="shared" si="156"/>
        <v>6.449777103292309E-4</v>
      </c>
      <c r="K1993" s="10">
        <f t="shared" si="157"/>
        <v>13.619346333488831</v>
      </c>
      <c r="L1993" s="10">
        <f t="shared" si="158"/>
        <v>1.5672900061312056E-2</v>
      </c>
    </row>
    <row r="1994" spans="1:12" x14ac:dyDescent="0.25">
      <c r="A1994" s="8">
        <v>45823</v>
      </c>
      <c r="B1994" s="9">
        <v>105364</v>
      </c>
      <c r="C1994" s="9">
        <v>106065</v>
      </c>
      <c r="D1994" s="9">
        <v>104546</v>
      </c>
      <c r="E1994" s="9">
        <v>105498</v>
      </c>
      <c r="F1994" s="9">
        <v>28514944725.26133</v>
      </c>
      <c r="G1994" s="9">
        <v>2094271277770.0349</v>
      </c>
      <c r="H1994" s="44">
        <f t="shared" si="159"/>
        <v>4.2444821731748726E-4</v>
      </c>
      <c r="I1994" s="10">
        <f t="shared" si="155"/>
        <v>2.5478452593196737E-2</v>
      </c>
      <c r="J1994" s="10">
        <f t="shared" si="156"/>
        <v>1.3630590153367761E-2</v>
      </c>
      <c r="K1994" s="10">
        <f t="shared" si="157"/>
        <v>13.625551488978429</v>
      </c>
      <c r="L1994" s="10">
        <f t="shared" si="158"/>
        <v>1.4529489411359675E-2</v>
      </c>
    </row>
    <row r="1995" spans="1:12" x14ac:dyDescent="0.25">
      <c r="A1995" s="8">
        <v>45824</v>
      </c>
      <c r="B1995" s="9">
        <v>105600</v>
      </c>
      <c r="C1995" s="9">
        <v>108784</v>
      </c>
      <c r="D1995" s="9">
        <v>105103</v>
      </c>
      <c r="E1995" s="9">
        <v>106936</v>
      </c>
      <c r="F1995" s="9">
        <v>39261478515.191643</v>
      </c>
      <c r="G1995" s="9">
        <v>2128645118801.394</v>
      </c>
      <c r="H1995" s="44">
        <f t="shared" si="159"/>
        <v>2.5635223683590252E-2</v>
      </c>
      <c r="I1995" s="10">
        <f t="shared" si="155"/>
        <v>6.5602358160396553E-3</v>
      </c>
      <c r="J1995" s="10">
        <f t="shared" si="156"/>
        <v>-2.1498840427919497E-2</v>
      </c>
      <c r="K1995" s="10">
        <f t="shared" si="157"/>
        <v>14.000480772894257</v>
      </c>
      <c r="L1995" s="10">
        <f t="shared" si="158"/>
        <v>3.5022787170680081E-2</v>
      </c>
    </row>
    <row r="1996" spans="1:12" x14ac:dyDescent="0.25">
      <c r="A1996" s="8">
        <v>45825</v>
      </c>
      <c r="B1996" s="9">
        <v>106593</v>
      </c>
      <c r="C1996" s="9">
        <v>107653</v>
      </c>
      <c r="D1996" s="9">
        <v>103554</v>
      </c>
      <c r="E1996" s="9">
        <v>104637</v>
      </c>
      <c r="F1996" s="9">
        <v>58097218434.083633</v>
      </c>
      <c r="G1996" s="9">
        <v>2101705926815.3311</v>
      </c>
      <c r="H1996" s="44">
        <f t="shared" si="159"/>
        <v>-1.0396749521988527E-2</v>
      </c>
      <c r="I1996" s="10">
        <f t="shared" si="155"/>
        <v>1.1627075911356364E-2</v>
      </c>
      <c r="J1996" s="10">
        <f t="shared" si="156"/>
        <v>6.7853627302016939E-4</v>
      </c>
      <c r="K1996" s="10">
        <f t="shared" si="157"/>
        <v>13.844524531589071</v>
      </c>
      <c r="L1996" s="10">
        <f t="shared" si="158"/>
        <v>3.9583212623365505E-2</v>
      </c>
    </row>
    <row r="1997" spans="1:12" x14ac:dyDescent="0.25">
      <c r="A1997" s="8">
        <v>45826</v>
      </c>
      <c r="B1997" s="9">
        <v>104583</v>
      </c>
      <c r="C1997" s="9">
        <v>105535</v>
      </c>
      <c r="D1997" s="9">
        <v>103674</v>
      </c>
      <c r="E1997" s="9">
        <v>104708</v>
      </c>
      <c r="F1997" s="9">
        <v>55599543167.484322</v>
      </c>
      <c r="G1997" s="9">
        <v>2081873736500.3479</v>
      </c>
      <c r="H1997" s="44">
        <f t="shared" si="159"/>
        <v>-1.9674323985397528E-2</v>
      </c>
      <c r="I1997" s="10">
        <f t="shared" si="155"/>
        <v>1.0640131891073105E-2</v>
      </c>
      <c r="J1997" s="10">
        <f t="shared" si="156"/>
        <v>-3.6291400848076361E-4</v>
      </c>
      <c r="K1997" s="10">
        <f t="shared" si="157"/>
        <v>13.552468546545406</v>
      </c>
      <c r="L1997" s="10">
        <f t="shared" si="158"/>
        <v>1.7950498678550142E-2</v>
      </c>
    </row>
    <row r="1998" spans="1:12" x14ac:dyDescent="0.25">
      <c r="A1998" s="8">
        <v>45827</v>
      </c>
      <c r="B1998" s="9">
        <v>104849</v>
      </c>
      <c r="C1998" s="9">
        <v>105194</v>
      </c>
      <c r="D1998" s="9">
        <v>103960</v>
      </c>
      <c r="E1998" s="9">
        <v>104670</v>
      </c>
      <c r="F1998" s="9">
        <v>43098086127.783974</v>
      </c>
      <c r="G1998" s="9">
        <v>2080443516699.917</v>
      </c>
      <c r="H1998" s="44">
        <f t="shared" si="159"/>
        <v>-3.2311555408158429E-3</v>
      </c>
      <c r="I1998" s="10">
        <f t="shared" si="155"/>
        <v>2.4585259898397192E-2</v>
      </c>
      <c r="J1998" s="10">
        <f t="shared" si="156"/>
        <v>-1.3241616509028331E-2</v>
      </c>
      <c r="K1998" s="10">
        <f t="shared" si="157"/>
        <v>13.505447257168687</v>
      </c>
      <c r="L1998" s="10">
        <f t="shared" si="158"/>
        <v>1.186994998076174E-2</v>
      </c>
    </row>
    <row r="1999" spans="1:12" x14ac:dyDescent="0.25">
      <c r="A1999" s="8">
        <v>45828</v>
      </c>
      <c r="B1999" s="9">
        <v>104583</v>
      </c>
      <c r="C1999" s="9">
        <v>106437</v>
      </c>
      <c r="D1999" s="9">
        <v>102463</v>
      </c>
      <c r="E1999" s="9">
        <v>103284</v>
      </c>
      <c r="F1999" s="9">
        <v>38074191348.034843</v>
      </c>
      <c r="G1999" s="9">
        <v>2079106647501.104</v>
      </c>
      <c r="H1999" s="44">
        <f t="shared" si="159"/>
        <v>1.1816263284978231E-2</v>
      </c>
      <c r="I1999" s="10">
        <f t="shared" si="155"/>
        <v>1.0559120384118036E-2</v>
      </c>
      <c r="J1999" s="10">
        <f t="shared" si="156"/>
        <v>-1.6575655474226458E-2</v>
      </c>
      <c r="K1999" s="10">
        <f t="shared" si="157"/>
        <v>13.676847441025759</v>
      </c>
      <c r="L1999" s="10">
        <f t="shared" si="158"/>
        <v>3.8784732049617965E-2</v>
      </c>
    </row>
    <row r="2000" spans="1:12" x14ac:dyDescent="0.25">
      <c r="A2000" s="8">
        <v>45829</v>
      </c>
      <c r="B2000" s="9">
        <v>103252</v>
      </c>
      <c r="C2000" s="9">
        <v>103994</v>
      </c>
      <c r="D2000" s="9">
        <v>101150</v>
      </c>
      <c r="E2000" s="9">
        <v>101572</v>
      </c>
      <c r="F2000" s="9">
        <v>43364642681.6446</v>
      </c>
      <c r="G2000" s="9">
        <v>2052534193668.864</v>
      </c>
      <c r="H2000" s="44">
        <f t="shared" si="159"/>
        <v>-2.2952544697802457E-2</v>
      </c>
      <c r="I2000" s="10">
        <f t="shared" si="155"/>
        <v>2.493183094652042E-2</v>
      </c>
      <c r="J2000" s="10">
        <f t="shared" si="156"/>
        <v>-7.3346985389673991E-3</v>
      </c>
      <c r="K2000" s="10">
        <f t="shared" si="157"/>
        <v>13.339976444112786</v>
      </c>
      <c r="L2000" s="10">
        <f t="shared" si="158"/>
        <v>2.8116658428077201E-2</v>
      </c>
    </row>
    <row r="2001" spans="1:12" x14ac:dyDescent="0.25">
      <c r="A2001" s="8">
        <v>45830</v>
      </c>
      <c r="B2001" s="9">
        <v>102538</v>
      </c>
      <c r="C2001" s="9">
        <v>103160</v>
      </c>
      <c r="D2001" s="9">
        <v>98422.57</v>
      </c>
      <c r="E2001" s="9">
        <v>100827</v>
      </c>
      <c r="F2001" s="9">
        <v>55296120690.641113</v>
      </c>
      <c r="G2001" s="9">
        <v>2013850602562.0559</v>
      </c>
      <c r="H2001" s="44">
        <f t="shared" si="159"/>
        <v>-8.0196934438525307E-3</v>
      </c>
      <c r="I2001" s="10">
        <f t="shared" si="155"/>
        <v>1.7612892652793741E-2</v>
      </c>
      <c r="J2001" s="10">
        <f t="shared" si="156"/>
        <v>4.6435974490959708E-2</v>
      </c>
      <c r="K2001" s="10">
        <f t="shared" si="157"/>
        <v>13.224974229038935</v>
      </c>
      <c r="L2001" s="10">
        <f t="shared" si="158"/>
        <v>4.8133573427314502E-2</v>
      </c>
    </row>
    <row r="2002" spans="1:12" x14ac:dyDescent="0.25">
      <c r="A2002" s="8">
        <v>45831</v>
      </c>
      <c r="B2002" s="9">
        <v>100724</v>
      </c>
      <c r="C2002" s="9">
        <v>105970</v>
      </c>
      <c r="D2002" s="9">
        <v>99996.04</v>
      </c>
      <c r="E2002" s="9">
        <v>105509</v>
      </c>
      <c r="F2002" s="9">
        <v>70590435541.902435</v>
      </c>
      <c r="G2002" s="9">
        <v>2029261305291.219</v>
      </c>
      <c r="H2002" s="44">
        <f t="shared" si="159"/>
        <v>2.7239240015509886E-2</v>
      </c>
      <c r="I2002" s="10">
        <f t="shared" si="155"/>
        <v>1.0627700220885647E-2</v>
      </c>
      <c r="J2002" s="10">
        <f t="shared" si="156"/>
        <v>4.6536314437630732E-3</v>
      </c>
      <c r="K2002" s="10">
        <f t="shared" si="157"/>
        <v>13.612451716278169</v>
      </c>
      <c r="L2002" s="10">
        <f t="shared" si="158"/>
        <v>5.9741965781844986E-2</v>
      </c>
    </row>
    <row r="2003" spans="1:12" x14ac:dyDescent="0.25">
      <c r="A2003" s="8">
        <v>45832</v>
      </c>
      <c r="B2003" s="9">
        <v>105387</v>
      </c>
      <c r="C2003" s="9">
        <v>106217</v>
      </c>
      <c r="D2003" s="9">
        <v>104698</v>
      </c>
      <c r="E2003" s="9">
        <v>106000</v>
      </c>
      <c r="F2003" s="9">
        <v>73785073586.379791</v>
      </c>
      <c r="G2003" s="9">
        <v>2095290197819.2891</v>
      </c>
      <c r="H2003" s="44">
        <f t="shared" si="159"/>
        <v>2.3308483533075399E-3</v>
      </c>
      <c r="I2003" s="10">
        <f t="shared" si="155"/>
        <v>1.107183850396095E-2</v>
      </c>
      <c r="J2003" s="10">
        <f t="shared" si="156"/>
        <v>1.1801886792452754E-2</v>
      </c>
      <c r="K2003" s="10">
        <f t="shared" si="157"/>
        <v>13.646511125298842</v>
      </c>
      <c r="L2003" s="10">
        <f t="shared" si="158"/>
        <v>1.4508395575846711E-2</v>
      </c>
    </row>
    <row r="2004" spans="1:12" x14ac:dyDescent="0.25">
      <c r="A2004" s="8">
        <v>45833</v>
      </c>
      <c r="B2004" s="9">
        <v>106040</v>
      </c>
      <c r="C2004" s="9">
        <v>108061</v>
      </c>
      <c r="D2004" s="9">
        <v>105860</v>
      </c>
      <c r="E2004" s="9">
        <v>107251</v>
      </c>
      <c r="F2004" s="9">
        <v>47844755720.282227</v>
      </c>
      <c r="G2004" s="9">
        <v>2126669743522.1399</v>
      </c>
      <c r="H2004" s="44">
        <f t="shared" si="159"/>
        <v>1.7360686142519559E-2</v>
      </c>
      <c r="I2004" s="10"/>
      <c r="J2004" s="10">
        <f t="shared" ref="J2004:J2009" si="160">E2005/E2004-1</f>
        <v>-2.8717680954023495E-3</v>
      </c>
      <c r="K2004" s="10">
        <f t="shared" ref="K2004:K2009" si="161">C2004/$C$2-1</f>
        <v>13.900784608028077</v>
      </c>
      <c r="L2004" s="10">
        <f t="shared" ref="L2004:L2009" si="162">C2004/D2004-1</f>
        <v>2.0791611562440915E-2</v>
      </c>
    </row>
    <row r="2005" spans="1:12" x14ac:dyDescent="0.25">
      <c r="A2005" s="8">
        <v>45834</v>
      </c>
      <c r="B2005" s="9">
        <v>107380</v>
      </c>
      <c r="C2005" s="9">
        <v>108245</v>
      </c>
      <c r="D2005" s="9">
        <v>106772</v>
      </c>
      <c r="E2005" s="9">
        <v>106943</v>
      </c>
      <c r="F2005" s="9">
        <v>46556468340.825783</v>
      </c>
      <c r="G2005" s="9">
        <v>2136491182892.5439</v>
      </c>
      <c r="H2005" s="44">
        <f t="shared" si="159"/>
        <v>1.7027419698133462E-3</v>
      </c>
      <c r="I2005" s="10"/>
      <c r="J2005" s="10">
        <f t="shared" si="160"/>
        <v>1.0379360967991413E-3</v>
      </c>
      <c r="K2005" s="10">
        <f t="shared" si="161"/>
        <v>13.926156799363314</v>
      </c>
      <c r="L2005" s="10">
        <f t="shared" si="162"/>
        <v>1.3795751695200975E-2</v>
      </c>
    </row>
    <row r="2006" spans="1:12" x14ac:dyDescent="0.25">
      <c r="A2006" s="8">
        <v>45835</v>
      </c>
      <c r="B2006" s="9">
        <v>106991</v>
      </c>
      <c r="C2006" s="9">
        <v>107622</v>
      </c>
      <c r="D2006" s="9">
        <v>106429</v>
      </c>
      <c r="E2006" s="9">
        <v>107054</v>
      </c>
      <c r="F2006" s="9">
        <v>40888587027.937279</v>
      </c>
      <c r="G2006" s="9">
        <v>2128720298740.2129</v>
      </c>
      <c r="H2006" s="44">
        <f t="shared" si="159"/>
        <v>-5.7554621460575543E-3</v>
      </c>
      <c r="I2006" s="10"/>
      <c r="J2006" s="10">
        <f t="shared" si="160"/>
        <v>2.3352700506287238E-3</v>
      </c>
      <c r="K2006" s="10">
        <f t="shared" si="161"/>
        <v>13.840249868918459</v>
      </c>
      <c r="L2006" s="10">
        <f t="shared" si="162"/>
        <v>1.1209350834828768E-2</v>
      </c>
    </row>
    <row r="2007" spans="1:12" x14ac:dyDescent="0.25">
      <c r="A2007" s="8">
        <v>45836</v>
      </c>
      <c r="B2007" s="9">
        <v>106967</v>
      </c>
      <c r="C2007" s="9">
        <v>107490</v>
      </c>
      <c r="D2007" s="9">
        <v>106811</v>
      </c>
      <c r="E2007" s="9">
        <v>107304</v>
      </c>
      <c r="F2007" s="9">
        <v>30974932919.968639</v>
      </c>
      <c r="G2007" s="9">
        <v>2133014283523.9541</v>
      </c>
      <c r="H2007" s="44">
        <f t="shared" si="159"/>
        <v>-1.226515024809054E-3</v>
      </c>
      <c r="I2007" s="10"/>
      <c r="J2007" s="10">
        <f t="shared" si="160"/>
        <v>1.0111459032282166E-2</v>
      </c>
      <c r="K2007" s="10">
        <f t="shared" si="161"/>
        <v>13.822048079482311</v>
      </c>
      <c r="L2007" s="10">
        <f t="shared" si="162"/>
        <v>6.357023153046093E-3</v>
      </c>
    </row>
    <row r="2008" spans="1:12" x14ac:dyDescent="0.25">
      <c r="A2008" s="8">
        <v>45837</v>
      </c>
      <c r="B2008" s="9">
        <v>107285</v>
      </c>
      <c r="C2008" s="9">
        <v>108440</v>
      </c>
      <c r="D2008" s="9">
        <v>107190</v>
      </c>
      <c r="E2008" s="9">
        <v>108389</v>
      </c>
      <c r="F2008" s="9">
        <v>20404786412.686409</v>
      </c>
      <c r="G2008" s="9">
        <v>2140729376428.4839</v>
      </c>
      <c r="H2008" s="44">
        <f t="shared" si="159"/>
        <v>8.8380314447855622E-3</v>
      </c>
      <c r="I2008" s="10"/>
      <c r="J2008" s="10">
        <f t="shared" si="160"/>
        <v>-1.2159905525468417E-2</v>
      </c>
      <c r="K2008" s="10">
        <f t="shared" si="161"/>
        <v>13.953045806484898</v>
      </c>
      <c r="L2008" s="10">
        <f t="shared" si="162"/>
        <v>1.1661535591006578E-2</v>
      </c>
    </row>
    <row r="2009" spans="1:12" x14ac:dyDescent="0.25">
      <c r="A2009" s="8">
        <v>45838</v>
      </c>
      <c r="B2009" s="9">
        <v>108283</v>
      </c>
      <c r="C2009" s="9">
        <v>108760</v>
      </c>
      <c r="D2009" s="9">
        <v>106766</v>
      </c>
      <c r="E2009" s="9">
        <v>107071</v>
      </c>
      <c r="F2009" s="9">
        <v>35853591942.581879</v>
      </c>
      <c r="G2009" s="9">
        <v>2142867911801.7209</v>
      </c>
      <c r="H2009" s="44">
        <f t="shared" si="159"/>
        <v>2.9509406123201772E-3</v>
      </c>
      <c r="I2009" s="10"/>
      <c r="J2009" s="10">
        <f t="shared" si="160"/>
        <v>-1</v>
      </c>
      <c r="K2009" s="10">
        <f t="shared" si="161"/>
        <v>13.997171356633139</v>
      </c>
      <c r="L2009" s="10">
        <f t="shared" si="162"/>
        <v>1.8676357641945973E-2</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9388D-B182-45CB-95E7-2CEA1CB3A8C9}">
  <dimension ref="A1:S2004"/>
  <sheetViews>
    <sheetView workbookViewId="0">
      <selection activeCell="K2" sqref="K2"/>
    </sheetView>
  </sheetViews>
  <sheetFormatPr baseColWidth="10" defaultRowHeight="15" x14ac:dyDescent="0.25"/>
  <cols>
    <col min="1" max="1" width="12.140625" style="8" customWidth="1"/>
    <col min="2" max="2" width="7.7109375" style="9" customWidth="1"/>
    <col min="3" max="4" width="7.5703125" style="9" bestFit="1" customWidth="1"/>
    <col min="5" max="5" width="8" style="9" customWidth="1"/>
    <col min="6" max="6" width="14.7109375" style="9" bestFit="1" customWidth="1"/>
    <col min="7" max="7" width="16.42578125" style="9" bestFit="1" customWidth="1"/>
    <col min="8" max="8" width="23.7109375" style="7" bestFit="1" customWidth="1"/>
    <col min="9" max="9" width="21.85546875" style="7" bestFit="1" customWidth="1"/>
    <col min="10" max="10" width="19.28515625" style="7" bestFit="1" customWidth="1"/>
    <col min="11" max="11" width="24.7109375" style="7" customWidth="1"/>
    <col min="12" max="12" width="12.5703125" customWidth="1"/>
    <col min="13" max="13" width="26.85546875" style="7" bestFit="1" customWidth="1"/>
    <col min="14" max="14" width="11.7109375" bestFit="1" customWidth="1"/>
  </cols>
  <sheetData>
    <row r="1" spans="1:19" x14ac:dyDescent="0.25">
      <c r="A1" s="38" t="s">
        <v>19</v>
      </c>
      <c r="B1" s="39" t="s">
        <v>469</v>
      </c>
      <c r="C1" s="39" t="s">
        <v>470</v>
      </c>
      <c r="D1" s="39" t="s">
        <v>471</v>
      </c>
      <c r="E1" s="39" t="s">
        <v>472</v>
      </c>
      <c r="F1" s="39" t="s">
        <v>473</v>
      </c>
      <c r="G1" s="39" t="s">
        <v>474</v>
      </c>
      <c r="H1" s="15" t="s">
        <v>17</v>
      </c>
      <c r="I1" s="15" t="s">
        <v>18</v>
      </c>
      <c r="J1" s="15" t="s">
        <v>10</v>
      </c>
      <c r="K1" s="15" t="s">
        <v>12</v>
      </c>
      <c r="L1" s="15" t="s">
        <v>14</v>
      </c>
      <c r="M1" s="6" t="s">
        <v>8</v>
      </c>
    </row>
    <row r="2" spans="1:19" x14ac:dyDescent="0.25">
      <c r="A2" s="3">
        <v>43831</v>
      </c>
      <c r="B2" s="4">
        <v>7196.6146477499997</v>
      </c>
      <c r="C2" s="4">
        <v>7475.1552256389996</v>
      </c>
      <c r="D2" s="4">
        <v>6891.5321754460001</v>
      </c>
      <c r="E2" s="4">
        <v>7352.3627450920003</v>
      </c>
      <c r="F2" s="4">
        <v>19254317728.03606</v>
      </c>
      <c r="G2" s="4">
        <v>131210481983.4854</v>
      </c>
      <c r="H2" s="10"/>
      <c r="I2" s="10">
        <f>_xlfn.STDEV.S(H3:H4)</f>
        <v>2.8527190795887909E-2</v>
      </c>
      <c r="J2" s="10">
        <f t="shared" ref="J2:J66" si="0">E3/E2-1</f>
        <v>0.11047167976283467</v>
      </c>
      <c r="K2" s="10">
        <f>C2/$C$2-1</f>
        <v>0</v>
      </c>
      <c r="L2" s="10">
        <f>C2/D2-1</f>
        <v>8.4686980389122146E-2</v>
      </c>
      <c r="M2" s="10">
        <f>AVERAGE(H2:H289)</f>
        <v>1.2127815170677902E-2</v>
      </c>
      <c r="N2" s="1"/>
      <c r="R2" s="29"/>
      <c r="S2" s="29"/>
    </row>
    <row r="3" spans="1:19" x14ac:dyDescent="0.25">
      <c r="A3" s="3">
        <v>43836</v>
      </c>
      <c r="B3" s="4">
        <v>7361.7126002369996</v>
      </c>
      <c r="C3" s="4">
        <v>8431.8062893820006</v>
      </c>
      <c r="D3" s="4">
        <v>7357.5854834559996</v>
      </c>
      <c r="E3" s="4">
        <v>8164.5906077680002</v>
      </c>
      <c r="F3" s="4">
        <v>25706226611.81456</v>
      </c>
      <c r="G3" s="4">
        <v>142973789632.48361</v>
      </c>
      <c r="H3" s="11">
        <f>(C3-C2)/C2</f>
        <v>0.12797741784167746</v>
      </c>
      <c r="I3" s="10">
        <f t="shared" ref="I3:I66" si="1">_xlfn.STDEV.S(H4:H5)</f>
        <v>9.1694180333812714E-2</v>
      </c>
      <c r="J3" s="10">
        <f t="shared" si="0"/>
        <v>6.5251479574876203E-2</v>
      </c>
      <c r="K3" s="10">
        <f t="shared" ref="K3" si="2">C3/$C$2-1</f>
        <v>0.12797741784167749</v>
      </c>
      <c r="L3" s="10">
        <f t="shared" ref="L3" si="3">C3/D3-1</f>
        <v>0.14600181110249477</v>
      </c>
      <c r="R3" s="29"/>
      <c r="S3" s="29"/>
    </row>
    <row r="4" spans="1:19" x14ac:dyDescent="0.25">
      <c r="A4" s="3">
        <v>43843</v>
      </c>
      <c r="B4" s="4">
        <v>8174.7543978869999</v>
      </c>
      <c r="C4" s="4">
        <v>9170.7181707189993</v>
      </c>
      <c r="D4" s="4">
        <v>8065.080319568</v>
      </c>
      <c r="E4" s="4">
        <v>8697.3422250479998</v>
      </c>
      <c r="F4" s="4">
        <v>29115244637.160542</v>
      </c>
      <c r="G4" s="4">
        <v>155560943211.01291</v>
      </c>
      <c r="H4" s="11">
        <f t="shared" ref="H4:H67" si="4">(C4-C3)/C3</f>
        <v>8.7633877721727926E-2</v>
      </c>
      <c r="I4" s="10">
        <f t="shared" si="1"/>
        <v>9.165555085793621E-2</v>
      </c>
      <c r="J4" s="10">
        <f t="shared" si="0"/>
        <v>-1.222664885414626E-2</v>
      </c>
      <c r="K4" s="10">
        <f t="shared" ref="K4:K66" si="5">C4/$C$2-1</f>
        <v>0.22682645294968551</v>
      </c>
      <c r="L4" s="10">
        <f t="shared" ref="L4:L66" si="6">C4/D4-1</f>
        <v>0.13708950281231935</v>
      </c>
      <c r="M4" s="6" t="s">
        <v>7</v>
      </c>
      <c r="R4" s="29"/>
      <c r="S4" s="29"/>
    </row>
    <row r="5" spans="1:19" x14ac:dyDescent="0.25">
      <c r="A5" s="3">
        <v>43850</v>
      </c>
      <c r="B5" s="4">
        <v>8706.1220363440007</v>
      </c>
      <c r="C5" s="4">
        <v>8785.1694797639993</v>
      </c>
      <c r="D5" s="4">
        <v>8243.9257639850002</v>
      </c>
      <c r="E5" s="4">
        <v>8591.0028756979991</v>
      </c>
      <c r="F5" s="4">
        <v>21649457501.391781</v>
      </c>
      <c r="G5" s="4">
        <v>154438303746.47491</v>
      </c>
      <c r="H5" s="11">
        <f t="shared" si="4"/>
        <v>-4.204127569703435E-2</v>
      </c>
      <c r="I5" s="10">
        <f t="shared" si="1"/>
        <v>1.8876091013007495E-2</v>
      </c>
      <c r="J5" s="10">
        <f t="shared" si="0"/>
        <v>8.7134415422039035E-2</v>
      </c>
      <c r="K5" s="10">
        <f t="shared" si="5"/>
        <v>0.17524910380881287</v>
      </c>
      <c r="L5" s="10">
        <f t="shared" si="6"/>
        <v>6.5653637753934513E-2</v>
      </c>
      <c r="M5" s="10">
        <f>_xlfn.STDEV.S(H3:H288)*SQRT(52)</f>
        <v>0.54385967031749738</v>
      </c>
      <c r="R5" s="29"/>
      <c r="S5" s="29"/>
    </row>
    <row r="6" spans="1:19" x14ac:dyDescent="0.25">
      <c r="A6" s="3">
        <v>43857</v>
      </c>
      <c r="B6" s="4">
        <v>8603.4459915499992</v>
      </c>
      <c r="C6" s="4">
        <v>9554.5680110220001</v>
      </c>
      <c r="D6" s="4">
        <v>8595.6999821650006</v>
      </c>
      <c r="E6" s="4">
        <v>9339.5748891610001</v>
      </c>
      <c r="F6" s="4">
        <v>26464784240.677891</v>
      </c>
      <c r="G6" s="4">
        <v>165768271838.86609</v>
      </c>
      <c r="H6" s="11">
        <f t="shared" si="4"/>
        <v>8.7579247393036005E-2</v>
      </c>
      <c r="I6" s="10">
        <f t="shared" si="1"/>
        <v>2.0571080617754919E-2</v>
      </c>
      <c r="J6" s="10">
        <f t="shared" si="0"/>
        <v>8.4497998647976358E-2</v>
      </c>
      <c r="K6" s="10">
        <f t="shared" si="5"/>
        <v>0.27817653581972879</v>
      </c>
      <c r="L6" s="10">
        <f t="shared" si="6"/>
        <v>0.11155205868591622</v>
      </c>
      <c r="R6" s="29"/>
      <c r="S6" s="29"/>
    </row>
    <row r="7" spans="1:19" x14ac:dyDescent="0.25">
      <c r="A7" s="3">
        <v>43864</v>
      </c>
      <c r="B7" s="4">
        <v>9332.3903352020006</v>
      </c>
      <c r="C7" s="4">
        <v>10136.292375953</v>
      </c>
      <c r="D7" s="4">
        <v>9116.7539638809994</v>
      </c>
      <c r="E7" s="4">
        <v>10128.750275517999</v>
      </c>
      <c r="F7" s="4">
        <v>29130766439.987518</v>
      </c>
      <c r="G7" s="4">
        <v>173317868838.79568</v>
      </c>
      <c r="H7" s="11">
        <f t="shared" si="4"/>
        <v>6.0884423477851869E-2</v>
      </c>
      <c r="I7" s="10">
        <f t="shared" si="1"/>
        <v>3.8970715749664681E-2</v>
      </c>
      <c r="J7" s="10">
        <f t="shared" si="0"/>
        <v>-1.5748694629342253E-2</v>
      </c>
      <c r="K7" s="10">
        <f t="shared" si="5"/>
        <v>0.35599757730603088</v>
      </c>
      <c r="L7" s="10">
        <f t="shared" si="6"/>
        <v>0.11183129610728071</v>
      </c>
      <c r="M7" s="6" t="s">
        <v>13</v>
      </c>
      <c r="R7" s="29"/>
      <c r="S7" s="29"/>
    </row>
    <row r="8" spans="1:19" x14ac:dyDescent="0.25">
      <c r="A8" s="3">
        <v>43871</v>
      </c>
      <c r="B8" s="4">
        <v>10128.723888224</v>
      </c>
      <c r="C8" s="4">
        <v>10458.550677107</v>
      </c>
      <c r="D8" s="4">
        <v>9687.0061030239995</v>
      </c>
      <c r="E8" s="4">
        <v>9969.2356804520005</v>
      </c>
      <c r="F8" s="4">
        <v>35760918876.303352</v>
      </c>
      <c r="G8" s="4">
        <v>182290575402.8118</v>
      </c>
      <c r="H8" s="11">
        <f t="shared" si="4"/>
        <v>3.1792522275552536E-2</v>
      </c>
      <c r="I8" s="10">
        <f t="shared" si="1"/>
        <v>2.7204927121427127E-4</v>
      </c>
      <c r="J8" s="10">
        <f t="shared" si="0"/>
        <v>-4.5717006098440205E-3</v>
      </c>
      <c r="K8" s="10">
        <f t="shared" si="5"/>
        <v>0.39910816048812814</v>
      </c>
      <c r="L8" s="10">
        <f t="shared" si="6"/>
        <v>7.9647371528149158E-2</v>
      </c>
      <c r="M8" s="4">
        <f>MAX($C$2:C289)</f>
        <v>111924</v>
      </c>
      <c r="R8" s="29"/>
      <c r="S8" s="29"/>
    </row>
    <row r="9" spans="1:19" x14ac:dyDescent="0.25">
      <c r="A9" s="3">
        <v>43878</v>
      </c>
      <c r="B9" s="4">
        <v>9939.7579848860005</v>
      </c>
      <c r="C9" s="4">
        <v>10214.653170617999</v>
      </c>
      <c r="D9" s="4">
        <v>9481.8505767980005</v>
      </c>
      <c r="E9" s="4">
        <v>9923.6593196119993</v>
      </c>
      <c r="F9" s="4">
        <v>35601010883.248497</v>
      </c>
      <c r="G9" s="4">
        <v>176541485057.57681</v>
      </c>
      <c r="H9" s="11">
        <f t="shared" si="4"/>
        <v>-2.3320392473010036E-2</v>
      </c>
      <c r="I9" s="10">
        <f t="shared" si="1"/>
        <v>4.0288110216545027E-2</v>
      </c>
      <c r="J9" s="10">
        <f t="shared" si="0"/>
        <v>-0.13766645125836641</v>
      </c>
      <c r="K9" s="10">
        <f t="shared" si="5"/>
        <v>0.366480409073354</v>
      </c>
      <c r="L9" s="10">
        <f t="shared" si="6"/>
        <v>7.7284765023945878E-2</v>
      </c>
      <c r="R9" s="29"/>
      <c r="S9" s="29"/>
    </row>
    <row r="10" spans="1:19" x14ac:dyDescent="0.25">
      <c r="A10" s="3">
        <v>43885</v>
      </c>
      <c r="B10" s="4">
        <v>9953.1401090159998</v>
      </c>
      <c r="C10" s="4">
        <v>9972.5135072609992</v>
      </c>
      <c r="D10" s="4">
        <v>8426.7077181160003</v>
      </c>
      <c r="E10" s="4">
        <v>8557.5043575840009</v>
      </c>
      <c r="F10" s="4">
        <v>32690471659.255611</v>
      </c>
      <c r="G10" s="4">
        <v>164475649069.92789</v>
      </c>
      <c r="H10" s="11">
        <f t="shared" si="4"/>
        <v>-2.3705128241994975E-2</v>
      </c>
      <c r="I10" s="10">
        <f t="shared" si="1"/>
        <v>2.2306679988862054E-2</v>
      </c>
      <c r="J10" s="10">
        <f t="shared" si="0"/>
        <v>-6.0154018229017003E-2</v>
      </c>
      <c r="K10" s="10">
        <f t="shared" si="5"/>
        <v>0.33408781573609625</v>
      </c>
      <c r="L10" s="10">
        <f t="shared" si="6"/>
        <v>0.18344124904460335</v>
      </c>
      <c r="R10" s="29"/>
      <c r="S10" s="29"/>
    </row>
    <row r="11" spans="1:19" x14ac:dyDescent="0.25">
      <c r="A11" s="3">
        <v>43892</v>
      </c>
      <c r="B11" s="4">
        <v>8549.3407012509997</v>
      </c>
      <c r="C11" s="4">
        <v>9167.9199471569991</v>
      </c>
      <c r="D11" s="4">
        <v>8042.7360844630002</v>
      </c>
      <c r="E11" s="4">
        <v>8042.7360844630002</v>
      </c>
      <c r="F11" s="4">
        <v>31309023477.065369</v>
      </c>
      <c r="G11" s="4">
        <v>159962246131.65948</v>
      </c>
      <c r="H11" s="11">
        <f t="shared" si="4"/>
        <v>-8.0681120112614996E-2</v>
      </c>
      <c r="I11" s="10">
        <f t="shared" si="1"/>
        <v>3.3038183898473107E-2</v>
      </c>
      <c r="J11" s="10">
        <f t="shared" si="0"/>
        <v>-0.33085641622438866</v>
      </c>
      <c r="K11" s="10">
        <f t="shared" si="5"/>
        <v>0.22645211643391616</v>
      </c>
      <c r="L11" s="10">
        <f>C11/D11-1</f>
        <v>0.13990063218257709</v>
      </c>
      <c r="R11" s="29"/>
      <c r="S11" s="29"/>
    </row>
    <row r="12" spans="1:19" x14ac:dyDescent="0.25">
      <c r="A12" s="3">
        <v>43899</v>
      </c>
      <c r="B12" s="4">
        <v>8045.0812825430003</v>
      </c>
      <c r="C12" s="4">
        <v>8139.0269409769999</v>
      </c>
      <c r="D12" s="4">
        <v>4003.591031768</v>
      </c>
      <c r="E12" s="4">
        <v>5381.7452469190002</v>
      </c>
      <c r="F12" s="4">
        <v>38745402886.927673</v>
      </c>
      <c r="G12" s="4">
        <v>122627885828.48109</v>
      </c>
      <c r="H12" s="11">
        <f t="shared" si="4"/>
        <v>-0.11222752948438017</v>
      </c>
      <c r="I12" s="10">
        <f t="shared" si="1"/>
        <v>0.11901683488658044</v>
      </c>
      <c r="J12" s="10">
        <f t="shared" si="0"/>
        <v>8.5736785775981428E-2</v>
      </c>
      <c r="K12" s="10">
        <f t="shared" si="5"/>
        <v>8.8810425375648316E-2</v>
      </c>
      <c r="L12" s="10">
        <f t="shared" si="6"/>
        <v>1.0329316547056946</v>
      </c>
      <c r="R12" s="29"/>
      <c r="S12" s="29"/>
    </row>
    <row r="13" spans="1:19" x14ac:dyDescent="0.25">
      <c r="A13" s="3">
        <v>43906</v>
      </c>
      <c r="B13" s="4">
        <v>5374.0391383229999</v>
      </c>
      <c r="C13" s="4">
        <v>6845.3239106199999</v>
      </c>
      <c r="D13" s="4">
        <v>4528.2995695580003</v>
      </c>
      <c r="E13" s="4">
        <v>5843.1587862550005</v>
      </c>
      <c r="F13" s="4">
        <v>48113463800.264542</v>
      </c>
      <c r="G13" s="4">
        <v>102194569388.0721</v>
      </c>
      <c r="H13" s="11">
        <f t="shared" si="4"/>
        <v>-0.15895057722977696</v>
      </c>
      <c r="I13" s="10">
        <f t="shared" si="1"/>
        <v>1.4111159335110526E-2</v>
      </c>
      <c r="J13" s="10">
        <f t="shared" si="0"/>
        <v>1.2688049340263907E-2</v>
      </c>
      <c r="K13" s="10">
        <f t="shared" si="5"/>
        <v>-8.4256620231609958E-2</v>
      </c>
      <c r="L13" s="10">
        <f t="shared" si="6"/>
        <v>0.51167647048760956</v>
      </c>
      <c r="M13" s="6"/>
      <c r="R13" s="29"/>
      <c r="S13" s="29"/>
    </row>
    <row r="14" spans="1:19" x14ac:dyDescent="0.25">
      <c r="A14" s="3">
        <v>43913</v>
      </c>
      <c r="B14" s="4">
        <v>5836.556172955</v>
      </c>
      <c r="C14" s="4">
        <v>6909.4279377040002</v>
      </c>
      <c r="D14" s="4">
        <v>5769.0900300330004</v>
      </c>
      <c r="E14" s="4">
        <v>5917.2970732379999</v>
      </c>
      <c r="F14" s="4">
        <v>35433864113.218018</v>
      </c>
      <c r="G14" s="4">
        <v>116877935804.8866</v>
      </c>
      <c r="H14" s="11">
        <f t="shared" si="4"/>
        <v>9.3646448175443986E-3</v>
      </c>
      <c r="I14" s="10">
        <f t="shared" si="1"/>
        <v>1.0713724767276108E-2</v>
      </c>
      <c r="J14" s="10">
        <f t="shared" si="0"/>
        <v>0.14743810910402644</v>
      </c>
      <c r="K14" s="10">
        <f t="shared" si="5"/>
        <v>-7.5681008736061317E-2</v>
      </c>
      <c r="L14" s="10">
        <f t="shared" si="6"/>
        <v>0.19766339262077293</v>
      </c>
      <c r="R14" s="29"/>
      <c r="S14" s="29"/>
    </row>
    <row r="15" spans="1:19" x14ac:dyDescent="0.25">
      <c r="A15" s="3">
        <v>43920</v>
      </c>
      <c r="B15" s="4">
        <v>5900.0065850310002</v>
      </c>
      <c r="C15" s="4">
        <v>7112.0181530729997</v>
      </c>
      <c r="D15" s="4">
        <v>5877.9288548289996</v>
      </c>
      <c r="E15" s="4">
        <v>6789.7321647230001</v>
      </c>
      <c r="F15" s="4">
        <v>29172339910.285999</v>
      </c>
      <c r="G15" s="4">
        <v>119697005240.1165</v>
      </c>
      <c r="H15" s="11">
        <f t="shared" si="4"/>
        <v>2.9320837730065406E-2</v>
      </c>
      <c r="I15" s="10">
        <f t="shared" si="1"/>
        <v>4.7620907902981575E-2</v>
      </c>
      <c r="J15" s="10">
        <f t="shared" si="0"/>
        <v>2.7615002567137115E-2</v>
      </c>
      <c r="K15" s="10">
        <f t="shared" si="5"/>
        <v>-4.8579201582393594E-2</v>
      </c>
      <c r="L15" s="10">
        <f t="shared" si="6"/>
        <v>0.2099530852997884</v>
      </c>
      <c r="R15" s="29"/>
      <c r="S15" s="29"/>
    </row>
    <row r="16" spans="1:19" x14ac:dyDescent="0.25">
      <c r="A16" s="3">
        <v>43927</v>
      </c>
      <c r="B16" s="4">
        <v>6789.7321570020003</v>
      </c>
      <c r="C16" s="4">
        <v>7428.3061898300002</v>
      </c>
      <c r="D16" s="4">
        <v>6773.42590225</v>
      </c>
      <c r="E16" s="4">
        <v>6977.2306358819997</v>
      </c>
      <c r="F16" s="4">
        <v>31385245090.707901</v>
      </c>
      <c r="G16" s="4">
        <v>130043945275.7877</v>
      </c>
      <c r="H16" s="11">
        <f t="shared" si="4"/>
        <v>4.4472332599479809E-2</v>
      </c>
      <c r="I16" s="10">
        <f t="shared" si="1"/>
        <v>5.5981034263165495E-2</v>
      </c>
      <c r="J16" s="10">
        <f t="shared" si="0"/>
        <v>2.2346694793369259E-2</v>
      </c>
      <c r="K16" s="10">
        <f t="shared" si="5"/>
        <v>-6.2672993931032206E-3</v>
      </c>
      <c r="L16" s="10">
        <f t="shared" si="6"/>
        <v>9.6683760482632941E-2</v>
      </c>
      <c r="R16" s="29"/>
      <c r="S16" s="29"/>
    </row>
    <row r="17" spans="1:19" x14ac:dyDescent="0.25">
      <c r="A17" s="3">
        <v>43934</v>
      </c>
      <c r="B17" s="4">
        <v>6925.8284755679997</v>
      </c>
      <c r="C17" s="4">
        <v>7258.3925907209996</v>
      </c>
      <c r="D17" s="4">
        <v>6531.4400443390005</v>
      </c>
      <c r="E17" s="4">
        <v>7133.1486794049997</v>
      </c>
      <c r="F17" s="4">
        <v>29200263346.416771</v>
      </c>
      <c r="G17" s="4">
        <v>126987120133.27789</v>
      </c>
      <c r="H17" s="11">
        <f t="shared" si="4"/>
        <v>-2.2873801209436842E-2</v>
      </c>
      <c r="I17" s="10">
        <f t="shared" si="1"/>
        <v>0.12240172120943772</v>
      </c>
      <c r="J17" s="10">
        <f t="shared" si="0"/>
        <v>7.4676648785124256E-2</v>
      </c>
      <c r="K17" s="10">
        <f t="shared" si="5"/>
        <v>-2.8997743642102169E-2</v>
      </c>
      <c r="L17" s="10">
        <f t="shared" si="6"/>
        <v>0.11130050057063157</v>
      </c>
      <c r="R17" s="29"/>
      <c r="S17" s="29"/>
    </row>
    <row r="18" spans="1:19" x14ac:dyDescent="0.25">
      <c r="A18" s="3">
        <v>43941</v>
      </c>
      <c r="B18" s="4">
        <v>7130.8028455920003</v>
      </c>
      <c r="C18" s="4">
        <v>7667.0062453800001</v>
      </c>
      <c r="D18" s="4">
        <v>6793.9222550980003</v>
      </c>
      <c r="E18" s="4">
        <v>7665.8283180689996</v>
      </c>
      <c r="F18" s="4">
        <v>27500719706.082569</v>
      </c>
      <c r="G18" s="4">
        <v>132659732140.7164</v>
      </c>
      <c r="H18" s="11">
        <f t="shared" si="4"/>
        <v>5.6295336681204733E-2</v>
      </c>
      <c r="I18" s="10">
        <f t="shared" si="1"/>
        <v>0.11949447953192666</v>
      </c>
      <c r="J18" s="10">
        <f t="shared" si="0"/>
        <v>0.16026113627502481</v>
      </c>
      <c r="K18" s="10">
        <f t="shared" si="5"/>
        <v>2.5665155297775133E-2</v>
      </c>
      <c r="L18" s="10">
        <f t="shared" si="6"/>
        <v>0.12850956450478335</v>
      </c>
      <c r="R18" s="29"/>
      <c r="S18" s="29"/>
    </row>
    <row r="19" spans="1:19" x14ac:dyDescent="0.25">
      <c r="A19" s="3">
        <v>43948</v>
      </c>
      <c r="B19" s="4">
        <v>7676.1128238419997</v>
      </c>
      <c r="C19" s="4">
        <v>9425.7983939210008</v>
      </c>
      <c r="D19" s="4">
        <v>7651.2445337879999</v>
      </c>
      <c r="E19" s="4">
        <v>8894.3626748120005</v>
      </c>
      <c r="F19" s="4">
        <v>35725517025.989502</v>
      </c>
      <c r="G19" s="4">
        <v>153334521484.89459</v>
      </c>
      <c r="H19" s="11">
        <f t="shared" si="4"/>
        <v>0.22939751087340213</v>
      </c>
      <c r="I19" s="10">
        <f t="shared" si="1"/>
        <v>5.3942148695255404E-2</v>
      </c>
      <c r="J19" s="10">
        <f t="shared" si="0"/>
        <v>-1.6775809023680699E-2</v>
      </c>
      <c r="K19" s="10">
        <f t="shared" si="5"/>
        <v>0.26095018891266619</v>
      </c>
      <c r="L19" s="10">
        <f t="shared" si="6"/>
        <v>0.23193009350263827</v>
      </c>
      <c r="R19" s="29"/>
      <c r="S19" s="29"/>
    </row>
    <row r="20" spans="1:19" x14ac:dyDescent="0.25">
      <c r="A20" s="3">
        <v>43955</v>
      </c>
      <c r="B20" s="4">
        <v>8895.4013279600003</v>
      </c>
      <c r="C20" s="4">
        <v>9995.1806868050007</v>
      </c>
      <c r="D20" s="4">
        <v>8388.9595553079998</v>
      </c>
      <c r="E20" s="4">
        <v>8745.1525451920006</v>
      </c>
      <c r="F20" s="4">
        <v>40525313599.413361</v>
      </c>
      <c r="G20" s="4">
        <v>168453128924.22989</v>
      </c>
      <c r="H20" s="11">
        <f t="shared" si="4"/>
        <v>6.0406797290637242E-2</v>
      </c>
      <c r="I20" s="10">
        <f t="shared" si="1"/>
        <v>1.5936286126460752E-2</v>
      </c>
      <c r="J20" s="10">
        <f t="shared" si="0"/>
        <v>0.10547853188142953</v>
      </c>
      <c r="K20" s="10">
        <f t="shared" si="5"/>
        <v>0.3371201513679043</v>
      </c>
      <c r="L20" s="10">
        <f t="shared" si="6"/>
        <v>0.19146845576108262</v>
      </c>
      <c r="R20" s="29"/>
      <c r="S20" s="29"/>
    </row>
    <row r="21" spans="1:19" x14ac:dyDescent="0.25">
      <c r="A21" s="3">
        <v>43962</v>
      </c>
      <c r="B21" s="4">
        <v>8747.339336473</v>
      </c>
      <c r="C21" s="4">
        <v>9836.468002521</v>
      </c>
      <c r="D21" s="4">
        <v>8303.3390592830001</v>
      </c>
      <c r="E21" s="4">
        <v>9667.5783967379994</v>
      </c>
      <c r="F21" s="4">
        <v>40348687717.27478</v>
      </c>
      <c r="G21" s="4">
        <v>168387327936.00421</v>
      </c>
      <c r="H21" s="11">
        <f t="shared" si="4"/>
        <v>-1.587892097773911E-2</v>
      </c>
      <c r="I21" s="10">
        <f t="shared" si="1"/>
        <v>1.8526105988124392E-2</v>
      </c>
      <c r="J21" s="10">
        <f t="shared" si="0"/>
        <v>-9.058987428625398E-2</v>
      </c>
      <c r="K21" s="10">
        <f t="shared" si="5"/>
        <v>0.3158881261465909</v>
      </c>
      <c r="L21" s="10">
        <f t="shared" si="6"/>
        <v>0.18464005050160948</v>
      </c>
      <c r="R21" s="29"/>
      <c r="S21" s="29"/>
    </row>
    <row r="22" spans="1:19" x14ac:dyDescent="0.25">
      <c r="A22" s="3">
        <v>43969</v>
      </c>
      <c r="B22" s="4">
        <v>9672.109015684</v>
      </c>
      <c r="C22" s="4">
        <v>9901.9630525030007</v>
      </c>
      <c r="D22" s="4">
        <v>8791.7936851249997</v>
      </c>
      <c r="E22" s="4">
        <v>8791.7936851249997</v>
      </c>
      <c r="F22" s="4">
        <v>32196821474.747761</v>
      </c>
      <c r="G22" s="4">
        <v>173554479721.431</v>
      </c>
      <c r="H22" s="11">
        <f t="shared" si="4"/>
        <v>6.6583909961598848E-3</v>
      </c>
      <c r="I22" s="10">
        <f t="shared" si="1"/>
        <v>5.199415025886947E-2</v>
      </c>
      <c r="J22" s="10">
        <f t="shared" si="0"/>
        <v>7.485016738636574E-2</v>
      </c>
      <c r="K22" s="10">
        <f t="shared" si="5"/>
        <v>0.32464982379767915</v>
      </c>
      <c r="L22" s="10">
        <f t="shared" si="6"/>
        <v>0.12627336435980263</v>
      </c>
      <c r="R22" s="29"/>
      <c r="S22" s="29"/>
    </row>
    <row r="23" spans="1:19" x14ac:dyDescent="0.25">
      <c r="A23" s="3">
        <v>43976</v>
      </c>
      <c r="B23" s="4">
        <v>8765.9003902320001</v>
      </c>
      <c r="C23" s="4">
        <v>9708.4640459860002</v>
      </c>
      <c r="D23" s="4">
        <v>8708.1543577100001</v>
      </c>
      <c r="E23" s="4">
        <v>9449.8609140829994</v>
      </c>
      <c r="F23" s="4">
        <v>31187905676.13636</v>
      </c>
      <c r="G23" s="4">
        <v>168638147630.1601</v>
      </c>
      <c r="H23" s="11">
        <f t="shared" si="4"/>
        <v>-1.9541479350207041E-2</v>
      </c>
      <c r="I23" s="10">
        <f t="shared" si="1"/>
        <v>5.6533838274442076E-2</v>
      </c>
      <c r="J23" s="10">
        <f t="shared" si="0"/>
        <v>3.0975366832836082E-2</v>
      </c>
      <c r="K23" s="10">
        <f t="shared" si="5"/>
        <v>0.29876420661968139</v>
      </c>
      <c r="L23" s="10">
        <f t="shared" si="6"/>
        <v>0.1148704590187184</v>
      </c>
      <c r="R23" s="29"/>
      <c r="S23" s="29"/>
    </row>
    <row r="24" spans="1:19" x14ac:dyDescent="0.25">
      <c r="A24" s="3">
        <v>43983</v>
      </c>
      <c r="B24" s="4">
        <v>9454.1055167249997</v>
      </c>
      <c r="C24" s="4">
        <v>10232.617739519999</v>
      </c>
      <c r="D24" s="4">
        <v>9396.4442670089993</v>
      </c>
      <c r="E24" s="4">
        <v>9742.5738224159995</v>
      </c>
      <c r="F24" s="4">
        <v>27251452691.41412</v>
      </c>
      <c r="G24" s="4">
        <v>177724353918.9646</v>
      </c>
      <c r="H24" s="11">
        <f t="shared" si="4"/>
        <v>5.3989353109950733E-2</v>
      </c>
      <c r="I24" s="10">
        <f t="shared" si="1"/>
        <v>1.0073632386117731E-2</v>
      </c>
      <c r="J24" s="10">
        <f t="shared" si="0"/>
        <v>-4.0002593509253281E-2</v>
      </c>
      <c r="K24" s="10">
        <f t="shared" si="5"/>
        <v>0.36888364597743628</v>
      </c>
      <c r="L24" s="10">
        <f t="shared" si="6"/>
        <v>8.8988286286847185E-2</v>
      </c>
      <c r="R24" s="29"/>
      <c r="S24" s="29"/>
    </row>
    <row r="25" spans="1:19" x14ac:dyDescent="0.25">
      <c r="A25" s="3">
        <v>43990</v>
      </c>
      <c r="B25" s="4">
        <v>9747.8568074970008</v>
      </c>
      <c r="C25" s="4">
        <v>9966.9629412169998</v>
      </c>
      <c r="D25" s="4">
        <v>9257.3528552330008</v>
      </c>
      <c r="E25" s="4">
        <v>9352.8456020640006</v>
      </c>
      <c r="F25" s="4">
        <v>23064645567.23172</v>
      </c>
      <c r="G25" s="4">
        <v>176755110936.94571</v>
      </c>
      <c r="H25" s="11">
        <f t="shared" si="4"/>
        <v>-2.5961567710772428E-2</v>
      </c>
      <c r="I25" s="10">
        <f t="shared" si="1"/>
        <v>3.9229782614180857E-2</v>
      </c>
      <c r="J25" s="10">
        <f t="shared" si="0"/>
        <v>-6.7307646177874325E-3</v>
      </c>
      <c r="K25" s="10">
        <f t="shared" si="5"/>
        <v>0.33334528051422407</v>
      </c>
      <c r="L25" s="10">
        <f t="shared" si="6"/>
        <v>7.665367163604131E-2</v>
      </c>
      <c r="R25" s="29"/>
      <c r="S25" s="29"/>
    </row>
    <row r="26" spans="1:19" x14ac:dyDescent="0.25">
      <c r="A26" s="3">
        <v>43997</v>
      </c>
      <c r="B26" s="4">
        <v>9352.5125381409998</v>
      </c>
      <c r="C26" s="4">
        <v>9566.2129372979998</v>
      </c>
      <c r="D26" s="4">
        <v>8960.6670501179997</v>
      </c>
      <c r="E26" s="4">
        <v>9289.8937998099991</v>
      </c>
      <c r="F26" s="4">
        <v>20427017853.73579</v>
      </c>
      <c r="G26" s="4">
        <v>172225761256.1492</v>
      </c>
      <c r="H26" s="11">
        <f t="shared" si="4"/>
        <v>-4.0207835253580966E-2</v>
      </c>
      <c r="I26" s="10">
        <f t="shared" si="1"/>
        <v>4.2045971065677264E-2</v>
      </c>
      <c r="J26" s="10">
        <f t="shared" si="0"/>
        <v>-1.8490659900709749E-2</v>
      </c>
      <c r="K26" s="10">
        <f t="shared" si="5"/>
        <v>0.2797343531391685</v>
      </c>
      <c r="L26" s="10">
        <f t="shared" si="6"/>
        <v>6.7578215303962796E-2</v>
      </c>
      <c r="R26" s="29"/>
      <c r="S26" s="29"/>
    </row>
    <row r="27" spans="1:19" x14ac:dyDescent="0.25">
      <c r="A27" s="3">
        <v>44004</v>
      </c>
      <c r="B27" s="4">
        <v>9295.5154565270004</v>
      </c>
      <c r="C27" s="4">
        <v>9712.3029312140006</v>
      </c>
      <c r="D27" s="4">
        <v>8942.4261900090005</v>
      </c>
      <c r="E27" s="4">
        <v>9118.1175330440001</v>
      </c>
      <c r="F27" s="4">
        <v>18087156684.06171</v>
      </c>
      <c r="G27" s="4">
        <v>171857021085.69681</v>
      </c>
      <c r="H27" s="11">
        <f t="shared" si="4"/>
        <v>1.5271455368341853E-2</v>
      </c>
      <c r="I27" s="10">
        <f t="shared" si="1"/>
        <v>4.4216791449640275E-2</v>
      </c>
      <c r="J27" s="10">
        <f t="shared" si="0"/>
        <v>-4.9730594813753859E-3</v>
      </c>
      <c r="K27" s="10">
        <f t="shared" si="5"/>
        <v>0.29927775919646704</v>
      </c>
      <c r="L27" s="10">
        <f t="shared" si="6"/>
        <v>8.6092602258786455E-2</v>
      </c>
      <c r="R27" s="29"/>
      <c r="S27" s="29"/>
    </row>
    <row r="28" spans="1:19" x14ac:dyDescent="0.25">
      <c r="A28" s="3">
        <v>44011</v>
      </c>
      <c r="B28" s="4">
        <v>9126.1199985389994</v>
      </c>
      <c r="C28" s="4">
        <v>9283.1111447860003</v>
      </c>
      <c r="D28" s="4">
        <v>8957.5602998020004</v>
      </c>
      <c r="E28" s="4">
        <v>9072.772592194</v>
      </c>
      <c r="F28" s="4">
        <v>14775273581.47928</v>
      </c>
      <c r="G28" s="4">
        <v>168030832212.4805</v>
      </c>
      <c r="H28" s="11">
        <f t="shared" si="4"/>
        <v>-4.4190527155885673E-2</v>
      </c>
      <c r="I28" s="10">
        <f t="shared" si="1"/>
        <v>2.2911748366987904E-2</v>
      </c>
      <c r="J28" s="10">
        <f t="shared" si="0"/>
        <v>2.3581930495985448E-2</v>
      </c>
      <c r="K28" s="10">
        <f t="shared" si="5"/>
        <v>0.24186199009565734</v>
      </c>
      <c r="L28" s="10">
        <f t="shared" si="6"/>
        <v>3.6343695614440508E-2</v>
      </c>
      <c r="R28" s="29"/>
      <c r="S28" s="29"/>
    </row>
    <row r="29" spans="1:19" x14ac:dyDescent="0.25">
      <c r="A29" s="3">
        <v>44018</v>
      </c>
      <c r="B29" s="4">
        <v>9077.9423454530006</v>
      </c>
      <c r="C29" s="4">
        <v>9453.3769472109998</v>
      </c>
      <c r="D29" s="4">
        <v>9053.6556884220008</v>
      </c>
      <c r="E29" s="4">
        <v>9286.7260848690003</v>
      </c>
      <c r="F29" s="4">
        <v>15814299746.493259</v>
      </c>
      <c r="G29" s="4">
        <v>170536017962.95291</v>
      </c>
      <c r="H29" s="11">
        <f t="shared" si="4"/>
        <v>1.834145899681831E-2</v>
      </c>
      <c r="I29" s="10">
        <f t="shared" si="1"/>
        <v>6.7052031010432001E-2</v>
      </c>
      <c r="J29" s="10">
        <f t="shared" si="0"/>
        <v>-8.4969760342742395E-3</v>
      </c>
      <c r="K29" s="10">
        <f t="shared" si="5"/>
        <v>0.2646395508667041</v>
      </c>
      <c r="L29" s="10">
        <f t="shared" si="6"/>
        <v>4.4150260684219678E-2</v>
      </c>
      <c r="R29" s="29"/>
      <c r="S29" s="29"/>
    </row>
    <row r="30" spans="1:19" x14ac:dyDescent="0.25">
      <c r="A30" s="3">
        <v>44025</v>
      </c>
      <c r="B30" s="4">
        <v>9297.1373984990005</v>
      </c>
      <c r="C30" s="4">
        <v>9320.4563577909994</v>
      </c>
      <c r="D30" s="4">
        <v>9058.9206216740004</v>
      </c>
      <c r="E30" s="4">
        <v>9207.8169958889994</v>
      </c>
      <c r="F30" s="4">
        <v>14674288807.92355</v>
      </c>
      <c r="G30" s="4">
        <v>169592247049.52621</v>
      </c>
      <c r="H30" s="11">
        <f t="shared" si="4"/>
        <v>-1.4060646281455596E-2</v>
      </c>
      <c r="I30" s="10">
        <f t="shared" si="1"/>
        <v>8.3665034999828691E-2</v>
      </c>
      <c r="J30" s="10">
        <f t="shared" si="0"/>
        <v>7.7058707652507552E-2</v>
      </c>
      <c r="K30" s="10">
        <f t="shared" si="5"/>
        <v>0.24685790146842845</v>
      </c>
      <c r="L30" s="10">
        <f t="shared" si="6"/>
        <v>2.8870518579361404E-2</v>
      </c>
      <c r="R30" s="29"/>
      <c r="S30" s="29"/>
    </row>
    <row r="31" spans="1:19" x14ac:dyDescent="0.25">
      <c r="A31" s="3">
        <v>44032</v>
      </c>
      <c r="B31" s="4">
        <v>9207.2932603509998</v>
      </c>
      <c r="C31" s="4">
        <v>10073.225302377999</v>
      </c>
      <c r="D31" s="4">
        <v>9151.4865805440004</v>
      </c>
      <c r="E31" s="4">
        <v>9917.3594738930005</v>
      </c>
      <c r="F31" s="4">
        <v>20084949581.995251</v>
      </c>
      <c r="G31" s="4">
        <v>174086046573.62701</v>
      </c>
      <c r="H31" s="11">
        <f t="shared" si="4"/>
        <v>8.0765245358158683E-2</v>
      </c>
      <c r="I31" s="10">
        <f t="shared" si="1"/>
        <v>0.15152216542751798</v>
      </c>
      <c r="J31" s="10">
        <f t="shared" si="0"/>
        <v>0.1165883101109495</v>
      </c>
      <c r="K31" s="10">
        <f t="shared" si="5"/>
        <v>0.34756068580728483</v>
      </c>
      <c r="L31" s="10">
        <f t="shared" si="6"/>
        <v>0.10072010855521651</v>
      </c>
      <c r="R31" s="29"/>
      <c r="S31" s="29"/>
    </row>
    <row r="32" spans="1:19" x14ac:dyDescent="0.25">
      <c r="A32" s="3">
        <v>44039</v>
      </c>
      <c r="B32" s="4">
        <v>9921.9220954930006</v>
      </c>
      <c r="C32" s="4">
        <v>12078.658121818</v>
      </c>
      <c r="D32" s="4">
        <v>9920.0035233119997</v>
      </c>
      <c r="E32" s="4">
        <v>11073.607655717</v>
      </c>
      <c r="F32" s="4">
        <v>43692049219.300331</v>
      </c>
      <c r="G32" s="4">
        <v>202874939844.33279</v>
      </c>
      <c r="H32" s="11">
        <f t="shared" si="4"/>
        <v>0.19908547255133618</v>
      </c>
      <c r="I32" s="10">
        <f t="shared" si="1"/>
        <v>1.8879532237770887E-2</v>
      </c>
      <c r="J32" s="10">
        <f t="shared" si="0"/>
        <v>5.1877899986136233E-2</v>
      </c>
      <c r="K32" s="10">
        <f t="shared" si="5"/>
        <v>0.61584044173283092</v>
      </c>
      <c r="L32" s="10">
        <f t="shared" si="6"/>
        <v>0.21760623304549886</v>
      </c>
      <c r="R32" s="29"/>
      <c r="S32" s="29"/>
    </row>
    <row r="33" spans="1:19" x14ac:dyDescent="0.25">
      <c r="A33" s="3">
        <v>44046</v>
      </c>
      <c r="B33" s="4">
        <v>11070.059688711</v>
      </c>
      <c r="C33" s="4">
        <v>11895.071833471</v>
      </c>
      <c r="D33" s="4">
        <v>10998.679726189001</v>
      </c>
      <c r="E33" s="4">
        <v>11648.083166166</v>
      </c>
      <c r="F33" s="4">
        <v>33353519603.19101</v>
      </c>
      <c r="G33" s="4">
        <v>212189321502.57889</v>
      </c>
      <c r="H33" s="11">
        <f t="shared" si="4"/>
        <v>-1.5199228796399424E-2</v>
      </c>
      <c r="I33" s="10">
        <f t="shared" si="1"/>
        <v>1.3170375677926782E-2</v>
      </c>
      <c r="J33" s="10">
        <f t="shared" si="0"/>
        <v>2.0998970521989291E-2</v>
      </c>
      <c r="K33" s="10">
        <f t="shared" si="5"/>
        <v>0.59128091316045839</v>
      </c>
      <c r="L33" s="10">
        <f t="shared" si="6"/>
        <v>8.1499973596612429E-2</v>
      </c>
      <c r="R33" s="29"/>
      <c r="S33" s="29"/>
    </row>
    <row r="34" spans="1:19" x14ac:dyDescent="0.25">
      <c r="A34" s="3">
        <v>44053</v>
      </c>
      <c r="B34" s="4">
        <v>11666.673083738</v>
      </c>
      <c r="C34" s="4">
        <v>12031.870652052001</v>
      </c>
      <c r="D34" s="4">
        <v>11185.182121575999</v>
      </c>
      <c r="E34" s="4">
        <v>11892.68092121</v>
      </c>
      <c r="F34" s="4">
        <v>35545170188.230583</v>
      </c>
      <c r="G34" s="4">
        <v>216551435720.72421</v>
      </c>
      <c r="H34" s="11">
        <f t="shared" si="4"/>
        <v>1.1500461745516234E-2</v>
      </c>
      <c r="I34" s="10">
        <f t="shared" si="1"/>
        <v>5.3951716174934369E-2</v>
      </c>
      <c r="J34" s="10">
        <f t="shared" si="0"/>
        <v>-2.0119402520693774E-2</v>
      </c>
      <c r="K34" s="10">
        <f t="shared" si="5"/>
        <v>0.60958137842863036</v>
      </c>
      <c r="L34" s="10">
        <f t="shared" si="6"/>
        <v>7.5697339683254317E-2</v>
      </c>
      <c r="R34" s="29"/>
      <c r="S34" s="29"/>
    </row>
    <row r="35" spans="1:19" x14ac:dyDescent="0.25">
      <c r="A35" s="3">
        <v>44060</v>
      </c>
      <c r="B35" s="4">
        <v>11892.992797819001</v>
      </c>
      <c r="C35" s="4">
        <v>12394.345021042</v>
      </c>
      <c r="D35" s="4">
        <v>11403.802019905001</v>
      </c>
      <c r="E35" s="4">
        <v>11653.407286706</v>
      </c>
      <c r="F35" s="4">
        <v>33608530362.51873</v>
      </c>
      <c r="G35" s="4">
        <v>218705870093.4339</v>
      </c>
      <c r="H35" s="11">
        <f t="shared" si="4"/>
        <v>3.012618565078904E-2</v>
      </c>
      <c r="I35" s="10">
        <f t="shared" si="1"/>
        <v>4.5925327230008146E-2</v>
      </c>
      <c r="J35" s="10">
        <f t="shared" si="0"/>
        <v>3.808935931522317E-3</v>
      </c>
      <c r="K35" s="10">
        <f t="shared" si="5"/>
        <v>0.65807192585522434</v>
      </c>
      <c r="L35" s="10">
        <f>C35/D35-1</f>
        <v>8.6860767962126717E-2</v>
      </c>
      <c r="R35" s="29"/>
      <c r="S35" s="29"/>
    </row>
    <row r="36" spans="1:19" x14ac:dyDescent="0.25">
      <c r="A36" s="3">
        <v>44067</v>
      </c>
      <c r="B36" s="4">
        <v>11648.112342376</v>
      </c>
      <c r="C36" s="4">
        <v>11822.060146586</v>
      </c>
      <c r="D36" s="4">
        <v>11166.884229560001</v>
      </c>
      <c r="E36" s="4">
        <v>11697.794368445</v>
      </c>
      <c r="F36" s="4">
        <v>29782951022.152931</v>
      </c>
      <c r="G36" s="4">
        <v>212994645260.32169</v>
      </c>
      <c r="H36" s="11">
        <f t="shared" si="4"/>
        <v>-4.6173063077107029E-2</v>
      </c>
      <c r="I36" s="10">
        <f t="shared" si="1"/>
        <v>0.10049004239466698</v>
      </c>
      <c r="J36" s="10">
        <f t="shared" si="0"/>
        <v>-0.1231483970712417</v>
      </c>
      <c r="K36" s="10">
        <f t="shared" si="5"/>
        <v>0.58151366623633072</v>
      </c>
      <c r="L36" s="10">
        <f t="shared" si="6"/>
        <v>5.8671327073640978E-2</v>
      </c>
      <c r="R36" s="29"/>
      <c r="S36" s="29"/>
    </row>
    <row r="37" spans="1:19" x14ac:dyDescent="0.25">
      <c r="A37" s="3">
        <v>44074</v>
      </c>
      <c r="B37" s="4">
        <v>11715.379855157</v>
      </c>
      <c r="C37" s="4">
        <v>12044.02118838</v>
      </c>
      <c r="D37" s="4">
        <v>9902.9775288109995</v>
      </c>
      <c r="E37" s="4">
        <v>10257.229742702</v>
      </c>
      <c r="F37" s="4">
        <v>41457825175.755142</v>
      </c>
      <c r="G37" s="4">
        <v>204804859907.75461</v>
      </c>
      <c r="H37" s="11">
        <f t="shared" si="4"/>
        <v>1.8775157547992905E-2</v>
      </c>
      <c r="I37" s="10">
        <f t="shared" si="1"/>
        <v>0.12615351675057673</v>
      </c>
      <c r="J37" s="10">
        <f t="shared" si="0"/>
        <v>5.6971199660977856E-3</v>
      </c>
      <c r="K37" s="10">
        <f t="shared" si="5"/>
        <v>0.61120683448422164</v>
      </c>
      <c r="L37" s="10">
        <f t="shared" si="6"/>
        <v>0.21620201129811756</v>
      </c>
      <c r="R37" s="29"/>
      <c r="S37" s="29"/>
    </row>
    <row r="38" spans="1:19" x14ac:dyDescent="0.25">
      <c r="A38" s="3">
        <v>44081</v>
      </c>
      <c r="B38" s="4">
        <v>10248.393996744</v>
      </c>
      <c r="C38" s="4">
        <v>10558.520969716999</v>
      </c>
      <c r="D38" s="4">
        <v>9893.7380575789994</v>
      </c>
      <c r="E38" s="4">
        <v>10315.666411066</v>
      </c>
      <c r="F38" s="4">
        <v>35251308993.452789</v>
      </c>
      <c r="G38" s="4">
        <v>189548355679.89191</v>
      </c>
      <c r="H38" s="11">
        <f t="shared" si="4"/>
        <v>-0.12333922328999243</v>
      </c>
      <c r="I38" s="10">
        <f t="shared" si="1"/>
        <v>4.894989787360994E-2</v>
      </c>
      <c r="J38" s="10">
        <f t="shared" si="0"/>
        <v>5.8069054679628529E-2</v>
      </c>
      <c r="K38" s="10">
        <f t="shared" si="5"/>
        <v>0.41248183495941038</v>
      </c>
      <c r="L38" s="10">
        <f t="shared" si="6"/>
        <v>6.7192289533959171E-2</v>
      </c>
      <c r="R38" s="29"/>
      <c r="S38" s="29"/>
    </row>
    <row r="39" spans="1:19" x14ac:dyDescent="0.25">
      <c r="A39" s="3">
        <v>44088</v>
      </c>
      <c r="B39" s="4">
        <v>10327.098000193</v>
      </c>
      <c r="C39" s="4">
        <v>11139.965954687001</v>
      </c>
      <c r="D39" s="4">
        <v>10252.702899764001</v>
      </c>
      <c r="E39" s="4">
        <v>10914.687407947</v>
      </c>
      <c r="F39" s="4">
        <v>33509959543.956539</v>
      </c>
      <c r="G39" s="4">
        <v>199715499316.7377</v>
      </c>
      <c r="H39" s="11">
        <f t="shared" si="4"/>
        <v>5.5068791039734596E-2</v>
      </c>
      <c r="I39" s="10">
        <f t="shared" si="1"/>
        <v>7.0967951061907692E-3</v>
      </c>
      <c r="J39" s="10">
        <f t="shared" si="0"/>
        <v>-1.3574823842515293E-2</v>
      </c>
      <c r="K39" s="10">
        <f t="shared" si="5"/>
        <v>0.49026550197621099</v>
      </c>
      <c r="L39" s="10">
        <f t="shared" si="6"/>
        <v>8.6539429026410541E-2</v>
      </c>
      <c r="R39" s="29"/>
      <c r="S39" s="29"/>
    </row>
    <row r="40" spans="1:19" x14ac:dyDescent="0.25">
      <c r="A40" s="3">
        <v>44095</v>
      </c>
      <c r="B40" s="4">
        <v>10920.987708412</v>
      </c>
      <c r="C40" s="4">
        <v>10982.259479574001</v>
      </c>
      <c r="D40" s="4">
        <v>10180.505865872001</v>
      </c>
      <c r="E40" s="4">
        <v>10766.522449087999</v>
      </c>
      <c r="F40" s="4">
        <v>27226251897.507309</v>
      </c>
      <c r="G40" s="4">
        <v>196069453801.21771</v>
      </c>
      <c r="H40" s="11">
        <f t="shared" si="4"/>
        <v>-1.4156818409902509E-2</v>
      </c>
      <c r="I40" s="10">
        <f t="shared" si="1"/>
        <v>3.6968466953496974E-2</v>
      </c>
      <c r="J40" s="10">
        <f t="shared" si="0"/>
        <v>-9.3645741710722818E-3</v>
      </c>
      <c r="K40" s="10">
        <f t="shared" si="5"/>
        <v>0.46916808388219167</v>
      </c>
      <c r="L40" s="10">
        <f t="shared" si="6"/>
        <v>7.8753808923160751E-2</v>
      </c>
      <c r="R40" s="29"/>
      <c r="S40" s="29"/>
    </row>
    <row r="41" spans="1:19" x14ac:dyDescent="0.25">
      <c r="A41" s="3">
        <v>44102</v>
      </c>
      <c r="B41" s="4">
        <v>10774.254373833</v>
      </c>
      <c r="C41" s="4">
        <v>10937.007798492001</v>
      </c>
      <c r="D41" s="4">
        <v>10413.940889279</v>
      </c>
      <c r="E41" s="4">
        <v>10665.698551048999</v>
      </c>
      <c r="F41" s="4">
        <v>22464044710.70681</v>
      </c>
      <c r="G41" s="4">
        <v>198124511144.63611</v>
      </c>
      <c r="H41" s="11">
        <f t="shared" si="4"/>
        <v>-4.1204345213445162E-3</v>
      </c>
      <c r="I41" s="10">
        <f t="shared" si="1"/>
        <v>1.9699065992355796E-2</v>
      </c>
      <c r="J41" s="10">
        <f t="shared" si="0"/>
        <v>6.6637600476444847E-2</v>
      </c>
      <c r="K41" s="10">
        <f t="shared" si="5"/>
        <v>0.46311447299170583</v>
      </c>
      <c r="L41" s="10">
        <f t="shared" si="6"/>
        <v>5.022756656430527E-2</v>
      </c>
      <c r="R41" s="29"/>
      <c r="S41" s="29"/>
    </row>
    <row r="42" spans="1:19" x14ac:dyDescent="0.25">
      <c r="A42" s="3">
        <v>44109</v>
      </c>
      <c r="B42" s="4">
        <v>10667.057547703</v>
      </c>
      <c r="C42" s="4">
        <v>11463.743640155</v>
      </c>
      <c r="D42" s="4">
        <v>10536.776390174</v>
      </c>
      <c r="E42" s="4">
        <v>11376.435109896</v>
      </c>
      <c r="F42" s="4">
        <v>20140294066.27026</v>
      </c>
      <c r="G42" s="4">
        <v>201563227151.7518</v>
      </c>
      <c r="H42" s="11">
        <f t="shared" si="4"/>
        <v>4.8160872824432481E-2</v>
      </c>
      <c r="I42" s="10">
        <f t="shared" si="1"/>
        <v>8.4275513573130817E-2</v>
      </c>
      <c r="J42" s="10">
        <f t="shared" si="0"/>
        <v>9.9838567403420786E-3</v>
      </c>
      <c r="K42" s="10">
        <f t="shared" si="5"/>
        <v>0.533579343053046</v>
      </c>
      <c r="L42" s="10">
        <f t="shared" si="6"/>
        <v>8.7974463503414313E-2</v>
      </c>
      <c r="R42" s="29"/>
      <c r="S42" s="29"/>
    </row>
    <row r="43" spans="1:19" x14ac:dyDescent="0.25">
      <c r="A43" s="3">
        <v>44116</v>
      </c>
      <c r="B43" s="4">
        <v>11369.010052727001</v>
      </c>
      <c r="C43" s="4">
        <v>11696.482701892</v>
      </c>
      <c r="D43" s="4">
        <v>11234.819023931001</v>
      </c>
      <c r="E43" s="4">
        <v>11490.015808249</v>
      </c>
      <c r="F43" s="4">
        <v>21910606807.90749</v>
      </c>
      <c r="G43" s="4">
        <v>211223226898.31812</v>
      </c>
      <c r="H43" s="11">
        <f t="shared" si="4"/>
        <v>2.0302186531960281E-2</v>
      </c>
      <c r="I43" s="10">
        <f t="shared" si="1"/>
        <v>6.378663689515196E-2</v>
      </c>
      <c r="J43" s="10">
        <f t="shared" si="0"/>
        <v>0.13322835522541232</v>
      </c>
      <c r="K43" s="10">
        <f t="shared" si="5"/>
        <v>0.5647143569372699</v>
      </c>
      <c r="L43" s="10">
        <f t="shared" si="6"/>
        <v>4.1092222044487148E-2</v>
      </c>
      <c r="R43" s="29"/>
      <c r="S43" s="29"/>
    </row>
    <row r="44" spans="1:19" x14ac:dyDescent="0.25">
      <c r="A44" s="3">
        <v>44123</v>
      </c>
      <c r="B44" s="4">
        <v>11500.032381833</v>
      </c>
      <c r="C44" s="4">
        <v>13327.975490285</v>
      </c>
      <c r="D44" s="4">
        <v>11420.516174237</v>
      </c>
      <c r="E44" s="4">
        <v>13020.811715895999</v>
      </c>
      <c r="F44" s="4">
        <v>28142018887.35276</v>
      </c>
      <c r="G44" s="4">
        <v>229967969830.23401</v>
      </c>
      <c r="H44" s="11">
        <f t="shared" si="4"/>
        <v>0.13948576080303973</v>
      </c>
      <c r="I44" s="10">
        <f t="shared" si="1"/>
        <v>6.3124414718855215E-2</v>
      </c>
      <c r="J44" s="10">
        <f t="shared" si="0"/>
        <v>5.4850277948347959E-2</v>
      </c>
      <c r="K44" s="10">
        <f t="shared" si="5"/>
        <v>0.78296972945410426</v>
      </c>
      <c r="L44" s="10">
        <f t="shared" si="6"/>
        <v>0.16702041194521011</v>
      </c>
      <c r="R44" s="29"/>
      <c r="S44" s="29"/>
    </row>
    <row r="45" spans="1:19" x14ac:dyDescent="0.25">
      <c r="A45" s="3">
        <v>44130</v>
      </c>
      <c r="B45" s="4">
        <v>13022.015623294001</v>
      </c>
      <c r="C45" s="4">
        <v>13984.749251489</v>
      </c>
      <c r="D45" s="4">
        <v>12821.645820653001</v>
      </c>
      <c r="E45" s="4">
        <v>13735.006857626</v>
      </c>
      <c r="F45" s="4">
        <v>31630604404.028019</v>
      </c>
      <c r="G45" s="4">
        <v>248129317586.48169</v>
      </c>
      <c r="H45" s="11">
        <f t="shared" si="4"/>
        <v>4.9277833807747785E-2</v>
      </c>
      <c r="I45" s="10">
        <f t="shared" si="1"/>
        <v>7.3944833980311403E-2</v>
      </c>
      <c r="J45" s="10">
        <f t="shared" si="0"/>
        <v>0.12843637094207527</v>
      </c>
      <c r="K45" s="10">
        <f t="shared" si="5"/>
        <v>0.87083061546638851</v>
      </c>
      <c r="L45" s="10">
        <f t="shared" si="6"/>
        <v>9.0714050840687177E-2</v>
      </c>
      <c r="R45" s="29"/>
      <c r="S45" s="29"/>
    </row>
    <row r="46" spans="1:19" x14ac:dyDescent="0.25">
      <c r="A46" s="3">
        <v>44137</v>
      </c>
      <c r="B46" s="4">
        <v>13760.888840264</v>
      </c>
      <c r="C46" s="4">
        <v>15922.325592996</v>
      </c>
      <c r="D46" s="4">
        <v>13269.505306607</v>
      </c>
      <c r="E46" s="4">
        <v>15499.081293284</v>
      </c>
      <c r="F46" s="4">
        <v>40498041453.708611</v>
      </c>
      <c r="G46" s="4">
        <v>267457646663.7789</v>
      </c>
      <c r="H46" s="11">
        <f t="shared" si="4"/>
        <v>0.13854923722001664</v>
      </c>
      <c r="I46" s="10">
        <f t="shared" si="1"/>
        <v>8.3053458418259285E-2</v>
      </c>
      <c r="J46" s="10">
        <f t="shared" si="0"/>
        <v>2.9825283599635322E-2</v>
      </c>
      <c r="K46" s="10">
        <f t="shared" si="5"/>
        <v>1.1300327702071109</v>
      </c>
      <c r="L46" s="10">
        <f t="shared" si="6"/>
        <v>0.19991855198009056</v>
      </c>
      <c r="R46" s="29"/>
      <c r="S46" s="29"/>
    </row>
    <row r="47" spans="1:19" x14ac:dyDescent="0.25">
      <c r="A47" s="3">
        <v>44144</v>
      </c>
      <c r="B47" s="4">
        <v>15478.313162689001</v>
      </c>
      <c r="C47" s="4">
        <v>16463.293772255998</v>
      </c>
      <c r="D47" s="4">
        <v>14836.543568077999</v>
      </c>
      <c r="E47" s="4">
        <v>15961.345788389999</v>
      </c>
      <c r="F47" s="4">
        <v>38870195080.199387</v>
      </c>
      <c r="G47" s="4">
        <v>291474475395.33142</v>
      </c>
      <c r="H47" s="11">
        <f t="shared" si="4"/>
        <v>3.3975450137633326E-2</v>
      </c>
      <c r="I47" s="10">
        <f t="shared" si="1"/>
        <v>8.823188099879771E-2</v>
      </c>
      <c r="J47" s="10">
        <f t="shared" si="0"/>
        <v>0.15363248259076467</v>
      </c>
      <c r="K47" s="10">
        <f t="shared" si="5"/>
        <v>1.2024015923828077</v>
      </c>
      <c r="L47" s="10">
        <f t="shared" si="6"/>
        <v>0.10964482372283002</v>
      </c>
      <c r="R47" s="29"/>
      <c r="S47" s="29"/>
    </row>
    <row r="48" spans="1:19" x14ac:dyDescent="0.25">
      <c r="A48" s="3">
        <v>44151</v>
      </c>
      <c r="B48" s="4">
        <v>15948.492682357</v>
      </c>
      <c r="C48" s="4">
        <v>18956.343147324998</v>
      </c>
      <c r="D48" s="4">
        <v>15884.875380719999</v>
      </c>
      <c r="E48" s="4">
        <v>18413.526967350001</v>
      </c>
      <c r="F48" s="4">
        <v>49895770987.494453</v>
      </c>
      <c r="G48" s="4">
        <v>326674260443.28699</v>
      </c>
      <c r="H48" s="11">
        <f t="shared" si="4"/>
        <v>0.15143077743472549</v>
      </c>
      <c r="I48" s="10">
        <f t="shared" si="1"/>
        <v>3.7383937177678044E-3</v>
      </c>
      <c r="J48" s="10">
        <f t="shared" si="0"/>
        <v>-1.3653195991554345E-2</v>
      </c>
      <c r="K48" s="10">
        <f t="shared" si="5"/>
        <v>1.5359129777408134</v>
      </c>
      <c r="L48" s="10">
        <f t="shared" si="6"/>
        <v>0.1933580020610639</v>
      </c>
      <c r="R48" s="29"/>
      <c r="S48" s="29"/>
    </row>
    <row r="49" spans="1:19" x14ac:dyDescent="0.25">
      <c r="A49" s="3">
        <v>44158</v>
      </c>
      <c r="B49" s="4">
        <v>18400.416213361001</v>
      </c>
      <c r="C49" s="4">
        <v>19461.568641657999</v>
      </c>
      <c r="D49" s="4">
        <v>16290.953384122</v>
      </c>
      <c r="E49" s="4">
        <v>18162.123474769</v>
      </c>
      <c r="F49" s="4">
        <v>58301709786.275963</v>
      </c>
      <c r="G49" s="4">
        <v>334899342959.71649</v>
      </c>
      <c r="H49" s="11">
        <f t="shared" si="4"/>
        <v>2.665205469253679E-2</v>
      </c>
      <c r="I49" s="10">
        <f t="shared" si="1"/>
        <v>3.1953806774737151E-2</v>
      </c>
      <c r="J49" s="10">
        <f t="shared" si="0"/>
        <v>6.4671351976751001E-2</v>
      </c>
      <c r="K49" s="10">
        <f t="shared" si="5"/>
        <v>1.6035002691190754</v>
      </c>
      <c r="L49" s="10">
        <f t="shared" si="6"/>
        <v>0.19462429133375614</v>
      </c>
      <c r="R49" s="29"/>
      <c r="S49" s="29"/>
    </row>
    <row r="50" spans="1:19" x14ac:dyDescent="0.25">
      <c r="A50" s="3">
        <v>44165</v>
      </c>
      <c r="B50" s="4">
        <v>18181.615199898999</v>
      </c>
      <c r="C50" s="4">
        <v>19877.368317355998</v>
      </c>
      <c r="D50" s="4">
        <v>18181.615199898999</v>
      </c>
      <c r="E50" s="4">
        <v>19336.692554650999</v>
      </c>
      <c r="F50" s="4">
        <v>49014608012.649681</v>
      </c>
      <c r="G50" s="4">
        <v>353804684300.68158</v>
      </c>
      <c r="H50" s="11">
        <f t="shared" si="4"/>
        <v>2.1365167595379184E-2</v>
      </c>
      <c r="I50" s="10">
        <f t="shared" si="1"/>
        <v>0.19344824619441361</v>
      </c>
      <c r="J50" s="10">
        <f t="shared" si="0"/>
        <v>-8.6547429044034896E-3</v>
      </c>
      <c r="K50" s="10">
        <f t="shared" si="5"/>
        <v>1.6591244887034193</v>
      </c>
      <c r="L50" s="10">
        <f t="shared" si="6"/>
        <v>9.3267462698606751E-2</v>
      </c>
      <c r="R50" s="29"/>
      <c r="S50" s="29"/>
    </row>
    <row r="51" spans="1:19" x14ac:dyDescent="0.25">
      <c r="A51" s="3">
        <v>44172</v>
      </c>
      <c r="B51" s="4">
        <v>19363.531815530001</v>
      </c>
      <c r="C51" s="4">
        <v>19403.803149875999</v>
      </c>
      <c r="D51" s="4">
        <v>17604.050116716</v>
      </c>
      <c r="E51" s="4">
        <v>19169.338451969001</v>
      </c>
      <c r="F51" s="4">
        <v>40312335697.505272</v>
      </c>
      <c r="G51" s="4">
        <v>346797625634.11652</v>
      </c>
      <c r="H51" s="11">
        <f t="shared" si="4"/>
        <v>-2.3824339314903374E-2</v>
      </c>
      <c r="I51" s="10">
        <f t="shared" si="1"/>
        <v>5.759967982147008E-2</v>
      </c>
      <c r="J51" s="10">
        <f t="shared" si="0"/>
        <v>0.22677174767136976</v>
      </c>
      <c r="K51" s="10">
        <f t="shared" si="5"/>
        <v>1.5957726046039804</v>
      </c>
      <c r="L51" s="10">
        <f t="shared" si="6"/>
        <v>0.10223516868149773</v>
      </c>
      <c r="R51" s="29"/>
      <c r="S51" s="29"/>
    </row>
    <row r="52" spans="1:19" x14ac:dyDescent="0.25">
      <c r="A52" s="3">
        <v>44179</v>
      </c>
      <c r="B52" s="4">
        <v>19181.396280370001</v>
      </c>
      <c r="C52" s="4">
        <v>24249.957202152</v>
      </c>
      <c r="D52" s="4">
        <v>19021.829780335</v>
      </c>
      <c r="E52" s="4">
        <v>23516.402834426</v>
      </c>
      <c r="F52" s="4">
        <v>66037435211.990913</v>
      </c>
      <c r="G52" s="4">
        <v>394955188035.57861</v>
      </c>
      <c r="H52" s="11">
        <f t="shared" si="4"/>
        <v>0.24975279407052581</v>
      </c>
      <c r="I52" s="10">
        <f t="shared" si="1"/>
        <v>4.039816604025772E-2</v>
      </c>
      <c r="J52" s="10">
        <f t="shared" si="0"/>
        <v>0.11949442367424012</v>
      </c>
      <c r="K52" s="10">
        <f t="shared" si="5"/>
        <v>2.2440740653755507</v>
      </c>
      <c r="L52" s="10">
        <f t="shared" si="6"/>
        <v>0.27484881750029655</v>
      </c>
      <c r="R52" s="29"/>
      <c r="S52" s="29"/>
    </row>
    <row r="53" spans="1:19" x14ac:dyDescent="0.25">
      <c r="A53" s="3">
        <v>44186</v>
      </c>
      <c r="B53" s="4">
        <v>23488.415479728999</v>
      </c>
      <c r="C53" s="4">
        <v>28331.092732214998</v>
      </c>
      <c r="D53" s="4">
        <v>22119.299530799999</v>
      </c>
      <c r="E53" s="4">
        <v>26326.481838017</v>
      </c>
      <c r="F53" s="4">
        <v>78640878671.196625</v>
      </c>
      <c r="G53" s="4">
        <v>447618442450.27789</v>
      </c>
      <c r="H53" s="11">
        <f t="shared" si="4"/>
        <v>0.16829454567865498</v>
      </c>
      <c r="I53" s="10">
        <f t="shared" si="1"/>
        <v>1.4135479059123686E-2</v>
      </c>
      <c r="J53" s="10">
        <f t="shared" si="0"/>
        <v>0.24884166007847597</v>
      </c>
      <c r="K53" s="10">
        <f t="shared" si="5"/>
        <v>2.790034036355836</v>
      </c>
      <c r="L53" s="10">
        <f t="shared" si="6"/>
        <v>0.28083137048555229</v>
      </c>
      <c r="R53" s="29"/>
      <c r="S53" s="29"/>
    </row>
    <row r="54" spans="1:19" x14ac:dyDescent="0.25">
      <c r="A54" s="3">
        <v>44193</v>
      </c>
      <c r="B54" s="4">
        <v>26269.009679171999</v>
      </c>
      <c r="C54" s="4">
        <v>34717.662741717999</v>
      </c>
      <c r="D54" s="4">
        <v>26077.269943543</v>
      </c>
      <c r="E54" s="4">
        <v>32877.607282614998</v>
      </c>
      <c r="F54" s="4">
        <v>84893575760.32843</v>
      </c>
      <c r="G54" s="4">
        <v>536768791501.40491</v>
      </c>
      <c r="H54" s="11">
        <f t="shared" si="4"/>
        <v>0.22542617998778763</v>
      </c>
      <c r="I54" s="10">
        <f t="shared" si="1"/>
        <v>0.17652115575442789</v>
      </c>
      <c r="J54" s="10">
        <f t="shared" si="0"/>
        <v>0.16489680259128003</v>
      </c>
      <c r="K54" s="10">
        <f t="shared" si="5"/>
        <v>3.6444069311952285</v>
      </c>
      <c r="L54" s="10">
        <f t="shared" si="6"/>
        <v>0.33133808933532349</v>
      </c>
      <c r="R54" s="29"/>
      <c r="S54" s="29"/>
    </row>
    <row r="55" spans="1:19" x14ac:dyDescent="0.25">
      <c r="A55" s="3">
        <v>44200</v>
      </c>
      <c r="B55" s="4">
        <v>32949.399464061004</v>
      </c>
      <c r="C55" s="4">
        <v>41849.906402123997</v>
      </c>
      <c r="D55" s="4">
        <v>29066.665437713</v>
      </c>
      <c r="E55" s="4">
        <v>38299.019600369997</v>
      </c>
      <c r="F55" s="4">
        <v>132950059372.6404</v>
      </c>
      <c r="G55" s="4">
        <v>670387896867.55798</v>
      </c>
      <c r="H55" s="11">
        <f t="shared" si="4"/>
        <v>0.20543559379173404</v>
      </c>
      <c r="I55" s="10">
        <f t="shared" si="1"/>
        <v>9.374714924360936E-3</v>
      </c>
      <c r="J55" s="10">
        <f t="shared" si="0"/>
        <v>-6.5604879668844651E-2</v>
      </c>
      <c r="K55" s="10">
        <f t="shared" si="5"/>
        <v>4.5985334269157647</v>
      </c>
      <c r="L55" s="10">
        <f t="shared" si="6"/>
        <v>0.43979041874632041</v>
      </c>
      <c r="R55" s="29"/>
      <c r="S55" s="29"/>
    </row>
    <row r="56" spans="1:19" x14ac:dyDescent="0.25">
      <c r="A56" s="3">
        <v>44207</v>
      </c>
      <c r="B56" s="4">
        <v>38223.373713228997</v>
      </c>
      <c r="C56" s="4">
        <v>40000.014205918997</v>
      </c>
      <c r="D56" s="4">
        <v>30592.255264247</v>
      </c>
      <c r="E56" s="4">
        <v>35786.417028053002</v>
      </c>
      <c r="F56" s="4">
        <v>139692986458.55951</v>
      </c>
      <c r="G56" s="4">
        <v>666491548850.40771</v>
      </c>
      <c r="H56" s="11">
        <f t="shared" si="4"/>
        <v>-4.4203018721951398E-2</v>
      </c>
      <c r="I56" s="10">
        <f t="shared" si="1"/>
        <v>5.2245168526878188E-2</v>
      </c>
      <c r="J56" s="10">
        <f t="shared" si="0"/>
        <v>-9.8491913151629862E-2</v>
      </c>
      <c r="K56" s="10">
        <f t="shared" si="5"/>
        <v>4.3510613490303367</v>
      </c>
      <c r="L56" s="10">
        <f t="shared" si="6"/>
        <v>0.30752093496901467</v>
      </c>
      <c r="R56" s="29"/>
      <c r="S56" s="29"/>
    </row>
    <row r="57" spans="1:19" x14ac:dyDescent="0.25">
      <c r="A57" s="3">
        <v>44214</v>
      </c>
      <c r="B57" s="4">
        <v>35822.529922864</v>
      </c>
      <c r="C57" s="4">
        <v>37701.578681179999</v>
      </c>
      <c r="D57" s="4">
        <v>28997.512820993001</v>
      </c>
      <c r="E57" s="4">
        <v>32261.744350117999</v>
      </c>
      <c r="F57" s="4">
        <v>96583964272.404694</v>
      </c>
      <c r="G57" s="4">
        <v>635830937482.9541</v>
      </c>
      <c r="H57" s="11">
        <f t="shared" si="4"/>
        <v>-5.7460867711364133E-2</v>
      </c>
      <c r="I57" s="10">
        <f t="shared" si="1"/>
        <v>3.5212644782905235E-2</v>
      </c>
      <c r="J57" s="10">
        <f t="shared" si="0"/>
        <v>2.7103156954276786E-2</v>
      </c>
      <c r="K57" s="10">
        <f t="shared" si="5"/>
        <v>4.0435847207383109</v>
      </c>
      <c r="L57" s="10">
        <f t="shared" si="6"/>
        <v>0.30016594574571975</v>
      </c>
      <c r="R57" s="29"/>
      <c r="S57" s="29"/>
    </row>
    <row r="58" spans="1:19" x14ac:dyDescent="0.25">
      <c r="A58" s="3">
        <v>44221</v>
      </c>
      <c r="B58" s="4">
        <v>32224.508685312001</v>
      </c>
      <c r="C58" s="4">
        <v>38320.825534632997</v>
      </c>
      <c r="D58" s="4">
        <v>29329.891444801</v>
      </c>
      <c r="E58" s="4">
        <v>33136.139470857997</v>
      </c>
      <c r="F58" s="4">
        <v>104368570950.9552</v>
      </c>
      <c r="G58" s="4">
        <v>614118654431.55322</v>
      </c>
      <c r="H58" s="11">
        <f t="shared" si="4"/>
        <v>1.6424958187814979E-2</v>
      </c>
      <c r="I58" s="10">
        <f t="shared" si="1"/>
        <v>0.1038671599167727</v>
      </c>
      <c r="J58" s="10">
        <f t="shared" si="0"/>
        <v>0.17360196019612095</v>
      </c>
      <c r="K58" s="10">
        <f t="shared" si="5"/>
        <v>4.1264253888931401</v>
      </c>
      <c r="L58" s="10">
        <f t="shared" si="6"/>
        <v>0.30654508581298301</v>
      </c>
      <c r="R58" s="29"/>
      <c r="S58" s="29"/>
    </row>
    <row r="59" spans="1:19" x14ac:dyDescent="0.25">
      <c r="A59" s="3">
        <v>44228</v>
      </c>
      <c r="B59" s="4">
        <v>33082.843766076003</v>
      </c>
      <c r="C59" s="4">
        <v>40858.551618965001</v>
      </c>
      <c r="D59" s="4">
        <v>32402.29412938</v>
      </c>
      <c r="E59" s="4">
        <v>38888.638236330997</v>
      </c>
      <c r="F59" s="4">
        <v>95017112007.344315</v>
      </c>
      <c r="G59" s="4">
        <v>680012171663.75952</v>
      </c>
      <c r="H59" s="11">
        <f t="shared" si="4"/>
        <v>6.6223158006825752E-2</v>
      </c>
      <c r="I59" s="10">
        <f t="shared" si="1"/>
        <v>2.6069963948125569E-2</v>
      </c>
      <c r="J59" s="10">
        <f t="shared" si="0"/>
        <v>0.25160797386584322</v>
      </c>
      <c r="K59" s="10">
        <f t="shared" si="5"/>
        <v>4.4659134674320136</v>
      </c>
      <c r="L59" s="10">
        <f t="shared" si="6"/>
        <v>0.26097712266359241</v>
      </c>
      <c r="R59" s="29"/>
      <c r="S59" s="29"/>
    </row>
    <row r="60" spans="1:19" x14ac:dyDescent="0.25">
      <c r="A60" s="3">
        <v>44235</v>
      </c>
      <c r="B60" s="4">
        <v>38857.116947071998</v>
      </c>
      <c r="C60" s="4">
        <v>49566.060732910999</v>
      </c>
      <c r="D60" s="4">
        <v>38044.110471874003</v>
      </c>
      <c r="E60" s="4">
        <v>48673.329709375997</v>
      </c>
      <c r="F60" s="4">
        <v>137671249306.08429</v>
      </c>
      <c r="G60" s="4">
        <v>847897417288.49414</v>
      </c>
      <c r="H60" s="11">
        <f t="shared" si="4"/>
        <v>0.21311350424630079</v>
      </c>
      <c r="I60" s="10">
        <f t="shared" si="1"/>
        <v>0.13542823970072468</v>
      </c>
      <c r="J60" s="10">
        <f t="shared" si="0"/>
        <v>0.17863204519314291</v>
      </c>
      <c r="K60" s="10">
        <f t="shared" si="5"/>
        <v>5.630773440383499</v>
      </c>
      <c r="L60" s="10">
        <f t="shared" si="6"/>
        <v>0.30285765965155553</v>
      </c>
      <c r="R60" s="29"/>
      <c r="S60" s="29"/>
    </row>
    <row r="61" spans="1:19" x14ac:dyDescent="0.25">
      <c r="A61" s="3">
        <v>44242</v>
      </c>
      <c r="B61" s="4">
        <v>48643.603406615999</v>
      </c>
      <c r="C61" s="4">
        <v>58301.831486472998</v>
      </c>
      <c r="D61" s="4">
        <v>46167.980204254003</v>
      </c>
      <c r="E61" s="4">
        <v>57367.946141722001</v>
      </c>
      <c r="F61" s="4">
        <v>128571301987.8214</v>
      </c>
      <c r="G61" s="4">
        <v>963271437960.16821</v>
      </c>
      <c r="H61" s="11">
        <f t="shared" si="4"/>
        <v>0.17624500766028398</v>
      </c>
      <c r="I61" s="10">
        <f t="shared" si="1"/>
        <v>4.9521088813566053E-2</v>
      </c>
      <c r="J61" s="10">
        <f t="shared" si="0"/>
        <v>-0.21582089197597265</v>
      </c>
      <c r="K61" s="10">
        <f t="shared" si="5"/>
        <v>6.7994141561774963</v>
      </c>
      <c r="L61" s="10">
        <f t="shared" si="6"/>
        <v>0.26281962582155494</v>
      </c>
      <c r="R61" s="29"/>
      <c r="S61" s="29"/>
    </row>
    <row r="62" spans="1:19" x14ac:dyDescent="0.25">
      <c r="A62" s="3">
        <v>44249</v>
      </c>
      <c r="B62" s="4">
        <v>57411.011820817002</v>
      </c>
      <c r="C62" s="4">
        <v>57411.011820817002</v>
      </c>
      <c r="D62" s="4">
        <v>43164.542809999002</v>
      </c>
      <c r="E62" s="4">
        <v>44986.744834586003</v>
      </c>
      <c r="F62" s="4">
        <v>145177095995.68539</v>
      </c>
      <c r="G62" s="4">
        <v>924044188659.60083</v>
      </c>
      <c r="H62" s="11">
        <f t="shared" si="4"/>
        <v>-1.5279445652795331E-2</v>
      </c>
      <c r="I62" s="10">
        <f t="shared" si="1"/>
        <v>0.18352087522815794</v>
      </c>
      <c r="J62" s="10">
        <f t="shared" si="0"/>
        <v>0.14276387270859758</v>
      </c>
      <c r="K62" s="10">
        <f t="shared" si="5"/>
        <v>6.6802434314545396</v>
      </c>
      <c r="L62" s="10">
        <f t="shared" si="6"/>
        <v>0.33005027004520548</v>
      </c>
      <c r="R62" s="29"/>
      <c r="S62" s="29"/>
    </row>
    <row r="63" spans="1:19" x14ac:dyDescent="0.25">
      <c r="A63" s="3">
        <v>44256</v>
      </c>
      <c r="B63" s="4">
        <v>45109.070026715002</v>
      </c>
      <c r="C63" s="4">
        <v>52513.115293310999</v>
      </c>
      <c r="D63" s="4">
        <v>45015.584230531</v>
      </c>
      <c r="E63" s="4">
        <v>51409.226747724999</v>
      </c>
      <c r="F63" s="4">
        <v>108323080945.8484</v>
      </c>
      <c r="G63" s="4">
        <v>908303645070.44556</v>
      </c>
      <c r="H63" s="11">
        <f t="shared" si="4"/>
        <v>-8.5312841076423007E-2</v>
      </c>
      <c r="I63" s="10">
        <f t="shared" si="1"/>
        <v>0.13593969562928016</v>
      </c>
      <c r="J63" s="10">
        <f t="shared" si="0"/>
        <v>0.15504594603482791</v>
      </c>
      <c r="K63" s="10">
        <f t="shared" si="5"/>
        <v>6.0250200441586168</v>
      </c>
      <c r="L63" s="10">
        <f t="shared" si="6"/>
        <v>0.16655412099916589</v>
      </c>
      <c r="R63" s="29"/>
      <c r="S63" s="29"/>
    </row>
    <row r="64" spans="1:19" x14ac:dyDescent="0.25">
      <c r="A64" s="3">
        <v>44263</v>
      </c>
      <c r="B64" s="4">
        <v>50934.444601723997</v>
      </c>
      <c r="C64" s="4">
        <v>61662.205960193998</v>
      </c>
      <c r="D64" s="4">
        <v>49375.174275611003</v>
      </c>
      <c r="E64" s="4">
        <v>59380.018943745003</v>
      </c>
      <c r="F64" s="4">
        <v>121014203486.5206</v>
      </c>
      <c r="G64" s="4">
        <v>1033216678219.146</v>
      </c>
      <c r="H64" s="11">
        <f t="shared" si="4"/>
        <v>0.17422486964981851</v>
      </c>
      <c r="I64" s="10">
        <f t="shared" si="1"/>
        <v>1.4709043309344865E-2</v>
      </c>
      <c r="J64" s="10">
        <f t="shared" si="0"/>
        <v>-3.3476130247620861E-2</v>
      </c>
      <c r="K64" s="10">
        <f t="shared" si="5"/>
        <v>7.2489532456395143</v>
      </c>
      <c r="L64" s="10">
        <f t="shared" si="6"/>
        <v>0.24885039627398764</v>
      </c>
      <c r="R64" s="29"/>
      <c r="S64" s="29"/>
    </row>
    <row r="65" spans="1:19" x14ac:dyDescent="0.25">
      <c r="A65" s="3">
        <v>44270</v>
      </c>
      <c r="B65" s="4">
        <v>59150.403028178</v>
      </c>
      <c r="C65" s="4">
        <v>60550.874707960997</v>
      </c>
      <c r="D65" s="4">
        <v>53393.033648816003</v>
      </c>
      <c r="E65" s="4">
        <v>57392.205695477998</v>
      </c>
      <c r="F65" s="4">
        <v>110942047517.6106</v>
      </c>
      <c r="G65" s="4">
        <v>1071110869468.576</v>
      </c>
      <c r="H65" s="11">
        <f t="shared" si="4"/>
        <v>-1.8022891573980029E-2</v>
      </c>
      <c r="I65" s="10">
        <f t="shared" si="1"/>
        <v>5.0097165964328193E-2</v>
      </c>
      <c r="J65" s="10">
        <f t="shared" si="0"/>
        <v>-2.6663127456670876E-2</v>
      </c>
      <c r="K65" s="10">
        <f t="shared" si="5"/>
        <v>7.1002832556945226</v>
      </c>
      <c r="L65" s="10">
        <f t="shared" si="6"/>
        <v>0.13405945626211335</v>
      </c>
      <c r="R65" s="29"/>
      <c r="S65" s="29"/>
    </row>
    <row r="66" spans="1:19" x14ac:dyDescent="0.25">
      <c r="A66" s="3">
        <v>44277</v>
      </c>
      <c r="B66" s="4">
        <v>57384.45757667</v>
      </c>
      <c r="C66" s="4">
        <v>58200.01</v>
      </c>
      <c r="D66" s="4">
        <v>50572.984326359998</v>
      </c>
      <c r="E66" s="4">
        <v>55861.95</v>
      </c>
      <c r="F66" s="4">
        <v>100625204277.7852</v>
      </c>
      <c r="G66" s="4">
        <v>1025839024223.6281</v>
      </c>
      <c r="H66" s="11">
        <f t="shared" si="4"/>
        <v>-3.8824620111588777E-2</v>
      </c>
      <c r="I66" s="10">
        <f t="shared" si="1"/>
        <v>9.1418588773037705E-3</v>
      </c>
      <c r="J66" s="10">
        <f t="shared" si="0"/>
        <v>4.2125990947326386E-2</v>
      </c>
      <c r="K66" s="10">
        <f t="shared" si="5"/>
        <v>6.7857928354959185</v>
      </c>
      <c r="L66" s="10">
        <f t="shared" si="6"/>
        <v>0.15081225233656204</v>
      </c>
      <c r="R66" s="29"/>
      <c r="S66" s="29"/>
    </row>
    <row r="67" spans="1:19" x14ac:dyDescent="0.25">
      <c r="A67" s="3">
        <v>44284</v>
      </c>
      <c r="B67" s="4">
        <v>55748.632014916999</v>
      </c>
      <c r="C67" s="4">
        <v>60063.776357554998</v>
      </c>
      <c r="D67" s="4">
        <v>54994.35</v>
      </c>
      <c r="E67" s="4">
        <v>58215.19</v>
      </c>
      <c r="F67" s="4">
        <v>100081465014.61659</v>
      </c>
      <c r="G67" s="4">
        <v>1086691301257.325</v>
      </c>
      <c r="H67" s="11">
        <f t="shared" si="4"/>
        <v>3.202347143161996E-2</v>
      </c>
      <c r="I67" s="10">
        <f t="shared" ref="I67:I130" si="7">_xlfn.STDEV.S(H68:H69)</f>
        <v>2.8147615477078166E-2</v>
      </c>
      <c r="J67" s="10">
        <f t="shared" ref="J67:J130" si="8">E68/E67-1</f>
        <v>3.0972955584616324E-2</v>
      </c>
      <c r="K67" s="10">
        <f t="shared" ref="K67:K130" si="9">C67/$C$2-1</f>
        <v>7.0351209499359335</v>
      </c>
      <c r="L67" s="10">
        <f t="shared" ref="L67:L130" si="10">C67/D67-1</f>
        <v>9.2180857807302008E-2</v>
      </c>
      <c r="R67" s="29"/>
      <c r="S67" s="29"/>
    </row>
    <row r="68" spans="1:19" x14ac:dyDescent="0.25">
      <c r="A68" s="3">
        <v>44291</v>
      </c>
      <c r="B68" s="4">
        <v>58197.978729273003</v>
      </c>
      <c r="C68" s="4">
        <v>61210.69</v>
      </c>
      <c r="D68" s="4">
        <v>55558.496987732004</v>
      </c>
      <c r="E68" s="4">
        <v>60018.286494220003</v>
      </c>
      <c r="F68" s="4">
        <v>99038153699.963165</v>
      </c>
      <c r="G68" s="4">
        <v>1089533202623.238</v>
      </c>
      <c r="H68" s="11">
        <f t="shared" ref="H68:H131" si="11">(C68-C67)/C67</f>
        <v>1.9094930622036092E-2</v>
      </c>
      <c r="I68" s="10">
        <f t="shared" si="7"/>
        <v>0.12229006324560077</v>
      </c>
      <c r="J68" s="10">
        <f t="shared" si="8"/>
        <v>-6.6332413156153791E-2</v>
      </c>
      <c r="K68" s="10">
        <f t="shared" si="9"/>
        <v>7.1885510270146291</v>
      </c>
      <c r="L68" s="10">
        <f t="shared" si="10"/>
        <v>0.10173408783027504</v>
      </c>
      <c r="R68" s="29"/>
      <c r="S68" s="29"/>
    </row>
    <row r="69" spans="1:19" x14ac:dyDescent="0.25">
      <c r="A69" s="3">
        <v>44298</v>
      </c>
      <c r="B69" s="4">
        <v>60007.793017067001</v>
      </c>
      <c r="C69" s="4">
        <v>64816.101873758998</v>
      </c>
      <c r="D69" s="4">
        <v>52569.439888706998</v>
      </c>
      <c r="E69" s="4">
        <v>56037.128717560998</v>
      </c>
      <c r="F69" s="4">
        <v>151835434522.59689</v>
      </c>
      <c r="G69" s="4">
        <v>1138748773013.0439</v>
      </c>
      <c r="H69" s="11">
        <f t="shared" si="11"/>
        <v>5.8901670178182861E-2</v>
      </c>
      <c r="I69" s="10">
        <f t="shared" si="7"/>
        <v>9.3068609552613951E-2</v>
      </c>
      <c r="J69" s="10">
        <f t="shared" si="8"/>
        <v>-0.12579957682306864</v>
      </c>
      <c r="K69" s="10">
        <f t="shared" si="9"/>
        <v>7.6708703588450646</v>
      </c>
      <c r="L69" s="10">
        <f t="shared" si="10"/>
        <v>0.2329616220180204</v>
      </c>
      <c r="R69" s="29"/>
      <c r="S69" s="29"/>
    </row>
    <row r="70" spans="1:19" x14ac:dyDescent="0.25">
      <c r="A70" s="3">
        <v>44305</v>
      </c>
      <c r="B70" s="4">
        <v>56183.520461118002</v>
      </c>
      <c r="C70" s="4">
        <v>57424.305365970999</v>
      </c>
      <c r="D70" s="4">
        <v>47199.806670593003</v>
      </c>
      <c r="E70" s="4">
        <v>48987.681638511996</v>
      </c>
      <c r="F70" s="4">
        <v>126156359794.3208</v>
      </c>
      <c r="G70" s="4">
        <v>996985433840.92957</v>
      </c>
      <c r="H70" s="11">
        <f t="shared" si="11"/>
        <v>-0.11404259580720931</v>
      </c>
      <c r="I70" s="10">
        <f t="shared" si="7"/>
        <v>3.6003400636059609E-4</v>
      </c>
      <c r="J70" s="10">
        <f t="shared" si="8"/>
        <v>0.15465272305378952</v>
      </c>
      <c r="K70" s="10">
        <f t="shared" si="9"/>
        <v>6.6820217952145855</v>
      </c>
      <c r="L70" s="10">
        <f t="shared" si="10"/>
        <v>0.21662162234550397</v>
      </c>
      <c r="R70" s="29"/>
      <c r="S70" s="29"/>
    </row>
    <row r="71" spans="1:19" x14ac:dyDescent="0.25">
      <c r="A71" s="3">
        <v>44312</v>
      </c>
      <c r="B71" s="4">
        <v>49045.573224644999</v>
      </c>
      <c r="C71" s="4">
        <v>58433.611842890001</v>
      </c>
      <c r="D71" s="4">
        <v>48817.993817531999</v>
      </c>
      <c r="E71" s="4">
        <v>56563.76</v>
      </c>
      <c r="F71" s="4">
        <v>84661751087.852448</v>
      </c>
      <c r="G71" s="4">
        <v>1025167275621.089</v>
      </c>
      <c r="H71" s="11">
        <f t="shared" si="11"/>
        <v>1.7576294053303534E-2</v>
      </c>
      <c r="I71" s="10">
        <f t="shared" si="7"/>
        <v>1.1866437798919004E-2</v>
      </c>
      <c r="J71" s="10">
        <f t="shared" si="8"/>
        <v>2.839216517611276E-2</v>
      </c>
      <c r="K71" s="10">
        <f t="shared" si="9"/>
        <v>6.8170432692111635</v>
      </c>
      <c r="L71" s="10">
        <f t="shared" si="10"/>
        <v>0.19696872553383682</v>
      </c>
      <c r="R71" s="29"/>
      <c r="S71" s="29"/>
    </row>
    <row r="72" spans="1:19" x14ac:dyDescent="0.25">
      <c r="A72" s="3">
        <v>44319</v>
      </c>
      <c r="B72" s="4">
        <v>56566.43</v>
      </c>
      <c r="C72" s="4">
        <v>59430.905838740997</v>
      </c>
      <c r="D72" s="4">
        <v>53233.729539004002</v>
      </c>
      <c r="E72" s="4">
        <v>58169.727616901997</v>
      </c>
      <c r="F72" s="4">
        <v>95247842834.945221</v>
      </c>
      <c r="G72" s="4">
        <v>1068402667600.913</v>
      </c>
      <c r="H72" s="11">
        <f t="shared" si="11"/>
        <v>1.7067129078592858E-2</v>
      </c>
      <c r="I72" s="10">
        <f t="shared" si="7"/>
        <v>0.15529727345909991</v>
      </c>
      <c r="J72" s="10">
        <f t="shared" si="8"/>
        <v>-0.20241933561127257</v>
      </c>
      <c r="K72" s="10">
        <f t="shared" si="9"/>
        <v>6.9504577556997367</v>
      </c>
      <c r="L72" s="10">
        <f t="shared" si="10"/>
        <v>0.11641446792106436</v>
      </c>
      <c r="R72" s="29"/>
      <c r="S72" s="29"/>
    </row>
    <row r="73" spans="1:19" x14ac:dyDescent="0.25">
      <c r="A73" s="3">
        <v>44326</v>
      </c>
      <c r="B73" s="4">
        <v>58215.443921265003</v>
      </c>
      <c r="C73" s="4">
        <v>59447.870498163</v>
      </c>
      <c r="D73" s="4">
        <v>44041.162085149001</v>
      </c>
      <c r="E73" s="4">
        <v>46395.05</v>
      </c>
      <c r="F73" s="4">
        <v>101828489794.7005</v>
      </c>
      <c r="G73" s="4">
        <v>990465828887.69922</v>
      </c>
      <c r="H73" s="11">
        <f t="shared" si="11"/>
        <v>2.8545180630486596E-4</v>
      </c>
      <c r="I73" s="10">
        <f t="shared" si="7"/>
        <v>6.8261069369829688E-2</v>
      </c>
      <c r="J73" s="10">
        <f t="shared" si="8"/>
        <v>-0.24917243881724349</v>
      </c>
      <c r="K73" s="10">
        <f t="shared" si="9"/>
        <v>6.9527272282270518</v>
      </c>
      <c r="L73" s="10">
        <f t="shared" si="10"/>
        <v>0.34982520177888876</v>
      </c>
      <c r="R73" s="29"/>
      <c r="S73" s="29"/>
    </row>
    <row r="74" spans="1:19" x14ac:dyDescent="0.25">
      <c r="A74" s="3">
        <v>44333</v>
      </c>
      <c r="B74" s="4">
        <v>46408.69</v>
      </c>
      <c r="C74" s="4">
        <v>46408.69</v>
      </c>
      <c r="D74" s="4">
        <v>31282.72036952493</v>
      </c>
      <c r="E74" s="4">
        <v>34834.682242452051</v>
      </c>
      <c r="F74" s="4">
        <v>121465556568.47231</v>
      </c>
      <c r="G74" s="4">
        <v>755674621302.97852</v>
      </c>
      <c r="H74" s="11">
        <f t="shared" si="11"/>
        <v>-0.21933805851911756</v>
      </c>
      <c r="I74" s="10">
        <f t="shared" si="7"/>
        <v>6.4593279323759162E-2</v>
      </c>
      <c r="J74" s="10">
        <f t="shared" si="8"/>
        <v>2.2491244076059624E-2</v>
      </c>
      <c r="K74" s="10">
        <f t="shared" si="9"/>
        <v>5.2083914780556073</v>
      </c>
      <c r="L74" s="10">
        <f t="shared" si="10"/>
        <v>0.4835247527005524</v>
      </c>
      <c r="R74" s="29"/>
      <c r="S74" s="29"/>
    </row>
    <row r="75" spans="1:19" x14ac:dyDescent="0.25">
      <c r="A75" s="3">
        <v>44340</v>
      </c>
      <c r="B75" s="4">
        <v>34794.268327071317</v>
      </c>
      <c r="C75" s="4">
        <v>40709.594808418398</v>
      </c>
      <c r="D75" s="4">
        <v>33528.699999999997</v>
      </c>
      <c r="E75" s="4">
        <v>35618.157583079017</v>
      </c>
      <c r="F75" s="4">
        <v>84637466058.809952</v>
      </c>
      <c r="G75" s="4">
        <v>695258860154.20898</v>
      </c>
      <c r="H75" s="11">
        <f t="shared" si="11"/>
        <v>-0.12280232843421358</v>
      </c>
      <c r="I75" s="10">
        <f t="shared" si="7"/>
        <v>2.094399214937686E-2</v>
      </c>
      <c r="J75" s="10">
        <f t="shared" si="8"/>
        <v>4.5721740811868194E-3</v>
      </c>
      <c r="K75" s="10">
        <f t="shared" si="9"/>
        <v>4.4459865487192491</v>
      </c>
      <c r="L75" s="10">
        <f t="shared" si="10"/>
        <v>0.21417158459523944</v>
      </c>
      <c r="R75" s="29"/>
      <c r="S75" s="29"/>
    </row>
    <row r="76" spans="1:19" x14ac:dyDescent="0.25">
      <c r="A76" s="3">
        <v>44347</v>
      </c>
      <c r="B76" s="4">
        <v>35634.699999999997</v>
      </c>
      <c r="C76" s="4">
        <v>39429.129999999997</v>
      </c>
      <c r="D76" s="4">
        <v>34214.448347565187</v>
      </c>
      <c r="E76" s="4">
        <v>35781.01</v>
      </c>
      <c r="F76" s="4">
        <v>67915601949.454399</v>
      </c>
      <c r="G76" s="4">
        <v>688673596436.71094</v>
      </c>
      <c r="H76" s="11">
        <f t="shared" si="11"/>
        <v>-3.1453636776399743E-2</v>
      </c>
      <c r="I76" s="10">
        <f t="shared" si="7"/>
        <v>3.562199388446078E-2</v>
      </c>
      <c r="J76" s="10">
        <f t="shared" si="8"/>
        <v>8.9684164868459426E-2</v>
      </c>
      <c r="K76" s="10">
        <f t="shared" si="9"/>
        <v>4.2746904659266756</v>
      </c>
      <c r="L76" s="10">
        <f t="shared" si="10"/>
        <v>0.15241168290839635</v>
      </c>
      <c r="R76" s="29"/>
      <c r="S76" s="29"/>
    </row>
    <row r="77" spans="1:19" x14ac:dyDescent="0.25">
      <c r="A77" s="3">
        <v>44354</v>
      </c>
      <c r="B77" s="4">
        <v>35827.5</v>
      </c>
      <c r="C77" s="4">
        <v>39356.802819397992</v>
      </c>
      <c r="D77" s="4">
        <v>31221.09</v>
      </c>
      <c r="E77" s="4">
        <v>38990</v>
      </c>
      <c r="F77" s="4">
        <v>63681784759.703903</v>
      </c>
      <c r="G77" s="4">
        <v>668469012845.70032</v>
      </c>
      <c r="H77" s="11">
        <f t="shared" si="11"/>
        <v>-1.8343590285153561E-3</v>
      </c>
      <c r="I77" s="10">
        <f t="shared" si="7"/>
        <v>0.13010776897236032</v>
      </c>
      <c r="J77" s="10">
        <f t="shared" si="8"/>
        <v>-8.570102171144145E-2</v>
      </c>
      <c r="K77" s="10">
        <f t="shared" si="9"/>
        <v>4.2650147898478794</v>
      </c>
      <c r="L77" s="10">
        <f t="shared" si="10"/>
        <v>0.26058388158126422</v>
      </c>
      <c r="R77" s="29"/>
      <c r="S77" s="29"/>
    </row>
    <row r="78" spans="1:19" x14ac:dyDescent="0.25">
      <c r="A78" s="3">
        <v>44361</v>
      </c>
      <c r="B78" s="4">
        <v>39106.54</v>
      </c>
      <c r="C78" s="4">
        <v>41267.290174513982</v>
      </c>
      <c r="D78" s="4">
        <v>33457.077021727673</v>
      </c>
      <c r="E78" s="4">
        <v>35648.517163470897</v>
      </c>
      <c r="F78" s="4">
        <v>67245848792.764999</v>
      </c>
      <c r="G78" s="4">
        <v>715149800347.79187</v>
      </c>
      <c r="H78" s="11">
        <f t="shared" si="11"/>
        <v>4.854274784166053E-2</v>
      </c>
      <c r="I78" s="10">
        <f t="shared" si="7"/>
        <v>0.1114931618993598</v>
      </c>
      <c r="J78" s="10">
        <f t="shared" si="8"/>
        <v>-3.0000887794760844E-2</v>
      </c>
      <c r="K78" s="10">
        <f t="shared" si="9"/>
        <v>4.5205930751740775</v>
      </c>
      <c r="L78" s="10">
        <f t="shared" si="10"/>
        <v>0.23343979355142719</v>
      </c>
      <c r="R78" s="29"/>
      <c r="S78" s="29"/>
    </row>
    <row r="79" spans="1:19" x14ac:dyDescent="0.25">
      <c r="A79" s="3">
        <v>44368</v>
      </c>
      <c r="B79" s="4">
        <v>35677.329368142848</v>
      </c>
      <c r="C79" s="4">
        <v>35677.329368142848</v>
      </c>
      <c r="D79" s="4">
        <v>28899.97</v>
      </c>
      <c r="E79" s="4">
        <v>34579.03</v>
      </c>
      <c r="F79" s="4">
        <v>75147782482.123123</v>
      </c>
      <c r="G79" s="4">
        <v>617668267302.71216</v>
      </c>
      <c r="H79" s="11">
        <f t="shared" si="11"/>
        <v>-0.1354574236091568</v>
      </c>
      <c r="I79" s="10">
        <f t="shared" si="7"/>
        <v>3.8236126822769917E-2</v>
      </c>
      <c r="J79" s="10">
        <f t="shared" si="8"/>
        <v>2.1208158360631835E-2</v>
      </c>
      <c r="K79" s="10">
        <f t="shared" si="9"/>
        <v>3.7727877604164455</v>
      </c>
      <c r="L79" s="10">
        <f t="shared" si="10"/>
        <v>0.2345109482169998</v>
      </c>
      <c r="R79" s="29"/>
      <c r="S79" s="29"/>
    </row>
    <row r="80" spans="1:19" x14ac:dyDescent="0.25">
      <c r="A80" s="3">
        <v>44375</v>
      </c>
      <c r="B80" s="4">
        <v>34622</v>
      </c>
      <c r="C80" s="4">
        <v>36469.998213205727</v>
      </c>
      <c r="D80" s="4">
        <v>32781.649593351663</v>
      </c>
      <c r="E80" s="4">
        <v>35312.387544197038</v>
      </c>
      <c r="F80" s="4">
        <v>52255781836.679062</v>
      </c>
      <c r="G80" s="4">
        <v>646625154025.29456</v>
      </c>
      <c r="H80" s="11">
        <f t="shared" si="11"/>
        <v>2.2217718060777054E-2</v>
      </c>
      <c r="I80" s="10">
        <f t="shared" si="7"/>
        <v>7.5649220118696953E-3</v>
      </c>
      <c r="J80" s="10">
        <f t="shared" si="8"/>
        <v>-3.009180572361525E-2</v>
      </c>
      <c r="K80" s="10">
        <f t="shared" si="9"/>
        <v>3.878828213241305</v>
      </c>
      <c r="L80" s="10">
        <f t="shared" si="10"/>
        <v>0.11251259975038241</v>
      </c>
      <c r="R80" s="29"/>
      <c r="S80" s="29"/>
    </row>
    <row r="81" spans="1:19" x14ac:dyDescent="0.25">
      <c r="A81" s="3">
        <v>44382</v>
      </c>
      <c r="B81" s="4">
        <v>35308.197876200407</v>
      </c>
      <c r="C81" s="4">
        <v>35308.197876200407</v>
      </c>
      <c r="D81" s="4">
        <v>32094.25</v>
      </c>
      <c r="E81" s="4">
        <v>34249.77403858005</v>
      </c>
      <c r="F81" s="4">
        <v>60649662983.179253</v>
      </c>
      <c r="G81" s="4">
        <v>633848880921.72937</v>
      </c>
      <c r="H81" s="11">
        <f t="shared" si="11"/>
        <v>-3.1856331064601846E-2</v>
      </c>
      <c r="I81" s="10">
        <f t="shared" si="7"/>
        <v>2.8939917061298642E-2</v>
      </c>
      <c r="J81" s="10">
        <f t="shared" si="8"/>
        <v>-7.1147156645039122E-2</v>
      </c>
      <c r="K81" s="10">
        <f t="shared" si="9"/>
        <v>3.72340664647297</v>
      </c>
      <c r="L81" s="10">
        <f t="shared" si="10"/>
        <v>0.10014092481364756</v>
      </c>
      <c r="R81" s="29"/>
      <c r="S81" s="29"/>
    </row>
    <row r="82" spans="1:19" x14ac:dyDescent="0.25">
      <c r="A82" s="3">
        <v>44389</v>
      </c>
      <c r="B82" s="4">
        <v>34224.742656072958</v>
      </c>
      <c r="C82" s="4">
        <v>34561.15</v>
      </c>
      <c r="D82" s="4">
        <v>31110.212465221859</v>
      </c>
      <c r="E82" s="4">
        <v>31813</v>
      </c>
      <c r="F82" s="4">
        <v>50811226193.777771</v>
      </c>
      <c r="G82" s="4">
        <v>609282330984.92969</v>
      </c>
      <c r="H82" s="11">
        <f t="shared" si="11"/>
        <v>-2.1157915757120973E-2</v>
      </c>
      <c r="I82" s="10">
        <f t="shared" si="7"/>
        <v>0.13110773195718334</v>
      </c>
      <c r="J82" s="10">
        <f t="shared" si="8"/>
        <v>0.10732562160123216</v>
      </c>
      <c r="K82" s="10">
        <f t="shared" si="9"/>
        <v>3.6234692065602703</v>
      </c>
      <c r="L82" s="10">
        <f t="shared" si="10"/>
        <v>0.1109261962976289</v>
      </c>
      <c r="R82" s="29"/>
      <c r="S82" s="29"/>
    </row>
    <row r="83" spans="1:19" x14ac:dyDescent="0.25">
      <c r="A83" s="3">
        <v>44396</v>
      </c>
      <c r="B83" s="4">
        <v>31771.72</v>
      </c>
      <c r="C83" s="4">
        <v>35244.400000000001</v>
      </c>
      <c r="D83" s="4">
        <v>29354.71</v>
      </c>
      <c r="E83" s="4">
        <v>35227.35</v>
      </c>
      <c r="F83" s="4">
        <v>44698866162.576843</v>
      </c>
      <c r="G83" s="4">
        <v>600827020265.25574</v>
      </c>
      <c r="H83" s="11">
        <f t="shared" si="11"/>
        <v>1.976930744492009E-2</v>
      </c>
      <c r="I83" s="10">
        <f t="shared" si="7"/>
        <v>9.8705348092204589E-2</v>
      </c>
      <c r="J83" s="10">
        <f t="shared" si="8"/>
        <v>0.13890771563027227</v>
      </c>
      <c r="K83" s="10">
        <f t="shared" si="9"/>
        <v>3.7148719907668806</v>
      </c>
      <c r="L83" s="10">
        <f t="shared" si="10"/>
        <v>0.20063867093219456</v>
      </c>
      <c r="R83" s="29"/>
      <c r="S83" s="29"/>
    </row>
    <row r="84" spans="1:19" x14ac:dyDescent="0.25">
      <c r="A84" s="3">
        <v>44403</v>
      </c>
      <c r="B84" s="4">
        <v>35340.07</v>
      </c>
      <c r="C84" s="4">
        <v>42475.974285519151</v>
      </c>
      <c r="D84" s="4">
        <v>35321.9</v>
      </c>
      <c r="E84" s="4">
        <v>40120.70071620807</v>
      </c>
      <c r="F84" s="4">
        <v>75426954260.298874</v>
      </c>
      <c r="G84" s="4">
        <v>742892088744.34692</v>
      </c>
      <c r="H84" s="11">
        <f t="shared" si="11"/>
        <v>0.20518364011074522</v>
      </c>
      <c r="I84" s="10">
        <f t="shared" si="7"/>
        <v>2.2997686887327984E-3</v>
      </c>
      <c r="J84" s="10">
        <f t="shared" si="8"/>
        <v>9.1213214667303477E-2</v>
      </c>
      <c r="K84" s="10">
        <f t="shared" si="9"/>
        <v>4.6822865884886253</v>
      </c>
      <c r="L84" s="10">
        <f t="shared" si="10"/>
        <v>0.20253933920653044</v>
      </c>
      <c r="R84" s="29"/>
      <c r="S84" s="29"/>
    </row>
    <row r="85" spans="1:19" x14ac:dyDescent="0.25">
      <c r="A85" s="3">
        <v>44410</v>
      </c>
      <c r="B85" s="4">
        <v>39918.956774115337</v>
      </c>
      <c r="C85" s="4">
        <v>45262.10928386794</v>
      </c>
      <c r="D85" s="4">
        <v>37462.49609672439</v>
      </c>
      <c r="E85" s="4">
        <v>43780.238803238193</v>
      </c>
      <c r="F85" s="4">
        <v>65834712983.372177</v>
      </c>
      <c r="G85" s="4">
        <v>762694836953.39331</v>
      </c>
      <c r="H85" s="11">
        <f t="shared" si="11"/>
        <v>6.5593198159992164E-2</v>
      </c>
      <c r="I85" s="10">
        <f t="shared" si="7"/>
        <v>2.0533285941375799E-2</v>
      </c>
      <c r="J85" s="10">
        <f t="shared" si="8"/>
        <v>7.4856903167906053E-2</v>
      </c>
      <c r="K85" s="10">
        <f t="shared" si="9"/>
        <v>5.0550059386892254</v>
      </c>
      <c r="L85" s="10">
        <f t="shared" si="10"/>
        <v>0.20819790456582865</v>
      </c>
      <c r="R85" s="29"/>
      <c r="S85" s="29"/>
    </row>
    <row r="86" spans="1:19" x14ac:dyDescent="0.25">
      <c r="A86" s="3">
        <v>44417</v>
      </c>
      <c r="B86" s="4">
        <v>43793.245653967882</v>
      </c>
      <c r="C86" s="4">
        <v>48083.786929299953</v>
      </c>
      <c r="D86" s="4">
        <v>42875.915364571447</v>
      </c>
      <c r="E86" s="4">
        <v>47057.491900000001</v>
      </c>
      <c r="F86" s="4">
        <v>69752943770.666672</v>
      </c>
      <c r="G86" s="4">
        <v>859291158922.62231</v>
      </c>
      <c r="H86" s="11">
        <f t="shared" si="11"/>
        <v>6.2340834090065252E-2</v>
      </c>
      <c r="I86" s="10">
        <f t="shared" si="7"/>
        <v>1.273640126410701E-2</v>
      </c>
      <c r="J86" s="10">
        <f t="shared" si="8"/>
        <v>4.6038476131461614E-2</v>
      </c>
      <c r="K86" s="10">
        <f t="shared" si="9"/>
        <v>5.4324800593274105</v>
      </c>
      <c r="L86" s="10">
        <f t="shared" si="10"/>
        <v>0.12146379897539861</v>
      </c>
      <c r="R86" s="29"/>
      <c r="S86" s="29"/>
    </row>
    <row r="87" spans="1:19" x14ac:dyDescent="0.25">
      <c r="A87" s="3">
        <v>44424</v>
      </c>
      <c r="B87" s="4">
        <v>47056.274100000002</v>
      </c>
      <c r="C87" s="4">
        <v>49685.0916</v>
      </c>
      <c r="D87" s="4">
        <v>43977.691695104812</v>
      </c>
      <c r="E87" s="4">
        <v>49223.947117644602</v>
      </c>
      <c r="F87" s="4">
        <v>65893934034.587502</v>
      </c>
      <c r="G87" s="4">
        <v>882501715615.97046</v>
      </c>
      <c r="H87" s="11">
        <f t="shared" si="11"/>
        <v>3.3302382631686785E-2</v>
      </c>
      <c r="I87" s="10">
        <f t="shared" si="7"/>
        <v>8.6463626257839866E-3</v>
      </c>
      <c r="J87" s="10">
        <f t="shared" si="8"/>
        <v>-7.0531283648350707E-3</v>
      </c>
      <c r="K87" s="10">
        <f t="shared" si="9"/>
        <v>5.6466969715338271</v>
      </c>
      <c r="L87" s="10">
        <f t="shared" si="10"/>
        <v>0.12977943327413155</v>
      </c>
      <c r="R87" s="29"/>
      <c r="S87" s="29"/>
    </row>
    <row r="88" spans="1:19" x14ac:dyDescent="0.25">
      <c r="A88" s="3">
        <v>44431</v>
      </c>
      <c r="B88" s="4">
        <v>49279.951494629582</v>
      </c>
      <c r="C88" s="4">
        <v>50444.796088771007</v>
      </c>
      <c r="D88" s="4">
        <v>46359.980600000003</v>
      </c>
      <c r="E88" s="4">
        <v>48876.764300000003</v>
      </c>
      <c r="F88" s="4">
        <v>59373965415.621353</v>
      </c>
      <c r="G88" s="4">
        <v>914995665838.84875</v>
      </c>
      <c r="H88" s="11">
        <f t="shared" si="11"/>
        <v>1.5290391228160826E-2</v>
      </c>
      <c r="I88" s="10">
        <f t="shared" si="7"/>
        <v>5.2877761089096687E-3</v>
      </c>
      <c r="J88" s="10">
        <f t="shared" si="8"/>
        <v>5.7736276949085896E-2</v>
      </c>
      <c r="K88" s="10">
        <f t="shared" si="9"/>
        <v>5.748327568603611</v>
      </c>
      <c r="L88" s="10">
        <f t="shared" si="10"/>
        <v>8.8110811003467182E-2</v>
      </c>
      <c r="R88" s="29"/>
      <c r="S88" s="29"/>
    </row>
    <row r="89" spans="1:19" x14ac:dyDescent="0.25">
      <c r="A89" s="3">
        <v>44438</v>
      </c>
      <c r="B89" s="4">
        <v>48763.415800000002</v>
      </c>
      <c r="C89" s="4">
        <v>51832.945800000001</v>
      </c>
      <c r="D89" s="4">
        <v>46549.015800000001</v>
      </c>
      <c r="E89" s="4">
        <v>51698.726699999999</v>
      </c>
      <c r="F89" s="4">
        <v>59833850689.009682</v>
      </c>
      <c r="G89" s="4">
        <v>918994534961.70935</v>
      </c>
      <c r="H89" s="11">
        <f t="shared" si="11"/>
        <v>2.751819451874038E-2</v>
      </c>
      <c r="I89" s="10">
        <f t="shared" si="7"/>
        <v>6.9313620701906803E-2</v>
      </c>
      <c r="J89" s="10">
        <f t="shared" si="8"/>
        <v>-0.10910762334113733</v>
      </c>
      <c r="K89" s="10">
        <f t="shared" si="9"/>
        <v>5.9340293593126239</v>
      </c>
      <c r="L89" s="10">
        <f t="shared" si="10"/>
        <v>0.11351324854434419</v>
      </c>
      <c r="R89" s="29"/>
      <c r="S89" s="29"/>
    </row>
    <row r="90" spans="1:19" x14ac:dyDescent="0.25">
      <c r="A90" s="3">
        <v>44445</v>
      </c>
      <c r="B90" s="4">
        <v>51747.229500000001</v>
      </c>
      <c r="C90" s="4">
        <v>52871.685799999999</v>
      </c>
      <c r="D90" s="4">
        <v>43753.226600000002</v>
      </c>
      <c r="E90" s="4">
        <v>46058.001499999998</v>
      </c>
      <c r="F90" s="4">
        <v>66861684465.136261</v>
      </c>
      <c r="G90" s="4">
        <v>900728202644.06616</v>
      </c>
      <c r="H90" s="11">
        <f t="shared" si="11"/>
        <v>2.0040149830727889E-2</v>
      </c>
      <c r="I90" s="10">
        <f t="shared" si="7"/>
        <v>3.3210875350003756E-2</v>
      </c>
      <c r="J90" s="10">
        <f t="shared" si="8"/>
        <v>2.4827397254741923E-2</v>
      </c>
      <c r="K90" s="10">
        <f t="shared" si="9"/>
        <v>6.072988346603915</v>
      </c>
      <c r="L90" s="10">
        <f t="shared" si="10"/>
        <v>0.2084065544094067</v>
      </c>
      <c r="R90" s="29"/>
      <c r="S90" s="29"/>
    </row>
    <row r="91" spans="1:19" x14ac:dyDescent="0.25">
      <c r="A91" s="3">
        <v>44452</v>
      </c>
      <c r="B91" s="4">
        <v>46057.4156</v>
      </c>
      <c r="C91" s="4">
        <v>48748.534299999999</v>
      </c>
      <c r="D91" s="4">
        <v>43389.232484655739</v>
      </c>
      <c r="E91" s="4">
        <v>47201.501799999998</v>
      </c>
      <c r="F91" s="4">
        <v>61557377133.54084</v>
      </c>
      <c r="G91" s="4">
        <v>881014625634.98193</v>
      </c>
      <c r="H91" s="11">
        <f t="shared" si="11"/>
        <v>-7.7984112623093252E-2</v>
      </c>
      <c r="I91" s="10">
        <f t="shared" si="7"/>
        <v>5.0776800529965867E-2</v>
      </c>
      <c r="J91" s="10">
        <f t="shared" si="8"/>
        <v>-8.4565874978155819E-2</v>
      </c>
      <c r="K91" s="10">
        <f t="shared" si="9"/>
        <v>5.5214076268005288</v>
      </c>
      <c r="L91" s="10">
        <f t="shared" si="10"/>
        <v>0.12351686140656071</v>
      </c>
      <c r="R91" s="29"/>
      <c r="S91" s="29"/>
    </row>
    <row r="92" spans="1:19" x14ac:dyDescent="0.25">
      <c r="A92" s="3">
        <v>44459</v>
      </c>
      <c r="B92" s="4">
        <v>47236.508699999998</v>
      </c>
      <c r="C92" s="4">
        <v>47236.508699999998</v>
      </c>
      <c r="D92" s="4">
        <v>39870.479174636537</v>
      </c>
      <c r="E92" s="4">
        <v>43209.8655</v>
      </c>
      <c r="F92" s="4">
        <v>72684821942.355194</v>
      </c>
      <c r="G92" s="4">
        <v>815899576973.24084</v>
      </c>
      <c r="H92" s="11">
        <f t="shared" si="11"/>
        <v>-3.1016842284835647E-2</v>
      </c>
      <c r="I92" s="10">
        <f t="shared" si="7"/>
        <v>7.2533463700497444E-2</v>
      </c>
      <c r="J92" s="10">
        <f t="shared" si="8"/>
        <v>0.11419336401313274</v>
      </c>
      <c r="K92" s="10">
        <f t="shared" si="9"/>
        <v>5.3191341549649325</v>
      </c>
      <c r="L92" s="10">
        <f t="shared" si="10"/>
        <v>0.18474895907569966</v>
      </c>
      <c r="R92" s="29"/>
      <c r="S92" s="29"/>
    </row>
    <row r="93" spans="1:19" x14ac:dyDescent="0.25">
      <c r="A93" s="3">
        <v>44466</v>
      </c>
      <c r="B93" s="4">
        <v>43204.962299999999</v>
      </c>
      <c r="C93" s="4">
        <v>49163.399147836943</v>
      </c>
      <c r="D93" s="4">
        <v>40902.253799999999</v>
      </c>
      <c r="E93" s="4">
        <v>48144.145400000001</v>
      </c>
      <c r="F93" s="4">
        <v>53704404834.121887</v>
      </c>
      <c r="G93" s="4">
        <v>837628803209.50977</v>
      </c>
      <c r="H93" s="11">
        <f t="shared" si="11"/>
        <v>4.0792397678555449E-2</v>
      </c>
      <c r="I93" s="10">
        <f t="shared" si="7"/>
        <v>2.1486306617707653E-2</v>
      </c>
      <c r="J93" s="10">
        <f t="shared" si="8"/>
        <v>0.13595476346330582</v>
      </c>
      <c r="K93" s="10">
        <f t="shared" si="9"/>
        <v>5.5769067883984045</v>
      </c>
      <c r="L93" s="10">
        <f t="shared" si="10"/>
        <v>0.20197286409280801</v>
      </c>
      <c r="R93" s="29"/>
      <c r="S93" s="29"/>
    </row>
    <row r="94" spans="1:19" x14ac:dyDescent="0.25">
      <c r="A94" s="3">
        <v>44473</v>
      </c>
      <c r="B94" s="4">
        <v>48186.646800000002</v>
      </c>
      <c r="C94" s="4">
        <v>56211.965799999998</v>
      </c>
      <c r="D94" s="4">
        <v>47004.98982247337</v>
      </c>
      <c r="E94" s="4">
        <v>54689.571300000003</v>
      </c>
      <c r="F94" s="4">
        <v>75214096622.977936</v>
      </c>
      <c r="G94" s="4">
        <v>983944383404.89246</v>
      </c>
      <c r="H94" s="11">
        <f t="shared" si="11"/>
        <v>0.1433702057696955</v>
      </c>
      <c r="I94" s="10">
        <f t="shared" si="7"/>
        <v>3.0522390049821924E-2</v>
      </c>
      <c r="J94" s="10">
        <f t="shared" si="8"/>
        <v>0.12603280824202234</v>
      </c>
      <c r="K94" s="10">
        <f t="shared" si="9"/>
        <v>6.519839267979191</v>
      </c>
      <c r="L94" s="10">
        <f t="shared" si="10"/>
        <v>0.19587231083974666</v>
      </c>
      <c r="R94" s="29"/>
      <c r="S94" s="29"/>
    </row>
    <row r="95" spans="1:19" x14ac:dyDescent="0.25">
      <c r="A95" s="3">
        <v>44480</v>
      </c>
      <c r="B95" s="4">
        <v>54695.921300000002</v>
      </c>
      <c r="C95" s="4">
        <v>62563.017394166643</v>
      </c>
      <c r="D95" s="4">
        <v>54357.845616094433</v>
      </c>
      <c r="E95" s="4">
        <v>61582.251552491311</v>
      </c>
      <c r="F95" s="4">
        <v>96998694720.612717</v>
      </c>
      <c r="G95" s="4">
        <v>1096814593468.782</v>
      </c>
      <c r="H95" s="11">
        <f t="shared" si="11"/>
        <v>0.11298397954562631</v>
      </c>
      <c r="I95" s="10">
        <f t="shared" si="7"/>
        <v>8.3686601753289319E-2</v>
      </c>
      <c r="J95" s="10">
        <f t="shared" si="8"/>
        <v>-1.1896855591195687E-2</v>
      </c>
      <c r="K95" s="10">
        <f t="shared" si="9"/>
        <v>7.3694606340189495</v>
      </c>
      <c r="L95" s="10">
        <f t="shared" si="10"/>
        <v>0.15094733216657863</v>
      </c>
      <c r="R95" s="29"/>
      <c r="S95" s="29"/>
    </row>
    <row r="96" spans="1:19" x14ac:dyDescent="0.25">
      <c r="A96" s="3">
        <v>44487</v>
      </c>
      <c r="B96" s="4">
        <v>61543.264697643222</v>
      </c>
      <c r="C96" s="4">
        <v>66931.092291926529</v>
      </c>
      <c r="D96" s="4">
        <v>59653.137694573197</v>
      </c>
      <c r="E96" s="4">
        <v>60849.616398790633</v>
      </c>
      <c r="F96" s="4">
        <v>97316346185.017319</v>
      </c>
      <c r="G96" s="4">
        <v>1177082668703.1389</v>
      </c>
      <c r="H96" s="11">
        <f t="shared" si="11"/>
        <v>6.9818801581126466E-2</v>
      </c>
      <c r="I96" s="10">
        <f t="shared" si="7"/>
        <v>3.8622769498088433E-2</v>
      </c>
      <c r="J96" s="10">
        <f t="shared" si="8"/>
        <v>8.0585428622736988E-3</v>
      </c>
      <c r="K96" s="10">
        <f t="shared" si="9"/>
        <v>7.9538063453665675</v>
      </c>
      <c r="L96" s="10">
        <f t="shared" si="10"/>
        <v>0.12200455631716789</v>
      </c>
      <c r="R96" s="29"/>
      <c r="S96" s="29"/>
    </row>
    <row r="97" spans="1:19" x14ac:dyDescent="0.25">
      <c r="A97" s="3">
        <v>44494</v>
      </c>
      <c r="B97" s="4">
        <v>60883.77302258394</v>
      </c>
      <c r="C97" s="4">
        <v>63682.797500000001</v>
      </c>
      <c r="D97" s="4">
        <v>58239.809600000001</v>
      </c>
      <c r="E97" s="4">
        <v>61339.975640693207</v>
      </c>
      <c r="F97" s="4">
        <v>95279513546.666687</v>
      </c>
      <c r="G97" s="4">
        <v>1158379853925.48</v>
      </c>
      <c r="H97" s="11">
        <f t="shared" si="11"/>
        <v>-4.8531925607291325E-2</v>
      </c>
      <c r="I97" s="10">
        <f t="shared" si="7"/>
        <v>4.7558814664849756E-2</v>
      </c>
      <c r="J97" s="10">
        <f t="shared" si="8"/>
        <v>2.9999318077306381E-2</v>
      </c>
      <c r="K97" s="10">
        <f t="shared" si="9"/>
        <v>7.5192608819111442</v>
      </c>
      <c r="L97" s="10">
        <f t="shared" si="10"/>
        <v>9.3458202171045501E-2</v>
      </c>
      <c r="R97" s="29"/>
      <c r="S97" s="29"/>
    </row>
    <row r="98" spans="1:19" x14ac:dyDescent="0.25">
      <c r="A98" s="3">
        <v>44501</v>
      </c>
      <c r="B98" s="4">
        <v>61290.081559988263</v>
      </c>
      <c r="C98" s="4">
        <v>64070.55688505595</v>
      </c>
      <c r="D98" s="4">
        <v>59674.610411964772</v>
      </c>
      <c r="E98" s="4">
        <v>63180.133080792591</v>
      </c>
      <c r="F98" s="4">
        <v>74132302244.311264</v>
      </c>
      <c r="G98" s="4">
        <v>1165037214615.0481</v>
      </c>
      <c r="H98" s="11">
        <f t="shared" si="11"/>
        <v>6.0889188333152246E-3</v>
      </c>
      <c r="I98" s="10">
        <f t="shared" si="7"/>
        <v>7.7639245712648283E-2</v>
      </c>
      <c r="J98" s="10">
        <f t="shared" si="8"/>
        <v>3.2841237894862818E-2</v>
      </c>
      <c r="K98" s="10">
        <f t="shared" si="9"/>
        <v>7.5711339699409379</v>
      </c>
      <c r="L98" s="10">
        <f t="shared" si="10"/>
        <v>7.3665273099291051E-2</v>
      </c>
      <c r="R98" s="29"/>
      <c r="S98" s="29"/>
    </row>
    <row r="99" spans="1:19" x14ac:dyDescent="0.25">
      <c r="A99" s="3">
        <v>44508</v>
      </c>
      <c r="B99" s="4">
        <v>63278.231639660851</v>
      </c>
      <c r="C99" s="4">
        <v>68769.955368540526</v>
      </c>
      <c r="D99" s="4">
        <v>62434.00795821887</v>
      </c>
      <c r="E99" s="4">
        <v>65255.04686152799</v>
      </c>
      <c r="F99" s="4">
        <v>77018443841.83725</v>
      </c>
      <c r="G99" s="4">
        <v>1234617291575.5161</v>
      </c>
      <c r="H99" s="11">
        <f t="shared" si="11"/>
        <v>7.3347239542734186E-2</v>
      </c>
      <c r="I99" s="10">
        <f t="shared" si="7"/>
        <v>4.8179813389967067E-2</v>
      </c>
      <c r="J99" s="10">
        <f t="shared" si="8"/>
        <v>-0.10074246924730024</v>
      </c>
      <c r="K99" s="10">
        <f t="shared" si="9"/>
        <v>8.1998029863870627</v>
      </c>
      <c r="L99" s="10">
        <f t="shared" si="10"/>
        <v>0.10148231096362892</v>
      </c>
      <c r="R99" s="29"/>
      <c r="S99" s="29"/>
    </row>
    <row r="100" spans="1:19" x14ac:dyDescent="0.25">
      <c r="A100" s="3">
        <v>44515</v>
      </c>
      <c r="B100" s="4">
        <v>65499.742006672343</v>
      </c>
      <c r="C100" s="4">
        <v>66263.205583957926</v>
      </c>
      <c r="D100" s="4">
        <v>55653.0576</v>
      </c>
      <c r="E100" s="4">
        <v>58681.092309849373</v>
      </c>
      <c r="F100" s="4">
        <v>85859434281.137543</v>
      </c>
      <c r="G100" s="4">
        <v>1143846351472.769</v>
      </c>
      <c r="H100" s="11">
        <f t="shared" si="11"/>
        <v>-3.6451234716510184E-2</v>
      </c>
      <c r="I100" s="10">
        <f t="shared" si="7"/>
        <v>6.992539314410913E-2</v>
      </c>
      <c r="J100" s="10">
        <f t="shared" si="8"/>
        <v>-2.5944029150522296E-2</v>
      </c>
      <c r="K100" s="10">
        <f t="shared" si="9"/>
        <v>7.864458808384617</v>
      </c>
      <c r="L100" s="10">
        <f t="shared" si="10"/>
        <v>0.19064806933371314</v>
      </c>
      <c r="R100" s="29"/>
      <c r="S100" s="29"/>
    </row>
    <row r="101" spans="1:19" x14ac:dyDescent="0.25">
      <c r="A101" s="3">
        <v>44522</v>
      </c>
      <c r="B101" s="4">
        <v>58711.913369104193</v>
      </c>
      <c r="C101" s="4">
        <v>59332.883999999998</v>
      </c>
      <c r="D101" s="4">
        <v>53559.313178286342</v>
      </c>
      <c r="E101" s="4">
        <v>57158.66834037815</v>
      </c>
      <c r="F101" s="4">
        <v>79527907993.672104</v>
      </c>
      <c r="G101" s="4">
        <v>1065444285380.326</v>
      </c>
      <c r="H101" s="11">
        <f t="shared" si="11"/>
        <v>-0.10458778024520644</v>
      </c>
      <c r="I101" s="10">
        <f t="shared" si="7"/>
        <v>8.1027694353061938E-2</v>
      </c>
      <c r="J101" s="10">
        <f t="shared" si="8"/>
        <v>-0.13892478902921923</v>
      </c>
      <c r="K101" s="10">
        <f t="shared" si="9"/>
        <v>6.9373447385406015</v>
      </c>
      <c r="L101" s="10">
        <f t="shared" si="10"/>
        <v>0.10779770088714158</v>
      </c>
      <c r="R101" s="29"/>
      <c r="S101" s="29"/>
    </row>
    <row r="102" spans="1:19" x14ac:dyDescent="0.25">
      <c r="A102" s="3">
        <v>44529</v>
      </c>
      <c r="B102" s="4">
        <v>57213.043143938332</v>
      </c>
      <c r="C102" s="4">
        <v>58994.785000000003</v>
      </c>
      <c r="D102" s="4">
        <v>44648.346899999997</v>
      </c>
      <c r="E102" s="4">
        <v>49217.912400000001</v>
      </c>
      <c r="F102" s="4">
        <v>124944157088</v>
      </c>
      <c r="G102" s="4">
        <v>1039545085655.2209</v>
      </c>
      <c r="H102" s="11">
        <f t="shared" si="11"/>
        <v>-5.698340906536664E-3</v>
      </c>
      <c r="I102" s="10">
        <f t="shared" si="7"/>
        <v>6.1444043852685204E-2</v>
      </c>
      <c r="J102" s="10">
        <f t="shared" si="8"/>
        <v>1.8267320130542331E-2</v>
      </c>
      <c r="K102" s="10">
        <f t="shared" si="9"/>
        <v>6.892115042327692</v>
      </c>
      <c r="L102" s="10">
        <f t="shared" si="10"/>
        <v>0.3213207004535259</v>
      </c>
      <c r="R102" s="29"/>
      <c r="S102" s="29"/>
    </row>
    <row r="103" spans="1:19" x14ac:dyDescent="0.25">
      <c r="A103" s="3">
        <v>44536</v>
      </c>
      <c r="B103" s="4">
        <v>49368.493499999997</v>
      </c>
      <c r="C103" s="4">
        <v>51898.372799999997</v>
      </c>
      <c r="D103" s="4">
        <v>46987.964599999999</v>
      </c>
      <c r="E103" s="4">
        <v>50116.991761967787</v>
      </c>
      <c r="F103" s="4">
        <v>119260221577.7561</v>
      </c>
      <c r="G103" s="4">
        <v>930812500433.75159</v>
      </c>
      <c r="H103" s="11">
        <f t="shared" si="11"/>
        <v>-0.12028880518845871</v>
      </c>
      <c r="I103" s="10">
        <f t="shared" si="7"/>
        <v>4.5950317678061792E-2</v>
      </c>
      <c r="J103" s="10">
        <f t="shared" si="8"/>
        <v>-6.8449748106610864E-2</v>
      </c>
      <c r="K103" s="10">
        <f t="shared" si="9"/>
        <v>5.9427819534762323</v>
      </c>
      <c r="L103" s="10">
        <f t="shared" si="10"/>
        <v>0.10450353067644902</v>
      </c>
      <c r="R103" s="29"/>
      <c r="S103" s="29"/>
    </row>
    <row r="104" spans="1:19" x14ac:dyDescent="0.25">
      <c r="A104" s="3">
        <v>44543</v>
      </c>
      <c r="B104" s="4">
        <v>50071.277903459428</v>
      </c>
      <c r="C104" s="4">
        <v>50165.288656566969</v>
      </c>
      <c r="D104" s="4">
        <v>45609.082434609729</v>
      </c>
      <c r="E104" s="4">
        <v>46686.496299999999</v>
      </c>
      <c r="F104" s="4">
        <v>58480535311.628639</v>
      </c>
      <c r="G104" s="4">
        <v>900535052313.22144</v>
      </c>
      <c r="H104" s="11">
        <f t="shared" si="11"/>
        <v>-3.3393805044944082E-2</v>
      </c>
      <c r="I104" s="10">
        <f t="shared" si="7"/>
        <v>1.9592054134108312E-2</v>
      </c>
      <c r="J104" s="10">
        <f t="shared" si="8"/>
        <v>8.810861569540962E-2</v>
      </c>
      <c r="K104" s="10">
        <f t="shared" si="9"/>
        <v>5.7109360464522902</v>
      </c>
      <c r="L104" s="10">
        <f t="shared" si="10"/>
        <v>9.9896906027204579E-2</v>
      </c>
      <c r="R104" s="29"/>
      <c r="S104" s="29"/>
    </row>
    <row r="105" spans="1:19" x14ac:dyDescent="0.25">
      <c r="A105" s="3">
        <v>44550</v>
      </c>
      <c r="B105" s="4">
        <v>46706.435661563213</v>
      </c>
      <c r="C105" s="4">
        <v>51749.997955666819</v>
      </c>
      <c r="D105" s="4">
        <v>45617.230225540778</v>
      </c>
      <c r="E105" s="4">
        <v>50799.97886066186</v>
      </c>
      <c r="F105" s="4">
        <v>50587709941.333344</v>
      </c>
      <c r="G105" s="4">
        <v>924810893733.74976</v>
      </c>
      <c r="H105" s="11">
        <f t="shared" si="11"/>
        <v>3.1589757410723097E-2</v>
      </c>
      <c r="I105" s="10">
        <f t="shared" si="7"/>
        <v>6.3131443236806237E-2</v>
      </c>
      <c r="J105" s="10">
        <f t="shared" si="8"/>
        <v>-6.8628899831326362E-2</v>
      </c>
      <c r="K105" s="10">
        <f t="shared" si="9"/>
        <v>5.9229328881585959</v>
      </c>
      <c r="L105" s="10">
        <f t="shared" si="10"/>
        <v>0.13443972156582951</v>
      </c>
      <c r="R105" s="29"/>
      <c r="S105" s="29"/>
    </row>
    <row r="106" spans="1:19" x14ac:dyDescent="0.25">
      <c r="A106" s="3">
        <v>44557</v>
      </c>
      <c r="B106" s="4">
        <v>50787.26383023923</v>
      </c>
      <c r="C106" s="4">
        <v>51950.912600000003</v>
      </c>
      <c r="D106" s="4">
        <v>45712.566592293617</v>
      </c>
      <c r="E106" s="4">
        <v>47313.6322</v>
      </c>
      <c r="F106" s="4">
        <v>77069920814.222229</v>
      </c>
      <c r="G106" s="4">
        <v>915667740877.84521</v>
      </c>
      <c r="H106" s="11">
        <f t="shared" si="11"/>
        <v>3.88240873951926E-3</v>
      </c>
      <c r="I106" s="10">
        <f t="shared" si="7"/>
        <v>1.2401999820595248E-2</v>
      </c>
      <c r="J106" s="10">
        <f t="shared" si="8"/>
        <v>-0.11482380436102024</v>
      </c>
      <c r="K106" s="10">
        <f t="shared" si="9"/>
        <v>5.9498105433066879</v>
      </c>
      <c r="L106" s="10">
        <f t="shared" si="10"/>
        <v>0.13646895094177602</v>
      </c>
      <c r="R106" s="29"/>
      <c r="S106" s="29"/>
    </row>
    <row r="107" spans="1:19" x14ac:dyDescent="0.25">
      <c r="A107" s="3">
        <v>44564</v>
      </c>
      <c r="B107" s="4">
        <v>47311.9467</v>
      </c>
      <c r="C107" s="4">
        <v>47514.360017753002</v>
      </c>
      <c r="D107" s="4">
        <v>40642.198600000003</v>
      </c>
      <c r="E107" s="4">
        <v>41880.900952657932</v>
      </c>
      <c r="F107" s="4">
        <v>96418615111.111115</v>
      </c>
      <c r="G107" s="4">
        <v>838848552973.78882</v>
      </c>
      <c r="H107" s="11">
        <f t="shared" si="11"/>
        <v>-8.5398934498159343E-2</v>
      </c>
      <c r="I107" s="10">
        <f t="shared" si="7"/>
        <v>3.4476550289954097E-2</v>
      </c>
      <c r="J107" s="10">
        <f t="shared" si="8"/>
        <v>2.9220387943655668E-2</v>
      </c>
      <c r="K107" s="10">
        <f t="shared" si="9"/>
        <v>5.3563041279442229</v>
      </c>
      <c r="L107" s="10">
        <f t="shared" si="10"/>
        <v>0.16908931245055725</v>
      </c>
      <c r="R107" s="29"/>
      <c r="S107" s="29"/>
    </row>
    <row r="108" spans="1:19" x14ac:dyDescent="0.25">
      <c r="A108" s="3">
        <v>44571</v>
      </c>
      <c r="B108" s="4">
        <v>41841.863519616527</v>
      </c>
      <c r="C108" s="4">
        <v>44290.042286797303</v>
      </c>
      <c r="D108" s="4">
        <v>39782.074480649258</v>
      </c>
      <c r="E108" s="4">
        <v>43104.67712592442</v>
      </c>
      <c r="F108" s="4">
        <v>69027321690.592346</v>
      </c>
      <c r="G108" s="4">
        <v>806652487435.1604</v>
      </c>
      <c r="H108" s="11">
        <f t="shared" si="11"/>
        <v>-6.7859858151324851E-2</v>
      </c>
      <c r="I108" s="10">
        <f t="shared" si="7"/>
        <v>6.0584644726459719E-2</v>
      </c>
      <c r="J108" s="10">
        <f t="shared" si="8"/>
        <v>-0.15946145486357155</v>
      </c>
      <c r="K108" s="10">
        <f t="shared" si="9"/>
        <v>4.9249662314552474</v>
      </c>
      <c r="L108" s="10">
        <f t="shared" si="10"/>
        <v>0.11331655940518637</v>
      </c>
      <c r="R108" s="29"/>
      <c r="S108" s="29"/>
    </row>
    <row r="109" spans="1:19" x14ac:dyDescent="0.25">
      <c r="A109" s="3">
        <v>44578</v>
      </c>
      <c r="B109" s="4">
        <v>43072.255775670128</v>
      </c>
      <c r="C109" s="4">
        <v>43443.984971107442</v>
      </c>
      <c r="D109" s="4">
        <v>34299.962417269293</v>
      </c>
      <c r="E109" s="4">
        <v>36231.142599999999</v>
      </c>
      <c r="F109" s="4">
        <v>71230719019.941406</v>
      </c>
      <c r="G109" s="4">
        <v>758990280325.20923</v>
      </c>
      <c r="H109" s="11">
        <f t="shared" si="11"/>
        <v>-1.9102653147433715E-2</v>
      </c>
      <c r="I109" s="10">
        <f t="shared" si="7"/>
        <v>0.13947266634304697</v>
      </c>
      <c r="J109" s="10">
        <f t="shared" si="8"/>
        <v>4.7091984341669724E-2</v>
      </c>
      <c r="K109" s="10">
        <f t="shared" si="9"/>
        <v>4.8117836566255008</v>
      </c>
      <c r="L109" s="10">
        <f t="shared" si="10"/>
        <v>0.26658987093333764</v>
      </c>
      <c r="R109" s="29"/>
      <c r="S109" s="29"/>
    </row>
    <row r="110" spans="1:19" x14ac:dyDescent="0.25">
      <c r="A110" s="3">
        <v>44585</v>
      </c>
      <c r="B110" s="4">
        <v>36245.2641</v>
      </c>
      <c r="C110" s="4">
        <v>38891.825199999999</v>
      </c>
      <c r="D110" s="4">
        <v>33111.235099999998</v>
      </c>
      <c r="E110" s="4">
        <v>37937.339</v>
      </c>
      <c r="F110" s="4">
        <v>64122333864.588463</v>
      </c>
      <c r="G110" s="4">
        <v>694369867173.31982</v>
      </c>
      <c r="H110" s="11">
        <f t="shared" si="11"/>
        <v>-0.10478227939114865</v>
      </c>
      <c r="I110" s="10">
        <f t="shared" si="7"/>
        <v>1.2776308861774137E-2</v>
      </c>
      <c r="J110" s="10">
        <f t="shared" si="8"/>
        <v>0.11731801596468294</v>
      </c>
      <c r="K110" s="10">
        <f t="shared" si="9"/>
        <v>4.202811717756056</v>
      </c>
      <c r="L110" s="10">
        <f t="shared" si="10"/>
        <v>0.17458092646021539</v>
      </c>
      <c r="R110" s="29"/>
      <c r="S110" s="29"/>
    </row>
    <row r="111" spans="1:19" x14ac:dyDescent="0.25">
      <c r="A111" s="3">
        <v>44592</v>
      </c>
      <c r="B111" s="4">
        <v>37913.239500000003</v>
      </c>
      <c r="C111" s="4">
        <v>42487.835577448313</v>
      </c>
      <c r="D111" s="4">
        <v>36319.962245666859</v>
      </c>
      <c r="E111" s="4">
        <v>42388.072342459593</v>
      </c>
      <c r="F111" s="4">
        <v>56296723856</v>
      </c>
      <c r="G111" s="4">
        <v>734727734831.70776</v>
      </c>
      <c r="H111" s="11">
        <f t="shared" si="11"/>
        <v>9.2461856931525907E-2</v>
      </c>
      <c r="I111" s="10">
        <f t="shared" si="7"/>
        <v>6.7276884380725821E-2</v>
      </c>
      <c r="J111" s="10">
        <f t="shared" si="8"/>
        <v>-3.5990960199144828E-3</v>
      </c>
      <c r="K111" s="10">
        <f t="shared" si="9"/>
        <v>4.6838733504448831</v>
      </c>
      <c r="L111" s="10">
        <f t="shared" si="10"/>
        <v>0.16982047751212392</v>
      </c>
      <c r="R111" s="29"/>
      <c r="S111" s="29"/>
    </row>
    <row r="112" spans="1:19" x14ac:dyDescent="0.25">
      <c r="A112" s="3">
        <v>44599</v>
      </c>
      <c r="B112" s="4">
        <v>42396.153243576337</v>
      </c>
      <c r="C112" s="4">
        <v>45648.651299999998</v>
      </c>
      <c r="D112" s="4">
        <v>41672.929207212408</v>
      </c>
      <c r="E112" s="4">
        <v>42235.513599999998</v>
      </c>
      <c r="F112" s="4">
        <v>63903799793.777771</v>
      </c>
      <c r="G112" s="4">
        <v>819893235708.85425</v>
      </c>
      <c r="H112" s="11">
        <f t="shared" si="11"/>
        <v>7.4393427662137288E-2</v>
      </c>
      <c r="I112" s="10">
        <f t="shared" si="7"/>
        <v>6.0163173654237401E-2</v>
      </c>
      <c r="J112" s="10">
        <f t="shared" si="8"/>
        <v>-8.927702024385864E-2</v>
      </c>
      <c r="K112" s="10">
        <f t="shared" si="9"/>
        <v>5.1067161713819536</v>
      </c>
      <c r="L112" s="10">
        <f t="shared" si="10"/>
        <v>9.5402991064508669E-2</v>
      </c>
      <c r="R112" s="29"/>
      <c r="S112" s="29"/>
    </row>
    <row r="113" spans="1:19" x14ac:dyDescent="0.25">
      <c r="A113" s="3">
        <v>44606</v>
      </c>
      <c r="B113" s="4">
        <v>42046.378700000001</v>
      </c>
      <c r="C113" s="4">
        <v>44701.421030758931</v>
      </c>
      <c r="D113" s="4">
        <v>38077.040800000002</v>
      </c>
      <c r="E113" s="4">
        <v>38464.85279732303</v>
      </c>
      <c r="F113" s="4">
        <v>52817080032.788597</v>
      </c>
      <c r="G113" s="4">
        <v>791892034700.44434</v>
      </c>
      <c r="H113" s="11">
        <f t="shared" si="11"/>
        <v>-2.0750454663291812E-2</v>
      </c>
      <c r="I113" s="10">
        <f t="shared" si="7"/>
        <v>0.16688240031875015</v>
      </c>
      <c r="J113" s="10">
        <f t="shared" si="8"/>
        <v>-1.9507910591059496E-2</v>
      </c>
      <c r="K113" s="10">
        <f t="shared" si="9"/>
        <v>4.9799990343261014</v>
      </c>
      <c r="L113" s="10">
        <f t="shared" si="10"/>
        <v>0.17397308434637937</v>
      </c>
      <c r="R113" s="29"/>
      <c r="S113" s="29"/>
    </row>
    <row r="114" spans="1:19" x14ac:dyDescent="0.25">
      <c r="A114" s="3">
        <v>44613</v>
      </c>
      <c r="B114" s="4">
        <v>38362.694544132268</v>
      </c>
      <c r="C114" s="4">
        <v>39970.489460562487</v>
      </c>
      <c r="D114" s="4">
        <v>34408.529327647499</v>
      </c>
      <c r="E114" s="4">
        <v>37714.483888054587</v>
      </c>
      <c r="F114" s="4">
        <v>77634673030.222229</v>
      </c>
      <c r="G114" s="4">
        <v>724060650130.37244</v>
      </c>
      <c r="H114" s="11">
        <f t="shared" si="11"/>
        <v>-0.10583403080052203</v>
      </c>
      <c r="I114" s="10">
        <f t="shared" si="7"/>
        <v>0.13376014215125423</v>
      </c>
      <c r="J114" s="10">
        <f t="shared" si="8"/>
        <v>1.7783654754970568E-2</v>
      </c>
      <c r="K114" s="10">
        <f t="shared" si="9"/>
        <v>4.3471116323401411</v>
      </c>
      <c r="L114" s="10">
        <f t="shared" si="10"/>
        <v>0.16164480847037876</v>
      </c>
      <c r="R114" s="29"/>
      <c r="S114" s="29"/>
    </row>
    <row r="115" spans="1:19" x14ac:dyDescent="0.25">
      <c r="A115" s="3">
        <v>44620</v>
      </c>
      <c r="B115" s="4">
        <v>37703.774039245742</v>
      </c>
      <c r="C115" s="4">
        <v>45173.580897644082</v>
      </c>
      <c r="D115" s="4">
        <v>37513.318172677456</v>
      </c>
      <c r="E115" s="4">
        <v>38385.18524878165</v>
      </c>
      <c r="F115" s="4">
        <v>68446796123.030144</v>
      </c>
      <c r="G115" s="4">
        <v>779446833852.78564</v>
      </c>
      <c r="H115" s="11">
        <f t="shared" si="11"/>
        <v>0.13017332305163057</v>
      </c>
      <c r="I115" s="10">
        <f t="shared" si="7"/>
        <v>3.9191188449342183E-2</v>
      </c>
      <c r="J115" s="10">
        <f t="shared" si="8"/>
        <v>-1.4610681505991097E-2</v>
      </c>
      <c r="K115" s="10">
        <f t="shared" si="9"/>
        <v>5.0431629222498859</v>
      </c>
      <c r="L115" s="10">
        <f t="shared" si="10"/>
        <v>0.20420115036760245</v>
      </c>
      <c r="R115" s="29"/>
      <c r="S115" s="29"/>
    </row>
    <row r="116" spans="1:19" x14ac:dyDescent="0.25">
      <c r="A116" s="3">
        <v>44627</v>
      </c>
      <c r="B116" s="4">
        <v>38398.935460703498</v>
      </c>
      <c r="C116" s="4">
        <v>42508.697214971769</v>
      </c>
      <c r="D116" s="4">
        <v>37172.818131092383</v>
      </c>
      <c r="E116" s="4">
        <v>37824.351532563232</v>
      </c>
      <c r="F116" s="4">
        <v>71797513557.333328</v>
      </c>
      <c r="G116" s="4">
        <v>743144453612.10083</v>
      </c>
      <c r="H116" s="11">
        <f t="shared" si="11"/>
        <v>-5.8992084083626259E-2</v>
      </c>
      <c r="I116" s="10">
        <f t="shared" si="7"/>
        <v>7.7406038208983494E-2</v>
      </c>
      <c r="J116" s="10">
        <f t="shared" si="8"/>
        <v>9.0621525995518537E-2</v>
      </c>
      <c r="K116" s="10">
        <f t="shared" si="9"/>
        <v>4.6866641470094681</v>
      </c>
      <c r="L116" s="10">
        <f t="shared" si="10"/>
        <v>0.14354249562306687</v>
      </c>
      <c r="R116" s="29"/>
      <c r="S116" s="29"/>
    </row>
    <row r="117" spans="1:19" x14ac:dyDescent="0.25">
      <c r="A117" s="3">
        <v>44634</v>
      </c>
      <c r="B117" s="4">
        <v>37784.666650100087</v>
      </c>
      <c r="C117" s="4">
        <v>42357.052799999998</v>
      </c>
      <c r="D117" s="4">
        <v>37590.881500000003</v>
      </c>
      <c r="E117" s="4">
        <v>41252.051988235042</v>
      </c>
      <c r="F117" s="4">
        <v>53913557583.111122</v>
      </c>
      <c r="G117" s="4">
        <v>764095643507.49182</v>
      </c>
      <c r="H117" s="11">
        <f t="shared" si="11"/>
        <v>-3.5673738530467565E-3</v>
      </c>
      <c r="I117" s="10">
        <f t="shared" si="7"/>
        <v>5.5451982348878354E-2</v>
      </c>
      <c r="J117" s="10">
        <f t="shared" si="8"/>
        <v>0.13552459318584331</v>
      </c>
      <c r="K117" s="10">
        <f t="shared" si="9"/>
        <v>4.6663776900203677</v>
      </c>
      <c r="L117" s="10">
        <f t="shared" si="10"/>
        <v>0.12679062341222291</v>
      </c>
      <c r="R117" s="29"/>
      <c r="S117" s="29"/>
    </row>
    <row r="118" spans="1:19" x14ac:dyDescent="0.25">
      <c r="A118" s="3">
        <v>44641</v>
      </c>
      <c r="B118" s="4">
        <v>41219.863543662061</v>
      </c>
      <c r="C118" s="4">
        <v>46842.719552021852</v>
      </c>
      <c r="D118" s="4">
        <v>40534.251168005583</v>
      </c>
      <c r="E118" s="4">
        <v>46842.719552021852</v>
      </c>
      <c r="F118" s="4">
        <v>54145787520.216797</v>
      </c>
      <c r="G118" s="4">
        <v>816138894705.34009</v>
      </c>
      <c r="H118" s="11">
        <f t="shared" si="11"/>
        <v>0.10590129519166769</v>
      </c>
      <c r="I118" s="10">
        <f t="shared" si="7"/>
        <v>3.3920877407541662E-2</v>
      </c>
      <c r="J118" s="10">
        <f t="shared" si="8"/>
        <v>-8.7958778381880265E-3</v>
      </c>
      <c r="K118" s="10">
        <f t="shared" si="9"/>
        <v>5.2664544264386954</v>
      </c>
      <c r="L118" s="10">
        <f t="shared" si="10"/>
        <v>0.15563303138052431</v>
      </c>
      <c r="R118" s="29"/>
      <c r="S118" s="29"/>
    </row>
    <row r="119" spans="1:19" x14ac:dyDescent="0.25">
      <c r="A119" s="3">
        <v>44648</v>
      </c>
      <c r="B119" s="4">
        <v>46824.606409893822</v>
      </c>
      <c r="C119" s="4">
        <v>48129.973865901768</v>
      </c>
      <c r="D119" s="4">
        <v>44376.979328257643</v>
      </c>
      <c r="E119" s="4">
        <v>46430.696713233767</v>
      </c>
      <c r="F119" s="4">
        <v>67360537114.685249</v>
      </c>
      <c r="G119" s="4">
        <v>888916069504.09509</v>
      </c>
      <c r="H119" s="11">
        <f t="shared" si="11"/>
        <v>2.7480349693410455E-2</v>
      </c>
      <c r="I119" s="10">
        <f t="shared" si="7"/>
        <v>5.6718375490837178E-2</v>
      </c>
      <c r="J119" s="10">
        <f t="shared" si="8"/>
        <v>-9.0197065943232402E-2</v>
      </c>
      <c r="K119" s="10">
        <f t="shared" si="9"/>
        <v>5.4386587854150505</v>
      </c>
      <c r="L119" s="10">
        <f t="shared" si="10"/>
        <v>8.4570752549044226E-2</v>
      </c>
      <c r="R119" s="29"/>
      <c r="S119" s="29"/>
    </row>
    <row r="120" spans="1:19" x14ac:dyDescent="0.25">
      <c r="A120" s="3">
        <v>44655</v>
      </c>
      <c r="B120" s="4">
        <v>46429.496492808539</v>
      </c>
      <c r="C120" s="4">
        <v>47143.741840613417</v>
      </c>
      <c r="D120" s="4">
        <v>41985.883158899756</v>
      </c>
      <c r="E120" s="4">
        <v>42242.784099999997</v>
      </c>
      <c r="F120" s="4">
        <v>75068455332.667435</v>
      </c>
      <c r="G120" s="4">
        <v>843290744547.73535</v>
      </c>
      <c r="H120" s="11">
        <f t="shared" si="11"/>
        <v>-2.0491015183930077E-2</v>
      </c>
      <c r="I120" s="10">
        <f t="shared" si="7"/>
        <v>8.0292009430581152E-2</v>
      </c>
      <c r="J120" s="10">
        <f t="shared" si="8"/>
        <v>-6.0715316346774628E-2</v>
      </c>
      <c r="K120" s="10">
        <f t="shared" si="9"/>
        <v>5.3067241304789654</v>
      </c>
      <c r="L120" s="10">
        <f t="shared" si="10"/>
        <v>0.12284744999154196</v>
      </c>
      <c r="R120" s="29"/>
      <c r="S120" s="29"/>
    </row>
    <row r="121" spans="1:19" x14ac:dyDescent="0.25">
      <c r="A121" s="3">
        <v>44662</v>
      </c>
      <c r="B121" s="4">
        <v>42149.979899999998</v>
      </c>
      <c r="C121" s="4">
        <v>42396.229800000001</v>
      </c>
      <c r="D121" s="4">
        <v>39302.213338942587</v>
      </c>
      <c r="E121" s="4">
        <v>39678.000099999997</v>
      </c>
      <c r="F121" s="4">
        <v>69447732597.433411</v>
      </c>
      <c r="G121" s="4">
        <v>771078675229.03906</v>
      </c>
      <c r="H121" s="11">
        <f t="shared" si="11"/>
        <v>-0.10070291103884177</v>
      </c>
      <c r="I121" s="10">
        <f t="shared" si="7"/>
        <v>4.5908352085739228E-2</v>
      </c>
      <c r="J121" s="10">
        <f t="shared" si="8"/>
        <v>-4.9902497411428159E-3</v>
      </c>
      <c r="K121" s="10">
        <f t="shared" si="9"/>
        <v>4.6716186514208253</v>
      </c>
      <c r="L121" s="10">
        <f t="shared" si="10"/>
        <v>7.8723720579668033E-2</v>
      </c>
      <c r="R121" s="29"/>
      <c r="S121" s="29"/>
    </row>
    <row r="122" spans="1:19" x14ac:dyDescent="0.25">
      <c r="A122" s="3">
        <v>44669</v>
      </c>
      <c r="B122" s="4">
        <v>39695.539799999999</v>
      </c>
      <c r="C122" s="4">
        <v>42940.9</v>
      </c>
      <c r="D122" s="4">
        <v>38723.549899999998</v>
      </c>
      <c r="E122" s="4">
        <v>39479.99697027191</v>
      </c>
      <c r="F122" s="4">
        <v>64795441798.089348</v>
      </c>
      <c r="G122" s="4">
        <v>767682272870.19092</v>
      </c>
      <c r="H122" s="11">
        <f t="shared" si="11"/>
        <v>1.2847137648074557E-2</v>
      </c>
      <c r="I122" s="10">
        <f t="shared" si="7"/>
        <v>2.3290615445317291E-2</v>
      </c>
      <c r="J122" s="10">
        <f t="shared" si="8"/>
        <v>-2.5656105572516075E-2</v>
      </c>
      <c r="K122" s="10">
        <f t="shared" si="9"/>
        <v>4.7444827169230157</v>
      </c>
      <c r="L122" s="10">
        <f t="shared" si="10"/>
        <v>0.10890918087032109</v>
      </c>
      <c r="R122" s="29"/>
      <c r="S122" s="29"/>
    </row>
    <row r="123" spans="1:19" x14ac:dyDescent="0.25">
      <c r="A123" s="3">
        <v>44676</v>
      </c>
      <c r="B123" s="4">
        <v>39464.998264860093</v>
      </c>
      <c r="C123" s="4">
        <v>40704.663465816608</v>
      </c>
      <c r="D123" s="4">
        <v>37572.229799988687</v>
      </c>
      <c r="E123" s="4">
        <v>38467.093999999997</v>
      </c>
      <c r="F123" s="4">
        <v>62279709631.332733</v>
      </c>
      <c r="G123" s="4">
        <v>742337469881.76672</v>
      </c>
      <c r="H123" s="11">
        <f t="shared" si="11"/>
        <v>-5.2077076497777035E-2</v>
      </c>
      <c r="I123" s="10">
        <f t="shared" si="7"/>
        <v>8.7591838555645063E-2</v>
      </c>
      <c r="J123" s="10">
        <f t="shared" si="8"/>
        <v>-0.11785530744722117</v>
      </c>
      <c r="K123" s="10">
        <f t="shared" si="9"/>
        <v>4.4453268510336583</v>
      </c>
      <c r="L123" s="10">
        <f t="shared" si="10"/>
        <v>8.337098124074771E-2</v>
      </c>
      <c r="R123" s="29"/>
      <c r="S123" s="29"/>
    </row>
    <row r="124" spans="1:19" x14ac:dyDescent="0.25">
      <c r="A124" s="3">
        <v>44683</v>
      </c>
      <c r="B124" s="4">
        <v>38465.513099999996</v>
      </c>
      <c r="C124" s="4">
        <v>39925.609900000003</v>
      </c>
      <c r="D124" s="4">
        <v>33828.135799999996</v>
      </c>
      <c r="E124" s="4">
        <v>33933.542810028841</v>
      </c>
      <c r="F124" s="4">
        <v>65085183500.905968</v>
      </c>
      <c r="G124" s="4">
        <v>712341192667.94141</v>
      </c>
      <c r="H124" s="11">
        <f t="shared" si="11"/>
        <v>-1.9139172258993035E-2</v>
      </c>
      <c r="I124" s="10">
        <f t="shared" si="7"/>
        <v>4.072817789065912E-2</v>
      </c>
      <c r="J124" s="10">
        <f t="shared" si="8"/>
        <v>-7.6613786173558962E-2</v>
      </c>
      <c r="K124" s="10">
        <f t="shared" si="9"/>
        <v>4.3411078024252046</v>
      </c>
      <c r="L124" s="10">
        <f t="shared" si="10"/>
        <v>0.18024859945134808</v>
      </c>
      <c r="R124" s="29"/>
      <c r="S124" s="29"/>
    </row>
    <row r="125" spans="1:19" x14ac:dyDescent="0.25">
      <c r="A125" s="3">
        <v>44690</v>
      </c>
      <c r="B125" s="4">
        <v>34062.893995467843</v>
      </c>
      <c r="C125" s="4">
        <v>34215.739099999999</v>
      </c>
      <c r="D125" s="4">
        <v>26812.8459</v>
      </c>
      <c r="E125" s="4">
        <v>31333.765617069981</v>
      </c>
      <c r="F125" s="4">
        <v>97356477156.654739</v>
      </c>
      <c r="G125" s="4">
        <v>584295083523.67358</v>
      </c>
      <c r="H125" s="11">
        <f t="shared" si="11"/>
        <v>-0.14301273829758088</v>
      </c>
      <c r="I125" s="10">
        <f t="shared" si="7"/>
        <v>4.5183174398118385E-2</v>
      </c>
      <c r="J125" s="10">
        <f t="shared" si="8"/>
        <v>-3.0884363147883342E-2</v>
      </c>
      <c r="K125" s="10">
        <f t="shared" si="9"/>
        <v>3.5772613500578014</v>
      </c>
      <c r="L125" s="10">
        <f t="shared" si="10"/>
        <v>0.27609501906696132</v>
      </c>
      <c r="R125" s="29"/>
      <c r="S125" s="29"/>
    </row>
    <row r="126" spans="1:19" x14ac:dyDescent="0.25">
      <c r="A126" s="3">
        <v>44697</v>
      </c>
      <c r="B126" s="4">
        <v>31293.222385285811</v>
      </c>
      <c r="C126" s="4">
        <v>31293.222385285811</v>
      </c>
      <c r="D126" s="4">
        <v>28696.6142</v>
      </c>
      <c r="E126" s="4">
        <v>30366.042220961732</v>
      </c>
      <c r="F126" s="4">
        <v>57270995979.625214</v>
      </c>
      <c r="G126" s="4">
        <v>567471444343.20691</v>
      </c>
      <c r="H126" s="11">
        <f t="shared" si="11"/>
        <v>-8.5414396753866625E-2</v>
      </c>
      <c r="I126" s="10">
        <f t="shared" si="7"/>
        <v>5.3975384975381534E-2</v>
      </c>
      <c r="J126" s="10">
        <f t="shared" si="8"/>
        <v>-3.0307476827732049E-2</v>
      </c>
      <c r="K126" s="10">
        <f t="shared" si="9"/>
        <v>3.1862973330578255</v>
      </c>
      <c r="L126" s="10">
        <f t="shared" si="10"/>
        <v>9.0484827484833108E-2</v>
      </c>
      <c r="R126" s="29"/>
      <c r="S126" s="29"/>
    </row>
    <row r="127" spans="1:19" x14ac:dyDescent="0.25">
      <c r="A127" s="3">
        <v>44704</v>
      </c>
      <c r="B127" s="4">
        <v>30295.927741628231</v>
      </c>
      <c r="C127" s="4">
        <v>30619.925588456172</v>
      </c>
      <c r="D127" s="4">
        <v>28143.43486121561</v>
      </c>
      <c r="E127" s="4">
        <v>29445.724099999999</v>
      </c>
      <c r="F127" s="4">
        <v>55851431536.359283</v>
      </c>
      <c r="G127" s="4">
        <v>561154696056.79443</v>
      </c>
      <c r="H127" s="11">
        <f t="shared" si="11"/>
        <v>-2.1515738728978783E-2</v>
      </c>
      <c r="I127" s="10">
        <f t="shared" si="7"/>
        <v>5.1218985585063083E-2</v>
      </c>
      <c r="J127" s="10">
        <f t="shared" si="8"/>
        <v>1.5740359169371665E-2</v>
      </c>
      <c r="K127" s="10">
        <f t="shared" si="9"/>
        <v>3.0962260533979329</v>
      </c>
      <c r="L127" s="10">
        <f t="shared" si="10"/>
        <v>8.7995326066378832E-2</v>
      </c>
      <c r="R127" s="29"/>
      <c r="S127" s="29"/>
    </row>
    <row r="128" spans="1:19" x14ac:dyDescent="0.25">
      <c r="A128" s="3">
        <v>44711</v>
      </c>
      <c r="B128" s="4">
        <v>29468.0772</v>
      </c>
      <c r="C128" s="4">
        <v>32298.41752086256</v>
      </c>
      <c r="D128" s="4">
        <v>29319.42997636936</v>
      </c>
      <c r="E128" s="4">
        <v>29909.21037333622</v>
      </c>
      <c r="F128" s="4">
        <v>53775979951.162666</v>
      </c>
      <c r="G128" s="4">
        <v>580169479096.14404</v>
      </c>
      <c r="H128" s="11">
        <f t="shared" si="11"/>
        <v>5.4816982737514765E-2</v>
      </c>
      <c r="I128" s="10">
        <f t="shared" si="7"/>
        <v>9.5978659137963301E-2</v>
      </c>
      <c r="J128" s="10">
        <f t="shared" si="8"/>
        <v>-0.10714027472342547</v>
      </c>
      <c r="K128" s="10">
        <f t="shared" si="9"/>
        <v>3.3207688062560052</v>
      </c>
      <c r="L128" s="10">
        <f t="shared" si="10"/>
        <v>0.1016045518925226</v>
      </c>
      <c r="R128" s="29"/>
      <c r="S128" s="29"/>
    </row>
    <row r="129" spans="1:19" x14ac:dyDescent="0.25">
      <c r="A129" s="3">
        <v>44718</v>
      </c>
      <c r="B129" s="4">
        <v>29930.4593026947</v>
      </c>
      <c r="C129" s="4">
        <v>31729.396877458799</v>
      </c>
      <c r="D129" s="4">
        <v>26704.729357176249</v>
      </c>
      <c r="E129" s="4">
        <v>26704.729357176249</v>
      </c>
      <c r="F129" s="4">
        <v>57078196873.299263</v>
      </c>
      <c r="G129" s="4">
        <v>570503843037.59167</v>
      </c>
      <c r="H129" s="11">
        <f t="shared" si="11"/>
        <v>-1.7617601327873499E-2</v>
      </c>
      <c r="I129" s="10">
        <f t="shared" si="7"/>
        <v>2.3882164833180862E-2</v>
      </c>
      <c r="J129" s="10">
        <f t="shared" si="8"/>
        <v>-0.23028979529888527</v>
      </c>
      <c r="K129" s="10">
        <f t="shared" si="9"/>
        <v>3.2446472239974753</v>
      </c>
      <c r="L129" s="10">
        <f t="shared" si="10"/>
        <v>0.18815646670960517</v>
      </c>
      <c r="R129" s="29"/>
      <c r="S129" s="29"/>
    </row>
    <row r="130" spans="1:19" x14ac:dyDescent="0.25">
      <c r="A130" s="3">
        <v>44725</v>
      </c>
      <c r="B130" s="4">
        <v>26599.661163385099</v>
      </c>
      <c r="C130" s="4">
        <v>26863.632857677239</v>
      </c>
      <c r="D130" s="4">
        <v>17697.702496556791</v>
      </c>
      <c r="E130" s="4">
        <v>20554.902699999999</v>
      </c>
      <c r="F130" s="4">
        <v>91153755133.705719</v>
      </c>
      <c r="G130" s="4">
        <v>412066109445.47961</v>
      </c>
      <c r="H130" s="11">
        <f t="shared" si="11"/>
        <v>-0.15335192277916559</v>
      </c>
      <c r="I130" s="10">
        <f t="shared" si="7"/>
        <v>0.12129568490364967</v>
      </c>
      <c r="J130" s="10">
        <f t="shared" si="8"/>
        <v>2.3075448564395362E-2</v>
      </c>
      <c r="K130" s="10">
        <f t="shared" si="9"/>
        <v>2.5937224106782146</v>
      </c>
      <c r="L130" s="10">
        <f t="shared" si="10"/>
        <v>0.5179163997645313</v>
      </c>
      <c r="R130" s="29"/>
      <c r="S130" s="29"/>
    </row>
    <row r="131" spans="1:19" x14ac:dyDescent="0.25">
      <c r="A131" s="3">
        <v>44732</v>
      </c>
      <c r="B131" s="4">
        <v>20580.038</v>
      </c>
      <c r="C131" s="4">
        <v>21836.737837671939</v>
      </c>
      <c r="D131" s="4">
        <v>19705.75385011288</v>
      </c>
      <c r="E131" s="4">
        <v>21029.2163</v>
      </c>
      <c r="F131" s="4">
        <v>52145170595.432732</v>
      </c>
      <c r="G131" s="4">
        <v>396374557009.24231</v>
      </c>
      <c r="H131" s="11">
        <f t="shared" si="11"/>
        <v>-0.18712640418507975</v>
      </c>
      <c r="I131" s="10">
        <f t="shared" ref="I131:I194" si="12">_xlfn.STDEV.S(H132:H133)</f>
        <v>3.8537275045316031E-2</v>
      </c>
      <c r="J131" s="10">
        <f t="shared" ref="J131:J194" si="13">E132/E131-1</f>
        <v>-8.1750112580277201E-2</v>
      </c>
      <c r="K131" s="10">
        <f t="shared" ref="K131:K194" si="14">C131/$C$2-1</f>
        <v>1.921242058328664</v>
      </c>
      <c r="L131" s="10">
        <f t="shared" ref="L131:L194" si="15">C131/D131-1</f>
        <v>0.10814019112224171</v>
      </c>
      <c r="R131" s="29"/>
      <c r="S131" s="29"/>
    </row>
    <row r="132" spans="1:19" x14ac:dyDescent="0.25">
      <c r="A132" s="3">
        <v>44739</v>
      </c>
      <c r="B132" s="4">
        <v>21036.933000000001</v>
      </c>
      <c r="C132" s="4">
        <v>21496.338</v>
      </c>
      <c r="D132" s="4">
        <v>18703.159685898449</v>
      </c>
      <c r="E132" s="4">
        <v>19310.075499999999</v>
      </c>
      <c r="F132" s="4">
        <v>43440926557.574913</v>
      </c>
      <c r="G132" s="4">
        <v>382361939653.2749</v>
      </c>
      <c r="H132" s="11">
        <f t="shared" ref="H132:H195" si="16">(C132-C131)/C131</f>
        <v>-1.5588401537004939E-2</v>
      </c>
      <c r="I132" s="10">
        <f t="shared" si="12"/>
        <v>5.0530676212305725E-2</v>
      </c>
      <c r="J132" s="10">
        <f t="shared" si="13"/>
        <v>8.0143670974490044E-2</v>
      </c>
      <c r="K132" s="10">
        <f t="shared" si="14"/>
        <v>1.8757045641366497</v>
      </c>
      <c r="L132" s="10">
        <f t="shared" si="15"/>
        <v>0.14934259029010555</v>
      </c>
      <c r="R132" s="29"/>
      <c r="S132" s="29"/>
    </row>
    <row r="133" spans="1:19" x14ac:dyDescent="0.25">
      <c r="A133" s="3">
        <v>44746</v>
      </c>
      <c r="B133" s="4">
        <v>19317.457999999999</v>
      </c>
      <c r="C133" s="4">
        <v>22332.793518970178</v>
      </c>
      <c r="D133" s="4">
        <v>19071.777099999999</v>
      </c>
      <c r="E133" s="4">
        <v>20857.65583736456</v>
      </c>
      <c r="F133" s="4">
        <v>52440094755.078049</v>
      </c>
      <c r="G133" s="4">
        <v>392668573887.96558</v>
      </c>
      <c r="H133" s="11">
        <f t="shared" si="16"/>
        <v>3.8911535488983226E-2</v>
      </c>
      <c r="I133" s="10">
        <f t="shared" si="12"/>
        <v>0.10914940876445939</v>
      </c>
      <c r="J133" s="10">
        <f t="shared" si="13"/>
        <v>-4.2312319637632934E-3</v>
      </c>
      <c r="K133" s="10">
        <f t="shared" si="14"/>
        <v>1.987602644339884</v>
      </c>
      <c r="L133" s="10">
        <f t="shared" si="15"/>
        <v>0.17098650020244732</v>
      </c>
      <c r="R133" s="29"/>
      <c r="S133" s="29"/>
    </row>
    <row r="134" spans="1:19" x14ac:dyDescent="0.25">
      <c r="A134" s="3">
        <v>44753</v>
      </c>
      <c r="B134" s="4">
        <v>20849.271921637501</v>
      </c>
      <c r="C134" s="4">
        <v>21605.869305574121</v>
      </c>
      <c r="D134" s="4">
        <v>19001.01635110447</v>
      </c>
      <c r="E134" s="4">
        <v>20769.402257296329</v>
      </c>
      <c r="F134" s="4">
        <v>58689727941.246613</v>
      </c>
      <c r="G134" s="4">
        <v>390042329086.38287</v>
      </c>
      <c r="H134" s="11">
        <f t="shared" si="16"/>
        <v>-3.2549632126343063E-2</v>
      </c>
      <c r="I134" s="10">
        <f t="shared" si="12"/>
        <v>7.5874275923045631E-2</v>
      </c>
      <c r="J134" s="10">
        <f t="shared" si="13"/>
        <v>8.8176945782182603E-2</v>
      </c>
      <c r="K134" s="10">
        <f t="shared" si="14"/>
        <v>1.890357277326931</v>
      </c>
      <c r="L134" s="10">
        <f t="shared" si="15"/>
        <v>0.13709019066857642</v>
      </c>
      <c r="R134" s="29"/>
      <c r="S134" s="29"/>
    </row>
    <row r="135" spans="1:19" x14ac:dyDescent="0.25">
      <c r="A135" s="3">
        <v>44760</v>
      </c>
      <c r="B135" s="4">
        <v>20787.376821544411</v>
      </c>
      <c r="C135" s="4">
        <v>24237.7006</v>
      </c>
      <c r="D135" s="4">
        <v>20787.376821544411</v>
      </c>
      <c r="E135" s="4">
        <v>22600.784714066289</v>
      </c>
      <c r="F135" s="4">
        <v>82219712351.019302</v>
      </c>
      <c r="G135" s="4">
        <v>432049272135.09808</v>
      </c>
      <c r="H135" s="11">
        <f t="shared" si="16"/>
        <v>0.12181094207336017</v>
      </c>
      <c r="I135" s="10">
        <f t="shared" si="12"/>
        <v>3.963741953476823E-2</v>
      </c>
      <c r="J135" s="10">
        <f t="shared" si="13"/>
        <v>3.1576110960853221E-2</v>
      </c>
      <c r="K135" s="10">
        <f t="shared" si="14"/>
        <v>2.2424344202067168</v>
      </c>
      <c r="L135" s="10">
        <f t="shared" si="15"/>
        <v>0.16598168244487743</v>
      </c>
      <c r="R135" s="29"/>
      <c r="S135" s="29"/>
    </row>
    <row r="136" spans="1:19" x14ac:dyDescent="0.25">
      <c r="A136" s="3">
        <v>44767</v>
      </c>
      <c r="B136" s="4">
        <v>22583.915772423828</v>
      </c>
      <c r="C136" s="4">
        <v>24589.353570680119</v>
      </c>
      <c r="D136" s="4">
        <v>20737.035817202941</v>
      </c>
      <c r="E136" s="4">
        <v>23314.429599999999</v>
      </c>
      <c r="F136" s="4">
        <v>76053711618.991867</v>
      </c>
      <c r="G136" s="4">
        <v>433491996161.78638</v>
      </c>
      <c r="H136" s="11">
        <f t="shared" si="16"/>
        <v>1.4508512027750657E-2</v>
      </c>
      <c r="I136" s="10">
        <f t="shared" si="12"/>
        <v>7.1611475964150531E-2</v>
      </c>
      <c r="J136" s="10">
        <f t="shared" si="13"/>
        <v>-6.1647308093774056E-3</v>
      </c>
      <c r="K136" s="10">
        <f t="shared" si="14"/>
        <v>2.2894773189914788</v>
      </c>
      <c r="L136" s="10">
        <f t="shared" si="15"/>
        <v>0.18576993295644439</v>
      </c>
      <c r="R136" s="29"/>
      <c r="S136" s="29"/>
    </row>
    <row r="137" spans="1:19" x14ac:dyDescent="0.25">
      <c r="A137" s="3">
        <v>44774</v>
      </c>
      <c r="B137" s="4">
        <v>23311.5556</v>
      </c>
      <c r="C137" s="4">
        <v>23567.733199999999</v>
      </c>
      <c r="D137" s="4">
        <v>22449.9977</v>
      </c>
      <c r="E137" s="4">
        <v>23170.702417541819</v>
      </c>
      <c r="F137" s="4">
        <v>66243157931.32946</v>
      </c>
      <c r="G137" s="4">
        <v>441367170520.86987</v>
      </c>
      <c r="H137" s="11">
        <f t="shared" si="16"/>
        <v>-4.1547264255790826E-2</v>
      </c>
      <c r="I137" s="10">
        <f t="shared" si="12"/>
        <v>3.7684426337482695E-2</v>
      </c>
      <c r="J137" s="10">
        <f t="shared" si="13"/>
        <v>4.9730894257837832E-2</v>
      </c>
      <c r="K137" s="10">
        <f t="shared" si="14"/>
        <v>2.1528085355559097</v>
      </c>
      <c r="L137" s="10">
        <f t="shared" si="15"/>
        <v>4.9787777929260146E-2</v>
      </c>
      <c r="R137" s="29"/>
      <c r="S137" s="29"/>
    </row>
    <row r="138" spans="1:19" x14ac:dyDescent="0.25">
      <c r="A138" s="3">
        <v>44781</v>
      </c>
      <c r="B138" s="4">
        <v>23173.564493456561</v>
      </c>
      <c r="C138" s="4">
        <v>24975.355100000001</v>
      </c>
      <c r="D138" s="4">
        <v>22734.437956381491</v>
      </c>
      <c r="E138" s="4">
        <v>24323.00216934842</v>
      </c>
      <c r="F138" s="4">
        <v>66177459375.555557</v>
      </c>
      <c r="G138" s="4">
        <v>458329239329.24078</v>
      </c>
      <c r="H138" s="11">
        <f t="shared" si="16"/>
        <v>5.972665627426578E-2</v>
      </c>
      <c r="I138" s="10">
        <f t="shared" si="12"/>
        <v>9.7654339029419335E-2</v>
      </c>
      <c r="J138" s="10">
        <f t="shared" si="13"/>
        <v>-0.11541732403954807</v>
      </c>
      <c r="K138" s="10">
        <f t="shared" si="14"/>
        <v>2.3411152472576284</v>
      </c>
      <c r="L138" s="10">
        <f t="shared" si="15"/>
        <v>9.8569278374858182E-2</v>
      </c>
      <c r="R138" s="29"/>
      <c r="S138" s="29"/>
    </row>
    <row r="139" spans="1:19" x14ac:dyDescent="0.25">
      <c r="A139" s="3">
        <v>44788</v>
      </c>
      <c r="B139" s="4">
        <v>24300.943039700771</v>
      </c>
      <c r="C139" s="4">
        <v>25136.0173</v>
      </c>
      <c r="D139" s="4">
        <v>20829.837923886771</v>
      </c>
      <c r="E139" s="4">
        <v>21515.706346354102</v>
      </c>
      <c r="F139" s="4">
        <v>55548939002.028641</v>
      </c>
      <c r="G139" s="4">
        <v>439837598105.22552</v>
      </c>
      <c r="H139" s="11">
        <f t="shared" si="16"/>
        <v>6.4328294575478869E-3</v>
      </c>
      <c r="I139" s="10">
        <f t="shared" si="12"/>
        <v>5.2016091544864897E-2</v>
      </c>
      <c r="J139" s="10">
        <f t="shared" si="13"/>
        <v>-8.8724544554754092E-2</v>
      </c>
      <c r="K139" s="10">
        <f t="shared" si="14"/>
        <v>2.3626080718412497</v>
      </c>
      <c r="L139" s="10">
        <f t="shared" si="15"/>
        <v>0.2067312953585243</v>
      </c>
      <c r="R139" s="29"/>
      <c r="S139" s="29"/>
    </row>
    <row r="140" spans="1:19" x14ac:dyDescent="0.25">
      <c r="A140" s="3">
        <v>44795</v>
      </c>
      <c r="B140" s="4">
        <v>21511.40547599992</v>
      </c>
      <c r="C140" s="4">
        <v>21826.3262</v>
      </c>
      <c r="D140" s="4">
        <v>19606.735100000002</v>
      </c>
      <c r="E140" s="4">
        <v>19606.735100000002</v>
      </c>
      <c r="F140" s="4">
        <v>51305006020.444443</v>
      </c>
      <c r="G140" s="4">
        <v>402414697678.87378</v>
      </c>
      <c r="H140" s="11">
        <f t="shared" si="16"/>
        <v>-0.13167126122243719</v>
      </c>
      <c r="I140" s="10">
        <f t="shared" si="12"/>
        <v>8.4152552894037475E-2</v>
      </c>
      <c r="J140" s="10">
        <f t="shared" si="13"/>
        <v>1.8798285293717187E-2</v>
      </c>
      <c r="K140" s="10">
        <f t="shared" si="14"/>
        <v>1.9198492260251649</v>
      </c>
      <c r="L140" s="10">
        <f t="shared" si="15"/>
        <v>0.11320554333393318</v>
      </c>
      <c r="R140" s="29"/>
      <c r="S140" s="29"/>
    </row>
    <row r="141" spans="1:19" x14ac:dyDescent="0.25">
      <c r="A141" s="3">
        <v>44802</v>
      </c>
      <c r="B141" s="4">
        <v>19539.580699999999</v>
      </c>
      <c r="C141" s="4">
        <v>20558.011500000001</v>
      </c>
      <c r="D141" s="4">
        <v>19539.580699999999</v>
      </c>
      <c r="E141" s="4">
        <v>19975.308100088139</v>
      </c>
      <c r="F141" s="4">
        <v>52303629550.807602</v>
      </c>
      <c r="G141" s="4">
        <v>382753072226.74329</v>
      </c>
      <c r="H141" s="11">
        <f t="shared" si="16"/>
        <v>-5.8109399098048804E-2</v>
      </c>
      <c r="I141" s="10">
        <f t="shared" si="12"/>
        <v>1.4247949177812103E-2</v>
      </c>
      <c r="J141" s="10">
        <f t="shared" si="13"/>
        <v>9.0819340630065915E-2</v>
      </c>
      <c r="K141" s="10">
        <f t="shared" si="14"/>
        <v>1.7501785420439395</v>
      </c>
      <c r="L141" s="10">
        <f t="shared" si="15"/>
        <v>5.2121425512472896E-2</v>
      </c>
      <c r="R141" s="29"/>
      <c r="S141" s="29"/>
    </row>
    <row r="142" spans="1:19" x14ac:dyDescent="0.25">
      <c r="A142" s="3">
        <v>44809</v>
      </c>
      <c r="B142" s="4">
        <v>20000.39947576644</v>
      </c>
      <c r="C142" s="4">
        <v>21810.000208255879</v>
      </c>
      <c r="D142" s="4">
        <v>18578.84041503516</v>
      </c>
      <c r="E142" s="4">
        <v>21789.452410620561</v>
      </c>
      <c r="F142" s="4">
        <v>49910074705.777771</v>
      </c>
      <c r="G142" s="4">
        <v>385414740811.74689</v>
      </c>
      <c r="H142" s="11">
        <f t="shared" si="16"/>
        <v>6.0900282513018246E-2</v>
      </c>
      <c r="I142" s="10">
        <f t="shared" si="12"/>
        <v>0.12313965935221177</v>
      </c>
      <c r="J142" s="10">
        <f t="shared" si="13"/>
        <v>-0.10995496618505607</v>
      </c>
      <c r="K142" s="10">
        <f t="shared" si="14"/>
        <v>1.9176651922156562</v>
      </c>
      <c r="L142" s="10">
        <f t="shared" si="15"/>
        <v>0.17391611753152603</v>
      </c>
      <c r="R142" s="29"/>
      <c r="S142" s="29"/>
    </row>
    <row r="143" spans="1:19" x14ac:dyDescent="0.25">
      <c r="A143" s="3">
        <v>44816</v>
      </c>
      <c r="B143" s="4">
        <v>21818.60296004546</v>
      </c>
      <c r="C143" s="4">
        <v>22698.771665322569</v>
      </c>
      <c r="D143" s="4">
        <v>19360.156599999998</v>
      </c>
      <c r="E143" s="4">
        <v>19393.593907619888</v>
      </c>
      <c r="F143" s="4">
        <v>68956498887.111115</v>
      </c>
      <c r="G143" s="4">
        <v>396200276022.78699</v>
      </c>
      <c r="H143" s="11">
        <f t="shared" si="16"/>
        <v>4.0750639549753789E-2</v>
      </c>
      <c r="I143" s="10">
        <f t="shared" si="12"/>
        <v>0.11859938958342603</v>
      </c>
      <c r="J143" s="10">
        <f t="shared" si="13"/>
        <v>-2.9883182579799383E-2</v>
      </c>
      <c r="K143" s="10">
        <f t="shared" si="14"/>
        <v>2.0365619147904996</v>
      </c>
      <c r="L143" s="10">
        <f t="shared" si="15"/>
        <v>0.17244773037231376</v>
      </c>
      <c r="R143" s="29"/>
      <c r="S143" s="29"/>
    </row>
    <row r="144" spans="1:19" x14ac:dyDescent="0.25">
      <c r="A144" s="3">
        <v>44823</v>
      </c>
      <c r="B144" s="4">
        <v>19420.560907415351</v>
      </c>
      <c r="C144" s="4">
        <v>19670.865914467129</v>
      </c>
      <c r="D144" s="4">
        <v>18200.895538073732</v>
      </c>
      <c r="E144" s="4">
        <v>18814.051599999999</v>
      </c>
      <c r="F144" s="4">
        <v>75282361183.646927</v>
      </c>
      <c r="G144" s="4">
        <v>364679967544.05627</v>
      </c>
      <c r="H144" s="11">
        <f t="shared" si="16"/>
        <v>-0.13339513677214704</v>
      </c>
      <c r="I144" s="10">
        <f t="shared" si="12"/>
        <v>2.1980416693507188E-2</v>
      </c>
      <c r="J144" s="10">
        <f t="shared" si="13"/>
        <v>1.176239375767163E-2</v>
      </c>
      <c r="K144" s="10">
        <f t="shared" si="14"/>
        <v>1.6314993228499279</v>
      </c>
      <c r="L144" s="10">
        <f t="shared" si="15"/>
        <v>8.0763629092778677E-2</v>
      </c>
      <c r="R144" s="29"/>
      <c r="S144" s="29"/>
    </row>
    <row r="145" spans="1:19" x14ac:dyDescent="0.25">
      <c r="A145" s="3">
        <v>44830</v>
      </c>
      <c r="B145" s="4">
        <v>18802.699700000001</v>
      </c>
      <c r="C145" s="4">
        <v>20346.161400000001</v>
      </c>
      <c r="D145" s="4">
        <v>18528.601942108569</v>
      </c>
      <c r="E145" s="4">
        <v>19035.349883096351</v>
      </c>
      <c r="F145" s="4">
        <v>78302786809.001663</v>
      </c>
      <c r="G145" s="4">
        <v>369762738295.05121</v>
      </c>
      <c r="H145" s="11">
        <f t="shared" si="16"/>
        <v>3.4329728465904444E-2</v>
      </c>
      <c r="I145" s="10">
        <f t="shared" si="12"/>
        <v>2.0337428134457061E-2</v>
      </c>
      <c r="J145" s="10">
        <f t="shared" si="13"/>
        <v>2.1065292698387861E-2</v>
      </c>
      <c r="K145" s="10">
        <f t="shared" si="14"/>
        <v>1.7218379800615775</v>
      </c>
      <c r="L145" s="10">
        <f t="shared" si="15"/>
        <v>9.8094797630726704E-2</v>
      </c>
      <c r="R145" s="29"/>
      <c r="S145" s="29"/>
    </row>
    <row r="146" spans="1:19" x14ac:dyDescent="0.25">
      <c r="A146" s="3">
        <v>44837</v>
      </c>
      <c r="B146" s="4">
        <v>19057.643695566621</v>
      </c>
      <c r="C146" s="4">
        <v>20412.179100000001</v>
      </c>
      <c r="D146" s="4">
        <v>19031.58330119948</v>
      </c>
      <c r="E146" s="4">
        <v>19436.3351</v>
      </c>
      <c r="F146" s="4">
        <v>58165526143.640732</v>
      </c>
      <c r="G146" s="4">
        <v>377364901527.95227</v>
      </c>
      <c r="H146" s="11">
        <f t="shared" si="16"/>
        <v>3.2447250713346022E-3</v>
      </c>
      <c r="I146" s="10">
        <f t="shared" si="12"/>
        <v>1.0725358815358799E-2</v>
      </c>
      <c r="J146" s="10">
        <f t="shared" si="13"/>
        <v>-9.091963732341668E-3</v>
      </c>
      <c r="K146" s="10">
        <f t="shared" si="14"/>
        <v>1.730669595995594</v>
      </c>
      <c r="L146" s="10">
        <f t="shared" si="15"/>
        <v>7.2542351151283713E-2</v>
      </c>
      <c r="R146" s="29"/>
      <c r="S146" s="29"/>
    </row>
    <row r="147" spans="1:19" x14ac:dyDescent="0.25">
      <c r="A147" s="3">
        <v>44844</v>
      </c>
      <c r="B147" s="4">
        <v>19443.004700000001</v>
      </c>
      <c r="C147" s="4">
        <v>19891.326799999999</v>
      </c>
      <c r="D147" s="4">
        <v>18290.671399999999</v>
      </c>
      <c r="E147" s="4">
        <v>19259.62064618116</v>
      </c>
      <c r="F147" s="4">
        <v>56404743252.150208</v>
      </c>
      <c r="G147" s="4">
        <v>368189182605.44391</v>
      </c>
      <c r="H147" s="11">
        <f t="shared" si="16"/>
        <v>-2.5516741620202728E-2</v>
      </c>
      <c r="I147" s="10">
        <f t="shared" si="12"/>
        <v>5.4663499869095807E-2</v>
      </c>
      <c r="J147" s="10">
        <f t="shared" si="13"/>
        <v>1.5010900740465294E-2</v>
      </c>
      <c r="K147" s="10">
        <f t="shared" si="14"/>
        <v>1.6609918054644313</v>
      </c>
      <c r="L147" s="10">
        <f t="shared" si="15"/>
        <v>8.7512118335907552E-2</v>
      </c>
      <c r="R147" s="29"/>
      <c r="S147" s="29"/>
    </row>
    <row r="148" spans="1:19" x14ac:dyDescent="0.25">
      <c r="A148" s="3">
        <v>44851</v>
      </c>
      <c r="B148" s="4">
        <v>19256.406229271732</v>
      </c>
      <c r="C148" s="4">
        <v>19685.475562085841</v>
      </c>
      <c r="D148" s="4">
        <v>18743.277099999999</v>
      </c>
      <c r="E148" s="4">
        <v>19548.724900000001</v>
      </c>
      <c r="F148" s="4">
        <v>51121258389.240417</v>
      </c>
      <c r="G148" s="4">
        <v>369169746540.71948</v>
      </c>
      <c r="H148" s="11">
        <f t="shared" si="16"/>
        <v>-1.0348793722204472E-2</v>
      </c>
      <c r="I148" s="10">
        <f t="shared" si="12"/>
        <v>3.1942835461504046E-2</v>
      </c>
      <c r="J148" s="10">
        <f t="shared" si="13"/>
        <v>5.4889666998178432E-2</v>
      </c>
      <c r="K148" s="10">
        <f t="shared" si="14"/>
        <v>1.6334537501732034</v>
      </c>
      <c r="L148" s="10">
        <f t="shared" si="15"/>
        <v>5.0268608688810446E-2</v>
      </c>
      <c r="R148" s="29"/>
      <c r="S148" s="29"/>
    </row>
    <row r="149" spans="1:19" x14ac:dyDescent="0.25">
      <c r="A149" s="3">
        <v>44858</v>
      </c>
      <c r="B149" s="4">
        <v>19564.514599999999</v>
      </c>
      <c r="C149" s="4">
        <v>21003.5573107331</v>
      </c>
      <c r="D149" s="4">
        <v>19191.1109</v>
      </c>
      <c r="E149" s="4">
        <v>20621.747899999998</v>
      </c>
      <c r="F149" s="4">
        <v>77110206318.222229</v>
      </c>
      <c r="G149" s="4">
        <v>386510700076.45062</v>
      </c>
      <c r="H149" s="11">
        <f t="shared" si="16"/>
        <v>6.6957069159450724E-2</v>
      </c>
      <c r="I149" s="10">
        <f t="shared" si="12"/>
        <v>2.918225594081654E-2</v>
      </c>
      <c r="J149" s="10">
        <f t="shared" si="13"/>
        <v>1.412615465054734E-2</v>
      </c>
      <c r="K149" s="10">
        <f t="shared" si="14"/>
        <v>1.8097820950517653</v>
      </c>
      <c r="L149" s="10">
        <f t="shared" si="15"/>
        <v>9.4441974733890932E-2</v>
      </c>
      <c r="R149" s="29"/>
      <c r="S149" s="29"/>
    </row>
    <row r="150" spans="1:19" x14ac:dyDescent="0.25">
      <c r="A150" s="3">
        <v>44865</v>
      </c>
      <c r="B150" s="4">
        <v>20620.8161</v>
      </c>
      <c r="C150" s="4">
        <v>21461.079438522302</v>
      </c>
      <c r="D150" s="4">
        <v>20063.316500000001</v>
      </c>
      <c r="E150" s="4">
        <v>20913.053899999999</v>
      </c>
      <c r="F150" s="4">
        <v>74426198199.111099</v>
      </c>
      <c r="G150" s="4">
        <v>396337037568.32123</v>
      </c>
      <c r="H150" s="11">
        <f t="shared" si="16"/>
        <v>2.1783078029139452E-2</v>
      </c>
      <c r="I150" s="10">
        <f t="shared" si="12"/>
        <v>0.11696707944711551</v>
      </c>
      <c r="J150" s="10">
        <f t="shared" si="13"/>
        <v>-0.2181917726955368</v>
      </c>
      <c r="K150" s="10">
        <f t="shared" si="14"/>
        <v>1.8709877976731568</v>
      </c>
      <c r="L150" s="10">
        <f t="shared" si="15"/>
        <v>6.9667591523181249E-2</v>
      </c>
      <c r="R150" s="29"/>
      <c r="S150" s="29"/>
    </row>
    <row r="151" spans="1:19" x14ac:dyDescent="0.25">
      <c r="A151" s="3">
        <v>44872</v>
      </c>
      <c r="B151" s="4">
        <v>20918.172299999998</v>
      </c>
      <c r="C151" s="4">
        <v>21042.870299999999</v>
      </c>
      <c r="D151" s="4">
        <v>15652.5911</v>
      </c>
      <c r="E151" s="4">
        <v>16349.99759708169</v>
      </c>
      <c r="F151" s="4">
        <v>100243211639.1111</v>
      </c>
      <c r="G151" s="4">
        <v>350282508394.99652</v>
      </c>
      <c r="H151" s="11">
        <f t="shared" si="16"/>
        <v>-1.9486864103006121E-2</v>
      </c>
      <c r="I151" s="10">
        <f t="shared" si="12"/>
        <v>0.11538429611333609</v>
      </c>
      <c r="J151" s="10">
        <f t="shared" si="13"/>
        <v>-3.5810339869493113E-3</v>
      </c>
      <c r="K151" s="10">
        <f t="shared" si="14"/>
        <v>1.8150412486185115</v>
      </c>
      <c r="L151" s="10">
        <f t="shared" si="15"/>
        <v>0.34436977019095583</v>
      </c>
      <c r="R151" s="29"/>
      <c r="S151" s="29"/>
    </row>
    <row r="152" spans="1:19" x14ac:dyDescent="0.25">
      <c r="A152" s="3">
        <v>44879</v>
      </c>
      <c r="B152" s="4">
        <v>16331.352177905759</v>
      </c>
      <c r="C152" s="4">
        <v>17151.97426193225</v>
      </c>
      <c r="D152" s="4">
        <v>15838.319299999999</v>
      </c>
      <c r="E152" s="4">
        <v>16291.447700000001</v>
      </c>
      <c r="F152" s="4">
        <v>52066060769.570267</v>
      </c>
      <c r="G152" s="4">
        <v>319197168377.12323</v>
      </c>
      <c r="H152" s="11">
        <f t="shared" si="16"/>
        <v>-0.18490329420828819</v>
      </c>
      <c r="I152" s="10">
        <f t="shared" si="12"/>
        <v>3.3692919719699684E-2</v>
      </c>
      <c r="J152" s="10">
        <f t="shared" si="13"/>
        <v>8.6497478743912115E-3</v>
      </c>
      <c r="K152" s="10">
        <f t="shared" si="14"/>
        <v>1.2945308484167359</v>
      </c>
      <c r="L152" s="10">
        <f t="shared" si="15"/>
        <v>8.294156324606039E-2</v>
      </c>
      <c r="R152" s="29"/>
      <c r="S152" s="29"/>
    </row>
    <row r="153" spans="1:19" x14ac:dyDescent="0.25">
      <c r="A153" s="3">
        <v>44886</v>
      </c>
      <c r="B153" s="4">
        <v>16286.806399999999</v>
      </c>
      <c r="C153" s="4">
        <v>16779.343199999999</v>
      </c>
      <c r="D153" s="4">
        <v>15598.4951</v>
      </c>
      <c r="E153" s="4">
        <v>16432.364615113831</v>
      </c>
      <c r="F153" s="4">
        <v>47511460133.351913</v>
      </c>
      <c r="G153" s="4">
        <v>313891561877.19812</v>
      </c>
      <c r="H153" s="11">
        <f t="shared" si="16"/>
        <v>-2.1725257759935074E-2</v>
      </c>
      <c r="I153" s="10">
        <f t="shared" si="12"/>
        <v>1.1033944723256355E-2</v>
      </c>
      <c r="J153" s="10">
        <f t="shared" si="13"/>
        <v>4.2465021359847421E-2</v>
      </c>
      <c r="K153" s="10">
        <f t="shared" si="14"/>
        <v>1.2446815742967599</v>
      </c>
      <c r="L153" s="10">
        <f t="shared" si="15"/>
        <v>7.5702693909234897E-2</v>
      </c>
      <c r="R153" s="29"/>
      <c r="S153" s="29"/>
    </row>
    <row r="154" spans="1:19" x14ac:dyDescent="0.25">
      <c r="A154" s="3">
        <v>44893</v>
      </c>
      <c r="B154" s="4">
        <v>16425.212911435799</v>
      </c>
      <c r="C154" s="4">
        <v>17214.326300000001</v>
      </c>
      <c r="D154" s="4">
        <v>16044.1124</v>
      </c>
      <c r="E154" s="4">
        <v>17130.165329487441</v>
      </c>
      <c r="F154" s="4">
        <v>39254670212.472321</v>
      </c>
      <c r="G154" s="4">
        <v>321272856464.72308</v>
      </c>
      <c r="H154" s="11">
        <f t="shared" si="16"/>
        <v>2.5923726263612112E-2</v>
      </c>
      <c r="I154" s="10">
        <f t="shared" si="12"/>
        <v>3.0818426095416348E-2</v>
      </c>
      <c r="J154" s="10">
        <f t="shared" si="13"/>
        <v>-2.2328327316607499E-3</v>
      </c>
      <c r="K154" s="10">
        <f t="shared" si="14"/>
        <v>1.3028720849778028</v>
      </c>
      <c r="L154" s="10">
        <f t="shared" si="15"/>
        <v>7.2937278848781872E-2</v>
      </c>
      <c r="R154" s="29"/>
      <c r="S154" s="29"/>
    </row>
    <row r="155" spans="1:19" x14ac:dyDescent="0.25">
      <c r="A155" s="3">
        <v>44900</v>
      </c>
      <c r="B155" s="4">
        <v>17112.095826545079</v>
      </c>
      <c r="C155" s="4">
        <v>17391.96733663847</v>
      </c>
      <c r="D155" s="4">
        <v>16746.391599999999</v>
      </c>
      <c r="E155" s="4">
        <v>17091.916535641001</v>
      </c>
      <c r="F155" s="4">
        <v>30589177657.48819</v>
      </c>
      <c r="G155" s="4">
        <v>328252252621.89032</v>
      </c>
      <c r="H155" s="11">
        <f t="shared" si="16"/>
        <v>1.0319371989507936E-2</v>
      </c>
      <c r="I155" s="10">
        <f t="shared" si="12"/>
        <v>8.961057453272768E-2</v>
      </c>
      <c r="J155" s="10">
        <f t="shared" si="13"/>
        <v>-1.9959770183640591E-2</v>
      </c>
      <c r="K155" s="10">
        <f t="shared" si="14"/>
        <v>1.3266362786669426</v>
      </c>
      <c r="L155" s="10">
        <f t="shared" si="15"/>
        <v>3.8550139758971813E-2</v>
      </c>
      <c r="R155" s="29"/>
      <c r="S155" s="29"/>
    </row>
    <row r="156" spans="1:19" x14ac:dyDescent="0.25">
      <c r="A156" s="3">
        <v>44907</v>
      </c>
      <c r="B156" s="4">
        <v>17089.446091063819</v>
      </c>
      <c r="C156" s="4">
        <v>18329.45017203005</v>
      </c>
      <c r="D156" s="4">
        <v>16529.297357680509</v>
      </c>
      <c r="E156" s="4">
        <v>16750.765809591641</v>
      </c>
      <c r="F156" s="4">
        <v>40674577445.333328</v>
      </c>
      <c r="G156" s="4">
        <v>330155343419.08282</v>
      </c>
      <c r="H156" s="11">
        <f t="shared" si="16"/>
        <v>5.3903208144638642E-2</v>
      </c>
      <c r="I156" s="10">
        <f t="shared" si="12"/>
        <v>5.0180453855041454E-2</v>
      </c>
      <c r="J156" s="10">
        <f t="shared" si="13"/>
        <v>4.7253119737011851E-3</v>
      </c>
      <c r="K156" s="10">
        <f t="shared" si="14"/>
        <v>1.4520494382727942</v>
      </c>
      <c r="L156" s="10">
        <f t="shared" si="15"/>
        <v>0.10890679593909547</v>
      </c>
      <c r="R156" s="29"/>
      <c r="S156" s="29"/>
    </row>
    <row r="157" spans="1:19" x14ac:dyDescent="0.25">
      <c r="A157" s="3">
        <v>44914</v>
      </c>
      <c r="B157" s="4">
        <v>16741.118289235608</v>
      </c>
      <c r="C157" s="4">
        <v>16994.602800000001</v>
      </c>
      <c r="D157" s="4">
        <v>16366.3141</v>
      </c>
      <c r="E157" s="4">
        <v>16829.918403840369</v>
      </c>
      <c r="F157" s="4">
        <v>33003735244.772739</v>
      </c>
      <c r="G157" s="4">
        <v>322415001958.43091</v>
      </c>
      <c r="H157" s="11">
        <f t="shared" si="16"/>
        <v>-7.282528169158993E-2</v>
      </c>
      <c r="I157" s="10">
        <f t="shared" si="12"/>
        <v>5.7989413496974205E-3</v>
      </c>
      <c r="J157" s="10">
        <f t="shared" si="13"/>
        <v>-1.3241237375879344E-2</v>
      </c>
      <c r="K157" s="10">
        <f t="shared" si="14"/>
        <v>1.2734782472088728</v>
      </c>
      <c r="L157" s="10">
        <f t="shared" si="15"/>
        <v>3.8389138578245996E-2</v>
      </c>
      <c r="R157" s="29"/>
      <c r="S157" s="29"/>
    </row>
    <row r="158" spans="1:19" x14ac:dyDescent="0.25">
      <c r="A158" s="3">
        <v>44921</v>
      </c>
      <c r="B158" s="4">
        <v>16832.923370768051</v>
      </c>
      <c r="C158" s="4">
        <v>16963.002979747602</v>
      </c>
      <c r="D158" s="4">
        <v>16379.532499999999</v>
      </c>
      <c r="E158" s="4">
        <v>16607.069459238439</v>
      </c>
      <c r="F158" s="4">
        <v>32368138357.271389</v>
      </c>
      <c r="G158" s="4">
        <v>320448193934.45709</v>
      </c>
      <c r="H158" s="11">
        <f t="shared" si="16"/>
        <v>-1.8594032837530505E-3</v>
      </c>
      <c r="I158" s="10">
        <f t="shared" si="12"/>
        <v>0.16447938564562387</v>
      </c>
      <c r="J158" s="10">
        <f t="shared" si="13"/>
        <v>2.7910104993272178E-2</v>
      </c>
      <c r="K158" s="10">
        <f t="shared" si="14"/>
        <v>1.2692509342904716</v>
      </c>
      <c r="L158" s="10">
        <f t="shared" si="15"/>
        <v>3.5621925091427586E-2</v>
      </c>
      <c r="R158" s="29"/>
      <c r="S158" s="29"/>
    </row>
    <row r="159" spans="1:19" x14ac:dyDescent="0.25">
      <c r="A159" s="3">
        <v>44928</v>
      </c>
      <c r="B159" s="4">
        <v>16617.25439639316</v>
      </c>
      <c r="C159" s="4">
        <v>17070.574511476349</v>
      </c>
      <c r="D159" s="4">
        <v>16560.090731892291</v>
      </c>
      <c r="E159" s="4">
        <v>17070.574511476349</v>
      </c>
      <c r="F159" s="4">
        <v>31094053571.555561</v>
      </c>
      <c r="G159" s="4">
        <v>322932669747.10529</v>
      </c>
      <c r="H159" s="11">
        <f t="shared" si="16"/>
        <v>6.341538220395182E-3</v>
      </c>
      <c r="I159" s="10">
        <f t="shared" si="12"/>
        <v>9.6929171450035559E-2</v>
      </c>
      <c r="J159" s="10">
        <f t="shared" si="13"/>
        <v>0.22175491969159822</v>
      </c>
      <c r="K159" s="10">
        <f t="shared" si="14"/>
        <v>1.2836414758219421</v>
      </c>
      <c r="L159" s="10">
        <f t="shared" si="15"/>
        <v>3.0826146296465629E-2</v>
      </c>
      <c r="R159" s="29"/>
      <c r="S159" s="29"/>
    </row>
    <row r="160" spans="1:19" x14ac:dyDescent="0.25">
      <c r="A160" s="3">
        <v>44935</v>
      </c>
      <c r="B160" s="4">
        <v>17114.081091013319</v>
      </c>
      <c r="C160" s="4">
        <v>21149.597101650259</v>
      </c>
      <c r="D160" s="4">
        <v>17114.081091013319</v>
      </c>
      <c r="E160" s="4">
        <v>20856.05839135823</v>
      </c>
      <c r="F160" s="4">
        <v>61607359354.666656</v>
      </c>
      <c r="G160" s="4">
        <v>356046707118.64063</v>
      </c>
      <c r="H160" s="11">
        <f t="shared" si="16"/>
        <v>0.23895051613123103</v>
      </c>
      <c r="I160" s="10">
        <f t="shared" si="12"/>
        <v>5.3160977366737722E-2</v>
      </c>
      <c r="J160" s="10">
        <f t="shared" si="13"/>
        <v>8.9561257146064444E-2</v>
      </c>
      <c r="K160" s="10">
        <f t="shared" si="14"/>
        <v>1.8293187851282813</v>
      </c>
      <c r="L160" s="10">
        <f t="shared" si="15"/>
        <v>0.23580091675246351</v>
      </c>
      <c r="R160" s="29"/>
      <c r="S160" s="29"/>
    </row>
    <row r="161" spans="1:19" x14ac:dyDescent="0.25">
      <c r="A161" s="3">
        <v>44942</v>
      </c>
      <c r="B161" s="4">
        <v>20874.787480602499</v>
      </c>
      <c r="C161" s="4">
        <v>23304.148165511389</v>
      </c>
      <c r="D161" s="4">
        <v>20545.96972671102</v>
      </c>
      <c r="E161" s="4">
        <v>22723.9532</v>
      </c>
      <c r="F161" s="4">
        <v>69306158603.555557</v>
      </c>
      <c r="G161" s="4">
        <v>413701132964.76691</v>
      </c>
      <c r="H161" s="11">
        <f t="shared" si="16"/>
        <v>0.10187196727700384</v>
      </c>
      <c r="I161" s="10">
        <f t="shared" si="12"/>
        <v>9.46920161997729E-3</v>
      </c>
      <c r="J161" s="10">
        <f t="shared" si="13"/>
        <v>4.6296068766767284E-2</v>
      </c>
      <c r="K161" s="10">
        <f t="shared" si="14"/>
        <v>2.1175470558230822</v>
      </c>
      <c r="L161" s="10">
        <f t="shared" si="15"/>
        <v>0.1342442569266793</v>
      </c>
      <c r="R161" s="29"/>
      <c r="S161" s="29"/>
    </row>
    <row r="162" spans="1:19" x14ac:dyDescent="0.25">
      <c r="A162" s="3">
        <v>44949</v>
      </c>
      <c r="B162" s="4">
        <v>22717.531999999999</v>
      </c>
      <c r="C162" s="4">
        <v>23926.159</v>
      </c>
      <c r="D162" s="4">
        <v>22366.571800000002</v>
      </c>
      <c r="E162" s="4">
        <v>23775.982899999999</v>
      </c>
      <c r="F162" s="4">
        <v>75245897354.666672</v>
      </c>
      <c r="G162" s="4">
        <v>441602809788.86169</v>
      </c>
      <c r="H162" s="11">
        <f t="shared" si="16"/>
        <v>2.669099209595421E-2</v>
      </c>
      <c r="I162" s="10">
        <f t="shared" si="12"/>
        <v>3.4803070328345023E-2</v>
      </c>
      <c r="J162" s="10">
        <f t="shared" si="13"/>
        <v>-3.5237164010105348E-2</v>
      </c>
      <c r="K162" s="10">
        <f t="shared" si="14"/>
        <v>2.2007574796488214</v>
      </c>
      <c r="L162" s="10">
        <f t="shared" si="15"/>
        <v>6.9728486508602971E-2</v>
      </c>
      <c r="R162" s="29"/>
      <c r="S162" s="29"/>
    </row>
    <row r="163" spans="1:19" x14ac:dyDescent="0.25">
      <c r="A163" s="3">
        <v>44956</v>
      </c>
      <c r="B163" s="4">
        <v>23749.460999999999</v>
      </c>
      <c r="C163" s="4">
        <v>24244.365399999999</v>
      </c>
      <c r="D163" s="4">
        <v>22672.986728828939</v>
      </c>
      <c r="E163" s="4">
        <v>22938.184691051239</v>
      </c>
      <c r="F163" s="4">
        <v>76316451219.555542</v>
      </c>
      <c r="G163" s="4">
        <v>448123560281.72583</v>
      </c>
      <c r="H163" s="11">
        <f t="shared" si="16"/>
        <v>1.3299518740137066E-2</v>
      </c>
      <c r="I163" s="10">
        <f t="shared" si="12"/>
        <v>8.0300334787944849E-2</v>
      </c>
      <c r="J163" s="10">
        <f t="shared" si="13"/>
        <v>-5.1635797700490538E-2</v>
      </c>
      <c r="K163" s="10">
        <f t="shared" si="14"/>
        <v>2.2433260137320445</v>
      </c>
      <c r="L163" s="10">
        <f t="shared" si="15"/>
        <v>6.9306205219669348E-2</v>
      </c>
      <c r="R163" s="29"/>
      <c r="S163" s="29"/>
    </row>
    <row r="164" spans="1:19" x14ac:dyDescent="0.25">
      <c r="A164" s="3">
        <v>44963</v>
      </c>
      <c r="B164" s="4">
        <v>22931.358815666859</v>
      </c>
      <c r="C164" s="4">
        <v>23373.521000000001</v>
      </c>
      <c r="D164" s="4">
        <v>21488.466499999999</v>
      </c>
      <c r="E164" s="4">
        <v>21753.753226727629</v>
      </c>
      <c r="F164" s="4">
        <v>72686632967.111099</v>
      </c>
      <c r="G164" s="4">
        <v>431797874248.57458</v>
      </c>
      <c r="H164" s="11">
        <f t="shared" si="16"/>
        <v>-3.5919455330433114E-2</v>
      </c>
      <c r="I164" s="10">
        <f t="shared" si="12"/>
        <v>5.7393517244991206E-2</v>
      </c>
      <c r="J164" s="10">
        <f t="shared" si="13"/>
        <v>0.11853256982359617</v>
      </c>
      <c r="K164" s="10">
        <f t="shared" si="14"/>
        <v>2.1268275098597647</v>
      </c>
      <c r="L164" s="10">
        <f t="shared" si="15"/>
        <v>8.7724012320749001E-2</v>
      </c>
      <c r="R164" s="29"/>
      <c r="S164" s="29"/>
    </row>
    <row r="165" spans="1:19" x14ac:dyDescent="0.25">
      <c r="A165" s="3">
        <v>44970</v>
      </c>
      <c r="B165" s="4">
        <v>21784.946400000001</v>
      </c>
      <c r="C165" s="4">
        <v>25188.2965</v>
      </c>
      <c r="D165" s="4">
        <v>21435.239489971151</v>
      </c>
      <c r="E165" s="4">
        <v>24332.281500000001</v>
      </c>
      <c r="F165" s="4">
        <v>69998990619.361694</v>
      </c>
      <c r="G165" s="4">
        <v>446395297229.96271</v>
      </c>
      <c r="H165" s="11">
        <f t="shared" si="16"/>
        <v>7.7642367189778544E-2</v>
      </c>
      <c r="I165" s="10">
        <f t="shared" si="12"/>
        <v>3.195398456264887E-2</v>
      </c>
      <c r="J165" s="10">
        <f t="shared" si="13"/>
        <v>-3.2922428585252184E-2</v>
      </c>
      <c r="K165" s="10">
        <f t="shared" si="14"/>
        <v>2.3696017995193976</v>
      </c>
      <c r="L165" s="10">
        <f t="shared" si="15"/>
        <v>0.17508817719460446</v>
      </c>
      <c r="R165" s="29"/>
      <c r="S165" s="29"/>
    </row>
    <row r="166" spans="1:19" x14ac:dyDescent="0.25">
      <c r="A166" s="3">
        <v>44977</v>
      </c>
      <c r="B166" s="4">
        <v>24295.444599999999</v>
      </c>
      <c r="C166" s="4">
        <v>25099.524799999999</v>
      </c>
      <c r="D166" s="4">
        <v>22828.388599999998</v>
      </c>
      <c r="E166" s="4">
        <v>23531.203699999998</v>
      </c>
      <c r="F166" s="4">
        <v>53396486746.177322</v>
      </c>
      <c r="G166" s="4">
        <v>461425255169.82208</v>
      </c>
      <c r="H166" s="11">
        <f t="shared" si="16"/>
        <v>-3.5243232903821482E-3</v>
      </c>
      <c r="I166" s="10">
        <f t="shared" si="12"/>
        <v>3.8251693570628387E-3</v>
      </c>
      <c r="J166" s="10">
        <f t="shared" si="13"/>
        <v>-4.6585381435459539E-2</v>
      </c>
      <c r="K166" s="10">
        <f t="shared" si="14"/>
        <v>2.3577262334180378</v>
      </c>
      <c r="L166" s="10">
        <f t="shared" si="15"/>
        <v>9.9487363729212186E-2</v>
      </c>
      <c r="R166" s="29"/>
      <c r="S166" s="29"/>
    </row>
    <row r="167" spans="1:19" x14ac:dyDescent="0.25">
      <c r="A167" s="3">
        <v>44984</v>
      </c>
      <c r="B167" s="4">
        <v>23556.255300000001</v>
      </c>
      <c r="C167" s="4">
        <v>23876.824499999999</v>
      </c>
      <c r="D167" s="4">
        <v>22188.832699999999</v>
      </c>
      <c r="E167" s="4">
        <v>22434.993600000002</v>
      </c>
      <c r="F167" s="4">
        <v>38599272675.955093</v>
      </c>
      <c r="G167" s="4">
        <v>443097163177.4975</v>
      </c>
      <c r="H167" s="11">
        <f t="shared" si="16"/>
        <v>-4.8714081630740695E-2</v>
      </c>
      <c r="I167" s="10">
        <f t="shared" si="12"/>
        <v>0.21815959453113831</v>
      </c>
      <c r="J167" s="10">
        <f t="shared" si="13"/>
        <v>-2.149302115396734E-2</v>
      </c>
      <c r="K167" s="10">
        <f t="shared" si="14"/>
        <v>2.1941576835896317</v>
      </c>
      <c r="L167" s="10">
        <f t="shared" si="15"/>
        <v>7.6073934254324183E-2</v>
      </c>
      <c r="R167" s="29"/>
      <c r="S167" s="29"/>
    </row>
    <row r="168" spans="1:19" x14ac:dyDescent="0.25">
      <c r="A168" s="3">
        <v>44991</v>
      </c>
      <c r="B168" s="4">
        <v>22428.658200000002</v>
      </c>
      <c r="C168" s="4">
        <v>22584.522700000001</v>
      </c>
      <c r="D168" s="4">
        <v>19596.8698</v>
      </c>
      <c r="E168" s="4">
        <v>21952.797807966079</v>
      </c>
      <c r="F168" s="4">
        <v>45468265067.737892</v>
      </c>
      <c r="G168" s="4">
        <v>413097901236.17792</v>
      </c>
      <c r="H168" s="11">
        <f t="shared" si="16"/>
        <v>-5.4123688013872934E-2</v>
      </c>
      <c r="I168" s="10">
        <f t="shared" si="12"/>
        <v>0.17048849850273098</v>
      </c>
      <c r="J168" s="10">
        <f t="shared" si="13"/>
        <v>0.27144668502670566</v>
      </c>
      <c r="K168" s="10">
        <f t="shared" si="14"/>
        <v>2.0212780896559117</v>
      </c>
      <c r="L168" s="10">
        <f t="shared" si="15"/>
        <v>0.15245561819265641</v>
      </c>
      <c r="R168" s="29"/>
      <c r="S168" s="29"/>
    </row>
    <row r="169" spans="1:19" x14ac:dyDescent="0.25">
      <c r="A169" s="3">
        <v>44998</v>
      </c>
      <c r="B169" s="4">
        <v>21996.353821699649</v>
      </c>
      <c r="C169" s="4">
        <v>28330.038133013899</v>
      </c>
      <c r="D169" s="4">
        <v>21828.193617223471</v>
      </c>
      <c r="E169" s="4">
        <v>27911.812000000002</v>
      </c>
      <c r="F169" s="4">
        <v>84925445168.035629</v>
      </c>
      <c r="G169" s="4">
        <v>485265499326.98407</v>
      </c>
      <c r="H169" s="11">
        <f t="shared" si="16"/>
        <v>0.25440056933387822</v>
      </c>
      <c r="I169" s="10">
        <f t="shared" si="12"/>
        <v>1.6781867755620013E-3</v>
      </c>
      <c r="J169" s="10">
        <f t="shared" si="13"/>
        <v>2.5715648269424296E-3</v>
      </c>
      <c r="K169" s="10">
        <f t="shared" si="14"/>
        <v>2.7898929557803474</v>
      </c>
      <c r="L169" s="10">
        <f t="shared" si="15"/>
        <v>0.29786452465128255</v>
      </c>
      <c r="R169" s="29"/>
      <c r="S169" s="29"/>
    </row>
    <row r="170" spans="1:19" x14ac:dyDescent="0.25">
      <c r="A170" s="3">
        <v>45005</v>
      </c>
      <c r="B170" s="4">
        <v>27960.516500000002</v>
      </c>
      <c r="C170" s="4">
        <v>28706.641299999999</v>
      </c>
      <c r="D170" s="4">
        <v>26718.214</v>
      </c>
      <c r="E170" s="4">
        <v>27983.589033995431</v>
      </c>
      <c r="F170" s="4">
        <v>59761754950.272087</v>
      </c>
      <c r="G170" s="4">
        <v>537641682043.63922</v>
      </c>
      <c r="H170" s="11">
        <f t="shared" si="16"/>
        <v>1.3293422522690949E-2</v>
      </c>
      <c r="I170" s="10">
        <f t="shared" si="12"/>
        <v>2.2605763809141057E-2</v>
      </c>
      <c r="J170" s="10">
        <f t="shared" si="13"/>
        <v>7.3111088701318661E-3</v>
      </c>
      <c r="K170" s="10">
        <f t="shared" si="14"/>
        <v>2.8402736041573058</v>
      </c>
      <c r="L170" s="10">
        <f t="shared" si="15"/>
        <v>7.4422163846730172E-2</v>
      </c>
      <c r="R170" s="29"/>
      <c r="S170" s="29"/>
    </row>
    <row r="171" spans="1:19" x14ac:dyDescent="0.25">
      <c r="A171" s="3">
        <v>45012</v>
      </c>
      <c r="B171" s="4">
        <v>27970.498834865921</v>
      </c>
      <c r="C171" s="4">
        <v>29156.380700000002</v>
      </c>
      <c r="D171" s="4">
        <v>26676.950298423311</v>
      </c>
      <c r="E171" s="4">
        <v>28188.180100000001</v>
      </c>
      <c r="F171" s="4">
        <v>38604497672.888893</v>
      </c>
      <c r="G171" s="4">
        <v>539980852208.21252</v>
      </c>
      <c r="H171" s="11">
        <f t="shared" si="16"/>
        <v>1.5666737020885904E-2</v>
      </c>
      <c r="I171" s="10">
        <f t="shared" si="12"/>
        <v>6.7611291618686772E-2</v>
      </c>
      <c r="J171" s="10">
        <f t="shared" si="13"/>
        <v>4.7424665063779958E-3</v>
      </c>
      <c r="K171" s="10">
        <f t="shared" si="14"/>
        <v>2.9004381608018881</v>
      </c>
      <c r="L171" s="10">
        <f t="shared" si="15"/>
        <v>9.2942797952554335E-2</v>
      </c>
      <c r="R171" s="29"/>
      <c r="S171" s="29"/>
    </row>
    <row r="172" spans="1:19" x14ac:dyDescent="0.25">
      <c r="A172" s="3">
        <v>45019</v>
      </c>
      <c r="B172" s="4">
        <v>28170.7772</v>
      </c>
      <c r="C172" s="4">
        <v>28681.054700000001</v>
      </c>
      <c r="D172" s="4">
        <v>27405.981206254979</v>
      </c>
      <c r="E172" s="4">
        <v>28321.8616</v>
      </c>
      <c r="F172" s="4">
        <v>32462401269.13821</v>
      </c>
      <c r="G172" s="4">
        <v>542177716285.8208</v>
      </c>
      <c r="H172" s="11">
        <f t="shared" si="16"/>
        <v>-1.6302640745804259E-2</v>
      </c>
      <c r="I172" s="10">
        <f t="shared" si="12"/>
        <v>6.8016429141675425E-2</v>
      </c>
      <c r="J172" s="10">
        <f t="shared" si="13"/>
        <v>7.0017042269314267E-2</v>
      </c>
      <c r="K172" s="10">
        <f t="shared" si="14"/>
        <v>2.8368507187151093</v>
      </c>
      <c r="L172" s="10">
        <f t="shared" si="15"/>
        <v>4.6525372842845192E-2</v>
      </c>
      <c r="R172" s="29"/>
      <c r="S172" s="29"/>
    </row>
    <row r="173" spans="1:19" x14ac:dyDescent="0.25">
      <c r="A173" s="3">
        <v>45026</v>
      </c>
      <c r="B173" s="4">
        <v>28323.772173177109</v>
      </c>
      <c r="C173" s="4">
        <v>30955.868600000002</v>
      </c>
      <c r="D173" s="4">
        <v>28201.638800000001</v>
      </c>
      <c r="E173" s="4">
        <v>30304.874580792872</v>
      </c>
      <c r="F173" s="4">
        <v>39235005747.174759</v>
      </c>
      <c r="G173" s="4">
        <v>577219713559.36475</v>
      </c>
      <c r="H173" s="11">
        <f t="shared" si="16"/>
        <v>7.9314164830904949E-2</v>
      </c>
      <c r="I173" s="10">
        <f t="shared" si="12"/>
        <v>1.0595590769019621E-3</v>
      </c>
      <c r="J173" s="10">
        <f t="shared" si="13"/>
        <v>-8.9632596021844479E-2</v>
      </c>
      <c r="K173" s="10">
        <f t="shared" si="14"/>
        <v>3.1411673290508553</v>
      </c>
      <c r="L173" s="10">
        <f t="shared" si="15"/>
        <v>9.76620479232575E-2</v>
      </c>
      <c r="R173" s="29"/>
      <c r="S173" s="29"/>
    </row>
    <row r="174" spans="1:19" x14ac:dyDescent="0.25">
      <c r="A174" s="3">
        <v>45033</v>
      </c>
      <c r="B174" s="4">
        <v>30307.415070534251</v>
      </c>
      <c r="C174" s="4">
        <v>30433.47</v>
      </c>
      <c r="D174" s="4">
        <v>27177.26</v>
      </c>
      <c r="E174" s="4">
        <v>27588.57</v>
      </c>
      <c r="F174" s="4">
        <v>42246891116.802933</v>
      </c>
      <c r="G174" s="4">
        <v>557493731089.78503</v>
      </c>
      <c r="H174" s="11">
        <f t="shared" si="16"/>
        <v>-1.687559172544105E-2</v>
      </c>
      <c r="I174" s="10">
        <f t="shared" si="12"/>
        <v>6.4973898123615583E-3</v>
      </c>
      <c r="J174" s="10">
        <f t="shared" si="13"/>
        <v>6.2416065783764907E-2</v>
      </c>
      <c r="K174" s="10">
        <f t="shared" si="14"/>
        <v>3.071282679939058</v>
      </c>
      <c r="L174" s="10">
        <f t="shared" si="15"/>
        <v>0.1198137707774809</v>
      </c>
      <c r="R174" s="29"/>
      <c r="S174" s="29"/>
    </row>
    <row r="175" spans="1:19" x14ac:dyDescent="0.25">
      <c r="A175" s="3">
        <v>45040</v>
      </c>
      <c r="B175" s="4">
        <v>27589.73</v>
      </c>
      <c r="C175" s="4">
        <v>29965.49</v>
      </c>
      <c r="D175" s="4">
        <v>27121.8</v>
      </c>
      <c r="E175" s="4">
        <v>29310.54</v>
      </c>
      <c r="F175" s="4">
        <v>45707612415.494972</v>
      </c>
      <c r="G175" s="4">
        <v>552640605891.08801</v>
      </c>
      <c r="H175" s="11">
        <f t="shared" si="16"/>
        <v>-1.5377148908750778E-2</v>
      </c>
      <c r="I175" s="10">
        <f t="shared" si="12"/>
        <v>2.3213568750472993E-2</v>
      </c>
      <c r="J175" s="10">
        <f t="shared" si="13"/>
        <v>-2.9596520569051377E-2</v>
      </c>
      <c r="K175" s="10">
        <f t="shared" si="14"/>
        <v>3.0086779599200177</v>
      </c>
      <c r="L175" s="10">
        <f t="shared" si="15"/>
        <v>0.10484886696310736</v>
      </c>
      <c r="R175" s="29"/>
      <c r="S175" s="29"/>
    </row>
    <row r="176" spans="1:19" x14ac:dyDescent="0.25">
      <c r="A176" s="3">
        <v>45047</v>
      </c>
      <c r="B176" s="4">
        <v>29190.79</v>
      </c>
      <c r="C176" s="4">
        <v>29780.05</v>
      </c>
      <c r="D176" s="4">
        <v>27688.46</v>
      </c>
      <c r="E176" s="4">
        <v>28443.05</v>
      </c>
      <c r="F176" s="4">
        <v>42279940542.963463</v>
      </c>
      <c r="G176" s="4">
        <v>556245080382.34363</v>
      </c>
      <c r="H176" s="11">
        <f t="shared" si="16"/>
        <v>-6.1884521160842799E-3</v>
      </c>
      <c r="I176" s="10">
        <f t="shared" si="12"/>
        <v>2.7647212203589389E-3</v>
      </c>
      <c r="J176" s="10">
        <f t="shared" si="13"/>
        <v>-5.4033586412146395E-2</v>
      </c>
      <c r="K176" s="10">
        <f t="shared" si="14"/>
        <v>2.9838704483162499</v>
      </c>
      <c r="L176" s="10">
        <f t="shared" si="15"/>
        <v>7.5540134770947898E-2</v>
      </c>
      <c r="R176" s="29"/>
      <c r="S176" s="29"/>
    </row>
    <row r="177" spans="1:19" x14ac:dyDescent="0.25">
      <c r="A177" s="3">
        <v>45054</v>
      </c>
      <c r="B177" s="4">
        <v>28417.98</v>
      </c>
      <c r="C177" s="4">
        <v>28618.11</v>
      </c>
      <c r="D177" s="4">
        <v>25954.76</v>
      </c>
      <c r="E177" s="4">
        <v>26906.17</v>
      </c>
      <c r="F177" s="4">
        <v>36949699199.367767</v>
      </c>
      <c r="G177" s="4">
        <v>529170256765.47491</v>
      </c>
      <c r="H177" s="11">
        <f t="shared" si="16"/>
        <v>-3.9017395874083448E-2</v>
      </c>
      <c r="I177" s="10">
        <f t="shared" si="12"/>
        <v>3.8629681652131959E-2</v>
      </c>
      <c r="J177" s="10">
        <f t="shared" si="13"/>
        <v>-5.7496105911765127E-3</v>
      </c>
      <c r="K177" s="10">
        <f t="shared" si="14"/>
        <v>2.8284301979232325</v>
      </c>
      <c r="L177" s="10">
        <f t="shared" si="15"/>
        <v>0.1026150887159043</v>
      </c>
      <c r="R177" s="29"/>
      <c r="S177" s="29"/>
    </row>
    <row r="178" spans="1:19" x14ac:dyDescent="0.25">
      <c r="A178" s="3">
        <v>45061</v>
      </c>
      <c r="B178" s="4">
        <v>26917.59</v>
      </c>
      <c r="C178" s="4">
        <v>27613.4</v>
      </c>
      <c r="D178" s="4">
        <v>26486.01</v>
      </c>
      <c r="E178" s="4">
        <v>26751.47</v>
      </c>
      <c r="F178" s="4">
        <v>36776706578.59626</v>
      </c>
      <c r="G178" s="4">
        <v>524664781736.85278</v>
      </c>
      <c r="H178" s="11">
        <f t="shared" si="16"/>
        <v>-3.5107489628071142E-2</v>
      </c>
      <c r="I178" s="10">
        <f t="shared" si="12"/>
        <v>7.2152374574597404E-3</v>
      </c>
      <c r="J178" s="10">
        <f t="shared" si="13"/>
        <v>5.0421154426280035E-2</v>
      </c>
      <c r="K178" s="10">
        <f t="shared" si="14"/>
        <v>2.6940236244578482</v>
      </c>
      <c r="L178" s="10">
        <f t="shared" si="15"/>
        <v>4.2565490234278469E-2</v>
      </c>
      <c r="R178" s="29"/>
      <c r="S178" s="29"/>
    </row>
    <row r="179" spans="1:19" x14ac:dyDescent="0.25">
      <c r="A179" s="3">
        <v>45068</v>
      </c>
      <c r="B179" s="4">
        <v>26747.74</v>
      </c>
      <c r="C179" s="4">
        <v>28152.5</v>
      </c>
      <c r="D179" s="4">
        <v>25963.53</v>
      </c>
      <c r="E179" s="4">
        <v>28100.31</v>
      </c>
      <c r="F179" s="4">
        <v>37272906315.252762</v>
      </c>
      <c r="G179" s="4">
        <v>519312668785.67291</v>
      </c>
      <c r="H179" s="11">
        <f t="shared" si="16"/>
        <v>1.952313007452898E-2</v>
      </c>
      <c r="I179" s="10">
        <f t="shared" si="12"/>
        <v>3.3913794601464715E-2</v>
      </c>
      <c r="J179" s="10">
        <f t="shared" si="13"/>
        <v>-3.5440890153880966E-2</v>
      </c>
      <c r="K179" s="10">
        <f t="shared" si="14"/>
        <v>2.766142528176522</v>
      </c>
      <c r="L179" s="10">
        <f t="shared" si="15"/>
        <v>8.4309414012655459E-2</v>
      </c>
      <c r="R179" s="29"/>
      <c r="S179" s="29"/>
    </row>
    <row r="180" spans="1:19" x14ac:dyDescent="0.25">
      <c r="A180" s="3">
        <v>45075</v>
      </c>
      <c r="B180" s="4">
        <v>28064.959999999999</v>
      </c>
      <c r="C180" s="4">
        <v>28414.86</v>
      </c>
      <c r="D180" s="4">
        <v>26613.13</v>
      </c>
      <c r="E180" s="4">
        <v>27104.41</v>
      </c>
      <c r="F180" s="4">
        <v>37209645681.825958</v>
      </c>
      <c r="G180" s="4">
        <v>530673502430.52002</v>
      </c>
      <c r="H180" s="11">
        <f t="shared" si="16"/>
        <v>9.319243406447051E-3</v>
      </c>
      <c r="I180" s="10">
        <f t="shared" si="12"/>
        <v>1.2945806535088937E-2</v>
      </c>
      <c r="J180" s="10">
        <f t="shared" si="13"/>
        <v>-4.366632588571373E-2</v>
      </c>
      <c r="K180" s="10">
        <f t="shared" si="14"/>
        <v>2.8012401270999705</v>
      </c>
      <c r="L180" s="10">
        <f t="shared" si="15"/>
        <v>6.7700792804153309E-2</v>
      </c>
      <c r="R180" s="29"/>
      <c r="S180" s="29"/>
    </row>
    <row r="181" spans="1:19" x14ac:dyDescent="0.25">
      <c r="A181" s="3">
        <v>45082</v>
      </c>
      <c r="B181" s="4">
        <v>27118.77</v>
      </c>
      <c r="C181" s="4">
        <v>27316.85</v>
      </c>
      <c r="D181" s="4">
        <v>25438.67</v>
      </c>
      <c r="E181" s="4">
        <v>25920.86</v>
      </c>
      <c r="F181" s="4">
        <v>40059350546.219131</v>
      </c>
      <c r="G181" s="4">
        <v>509863155237.19122</v>
      </c>
      <c r="H181" s="11">
        <f t="shared" si="16"/>
        <v>-3.864210487047981E-2</v>
      </c>
      <c r="I181" s="10">
        <f t="shared" si="12"/>
        <v>0.13675689470958655</v>
      </c>
      <c r="J181" s="10">
        <f t="shared" si="13"/>
        <v>1.6147998175986444E-2</v>
      </c>
      <c r="K181" s="10">
        <f t="shared" si="14"/>
        <v>2.6543522074706978</v>
      </c>
      <c r="L181" s="10">
        <f t="shared" si="15"/>
        <v>7.3831690100150782E-2</v>
      </c>
      <c r="R181" s="29"/>
      <c r="S181" s="29"/>
    </row>
    <row r="182" spans="1:19" x14ac:dyDescent="0.25">
      <c r="A182" s="3">
        <v>45089</v>
      </c>
      <c r="B182" s="4">
        <v>25925.52</v>
      </c>
      <c r="C182" s="4">
        <v>26761.39</v>
      </c>
      <c r="D182" s="4">
        <v>24876.67</v>
      </c>
      <c r="E182" s="4">
        <v>26339.43</v>
      </c>
      <c r="F182" s="4">
        <v>41282791153.23481</v>
      </c>
      <c r="G182" s="4">
        <v>503097863379.29211</v>
      </c>
      <c r="H182" s="11">
        <f t="shared" si="16"/>
        <v>-2.0333969692698798E-2</v>
      </c>
      <c r="I182" s="10">
        <f t="shared" si="12"/>
        <v>0.12654584001183375</v>
      </c>
      <c r="J182" s="10">
        <f t="shared" si="13"/>
        <v>0.15635380112629615</v>
      </c>
      <c r="K182" s="10">
        <f t="shared" si="14"/>
        <v>2.5800447204375416</v>
      </c>
      <c r="L182" s="10">
        <f t="shared" si="15"/>
        <v>7.5762551820641733E-2</v>
      </c>
      <c r="R182" s="29"/>
      <c r="S182" s="29"/>
    </row>
    <row r="183" spans="1:19" x14ac:dyDescent="0.25">
      <c r="A183" s="3">
        <v>45096</v>
      </c>
      <c r="B183" s="4">
        <v>26341.31</v>
      </c>
      <c r="C183" s="4">
        <v>31392.97</v>
      </c>
      <c r="D183" s="4">
        <v>26327.58</v>
      </c>
      <c r="E183" s="4">
        <v>30457.7</v>
      </c>
      <c r="F183" s="4">
        <v>60619985869.09201</v>
      </c>
      <c r="G183" s="4">
        <v>560854440777.08374</v>
      </c>
      <c r="H183" s="11">
        <f t="shared" si="16"/>
        <v>0.17306948555362789</v>
      </c>
      <c r="I183" s="10">
        <f t="shared" si="12"/>
        <v>8.1552498252678279E-3</v>
      </c>
      <c r="J183" s="10">
        <f t="shared" si="13"/>
        <v>5.452151672647565E-3</v>
      </c>
      <c r="K183" s="10">
        <f t="shared" si="14"/>
        <v>3.1996412184626486</v>
      </c>
      <c r="L183" s="10">
        <f t="shared" si="15"/>
        <v>0.19239861772331524</v>
      </c>
      <c r="R183" s="29"/>
      <c r="S183" s="29"/>
    </row>
    <row r="184" spans="1:19" x14ac:dyDescent="0.25">
      <c r="A184" s="3">
        <v>45103</v>
      </c>
      <c r="B184" s="4">
        <v>30462.68</v>
      </c>
      <c r="C184" s="4">
        <v>31207.96</v>
      </c>
      <c r="D184" s="4">
        <v>29868.71</v>
      </c>
      <c r="E184" s="4">
        <v>30623.759999999998</v>
      </c>
      <c r="F184" s="4">
        <v>53071409663.819443</v>
      </c>
      <c r="G184" s="4">
        <v>590641273671.20227</v>
      </c>
      <c r="H184" s="11">
        <f t="shared" si="16"/>
        <v>-5.8933576530032688E-3</v>
      </c>
      <c r="I184" s="10">
        <f t="shared" si="12"/>
        <v>3.2698384574606412E-3</v>
      </c>
      <c r="J184" s="10">
        <f t="shared" si="13"/>
        <v>-1.4997178661274702E-2</v>
      </c>
      <c r="K184" s="10">
        <f t="shared" si="14"/>
        <v>3.1748912307479538</v>
      </c>
      <c r="L184" s="10">
        <f t="shared" si="15"/>
        <v>4.48378922290249E-2</v>
      </c>
      <c r="R184" s="29"/>
      <c r="S184" s="29"/>
    </row>
    <row r="185" spans="1:19" x14ac:dyDescent="0.25">
      <c r="A185" s="3">
        <v>45110</v>
      </c>
      <c r="B185" s="4">
        <v>30616.98</v>
      </c>
      <c r="C185" s="4">
        <v>31383.97</v>
      </c>
      <c r="D185" s="4">
        <v>29826.18</v>
      </c>
      <c r="E185" s="4">
        <v>30164.49</v>
      </c>
      <c r="F185" s="4">
        <v>45063206047.466141</v>
      </c>
      <c r="G185" s="4">
        <v>593255342029.38281</v>
      </c>
      <c r="H185" s="11">
        <f t="shared" si="16"/>
        <v>5.6399072544313063E-3</v>
      </c>
      <c r="I185" s="10">
        <f t="shared" si="12"/>
        <v>3.6331748010257292E-2</v>
      </c>
      <c r="J185" s="10">
        <f t="shared" si="13"/>
        <v>1.8757154521755748E-3</v>
      </c>
      <c r="K185" s="10">
        <f t="shared" si="14"/>
        <v>3.1984372300867108</v>
      </c>
      <c r="L185" s="10">
        <f t="shared" si="15"/>
        <v>5.2228947857217989E-2</v>
      </c>
      <c r="R185" s="29"/>
      <c r="S185" s="29"/>
    </row>
    <row r="186" spans="1:19" x14ac:dyDescent="0.25">
      <c r="A186" s="3">
        <v>45117</v>
      </c>
      <c r="B186" s="4">
        <v>30160.66</v>
      </c>
      <c r="C186" s="4">
        <v>31706.1</v>
      </c>
      <c r="D186" s="4">
        <v>29921.99</v>
      </c>
      <c r="E186" s="4">
        <v>30221.07</v>
      </c>
      <c r="F186" s="4">
        <v>49681708086.695313</v>
      </c>
      <c r="G186" s="4">
        <v>592329934799.99951</v>
      </c>
      <c r="H186" s="11">
        <f t="shared" si="16"/>
        <v>1.0264157147741263E-2</v>
      </c>
      <c r="I186" s="10">
        <f t="shared" si="12"/>
        <v>2.1759881369783136E-2</v>
      </c>
      <c r="J186" s="10">
        <f t="shared" si="13"/>
        <v>-5.3049081319754832E-3</v>
      </c>
      <c r="K186" s="10">
        <f t="shared" si="14"/>
        <v>3.2415306495912484</v>
      </c>
      <c r="L186" s="10">
        <f t="shared" si="15"/>
        <v>5.9625379194365058E-2</v>
      </c>
      <c r="R186" s="29"/>
      <c r="S186" s="29"/>
    </row>
    <row r="187" spans="1:19" x14ac:dyDescent="0.25">
      <c r="A187" s="3">
        <v>45124</v>
      </c>
      <c r="B187" s="4">
        <v>30231.96</v>
      </c>
      <c r="C187" s="4">
        <v>30402.45</v>
      </c>
      <c r="D187" s="4">
        <v>29666.01</v>
      </c>
      <c r="E187" s="4">
        <v>30060.75</v>
      </c>
      <c r="F187" s="4">
        <v>44398715585.718323</v>
      </c>
      <c r="G187" s="4">
        <v>582773988374.91016</v>
      </c>
      <c r="H187" s="11">
        <f t="shared" si="16"/>
        <v>-4.1116693633086308E-2</v>
      </c>
      <c r="I187" s="10">
        <f t="shared" si="12"/>
        <v>5.0043033072546331E-3</v>
      </c>
      <c r="J187" s="10">
        <f t="shared" si="13"/>
        <v>-2.6175328293538858E-2</v>
      </c>
      <c r="K187" s="10">
        <f t="shared" si="14"/>
        <v>3.0671329333366595</v>
      </c>
      <c r="L187" s="10">
        <f t="shared" si="15"/>
        <v>2.4824369707958871E-2</v>
      </c>
      <c r="R187" s="29"/>
      <c r="S187" s="29"/>
    </row>
    <row r="188" spans="1:19" x14ac:dyDescent="0.25">
      <c r="A188" s="3">
        <v>45131</v>
      </c>
      <c r="B188" s="4">
        <v>30083.78</v>
      </c>
      <c r="C188" s="4">
        <v>30087.98</v>
      </c>
      <c r="D188" s="4">
        <v>28945.599999999999</v>
      </c>
      <c r="E188" s="4">
        <v>29273.9</v>
      </c>
      <c r="F188" s="4">
        <v>39606730685.567284</v>
      </c>
      <c r="G188" s="4">
        <v>569885617089.09509</v>
      </c>
      <c r="H188" s="11">
        <f t="shared" si="16"/>
        <v>-1.0343574284309362E-2</v>
      </c>
      <c r="I188" s="10">
        <f t="shared" si="12"/>
        <v>5.5481906363857702E-3</v>
      </c>
      <c r="J188" s="10">
        <f t="shared" si="13"/>
        <v>-6.396482873822773E-3</v>
      </c>
      <c r="K188" s="10">
        <f t="shared" si="14"/>
        <v>3.0250642417165308</v>
      </c>
      <c r="L188" s="10">
        <f t="shared" si="15"/>
        <v>3.9466447404786997E-2</v>
      </c>
      <c r="R188" s="29"/>
      <c r="S188" s="29"/>
    </row>
    <row r="189" spans="1:19" x14ac:dyDescent="0.25">
      <c r="A189" s="3">
        <v>45138</v>
      </c>
      <c r="B189" s="4">
        <v>29281.11</v>
      </c>
      <c r="C189" s="4">
        <v>29989.7</v>
      </c>
      <c r="D189" s="4">
        <v>28778.21</v>
      </c>
      <c r="E189" s="4">
        <v>29086.65</v>
      </c>
      <c r="F189" s="4">
        <v>42164191086.867691</v>
      </c>
      <c r="G189" s="4">
        <v>567803042881.96057</v>
      </c>
      <c r="H189" s="11">
        <f t="shared" si="16"/>
        <v>-3.2664206769613259E-3</v>
      </c>
      <c r="I189" s="10">
        <f t="shared" si="12"/>
        <v>1.358958658733613E-2</v>
      </c>
      <c r="J189" s="10">
        <f t="shared" si="13"/>
        <v>6.8230614388387067E-3</v>
      </c>
      <c r="K189" s="10">
        <f t="shared" si="14"/>
        <v>3.01191668865129</v>
      </c>
      <c r="L189" s="10">
        <f t="shared" si="15"/>
        <v>4.2097475833278164E-2</v>
      </c>
      <c r="R189" s="29"/>
      <c r="S189" s="29"/>
    </row>
    <row r="190" spans="1:19" x14ac:dyDescent="0.25">
      <c r="A190" s="3">
        <v>45145</v>
      </c>
      <c r="B190" s="4">
        <v>29036.98</v>
      </c>
      <c r="C190" s="4">
        <v>30127.05</v>
      </c>
      <c r="D190" s="4">
        <v>28781.8</v>
      </c>
      <c r="E190" s="4">
        <v>29285.11</v>
      </c>
      <c r="F190" s="4">
        <v>38994329065.505653</v>
      </c>
      <c r="G190" s="4">
        <v>571399356783.60632</v>
      </c>
      <c r="H190" s="11">
        <f t="shared" si="16"/>
        <v>4.5799057676468432E-3</v>
      </c>
      <c r="I190" s="10">
        <f t="shared" si="12"/>
        <v>5.8916516393221534E-2</v>
      </c>
      <c r="J190" s="10">
        <f t="shared" si="13"/>
        <v>-0.10603033418689567</v>
      </c>
      <c r="K190" s="10">
        <f t="shared" si="14"/>
        <v>3.0302908890329627</v>
      </c>
      <c r="L190" s="10">
        <f t="shared" si="15"/>
        <v>4.6739606278968004E-2</v>
      </c>
      <c r="R190" s="29"/>
      <c r="S190" s="29"/>
    </row>
    <row r="191" spans="1:19" x14ac:dyDescent="0.25">
      <c r="A191" s="3">
        <v>45152</v>
      </c>
      <c r="B191" s="4">
        <v>29303.8</v>
      </c>
      <c r="C191" s="4">
        <v>29686.03</v>
      </c>
      <c r="D191" s="4">
        <v>25458.37</v>
      </c>
      <c r="E191" s="4">
        <v>26180</v>
      </c>
      <c r="F191" s="4">
        <v>45408627211.670143</v>
      </c>
      <c r="G191" s="4">
        <v>544374891311.09241</v>
      </c>
      <c r="H191" s="11">
        <f t="shared" si="16"/>
        <v>-1.4638671891207418E-2</v>
      </c>
      <c r="I191" s="10">
        <f t="shared" si="12"/>
        <v>0.10167891378768479</v>
      </c>
      <c r="J191" s="10">
        <f t="shared" si="13"/>
        <v>-3.4996180290297607E-3</v>
      </c>
      <c r="K191" s="10">
        <f t="shared" si="14"/>
        <v>2.9712927830822862</v>
      </c>
      <c r="L191" s="10">
        <f t="shared" si="15"/>
        <v>0.16606169208790655</v>
      </c>
      <c r="R191" s="29"/>
      <c r="S191" s="29"/>
    </row>
    <row r="192" spans="1:19" x14ac:dyDescent="0.25">
      <c r="A192" s="3">
        <v>45159</v>
      </c>
      <c r="B192" s="4">
        <v>26190.02</v>
      </c>
      <c r="C192" s="4">
        <v>26778.01</v>
      </c>
      <c r="D192" s="4">
        <v>25593.79</v>
      </c>
      <c r="E192" s="4">
        <v>26088.38</v>
      </c>
      <c r="F192" s="4">
        <v>37836141240.57682</v>
      </c>
      <c r="G192" s="4">
        <v>507853341217.84723</v>
      </c>
      <c r="H192" s="11">
        <f t="shared" si="16"/>
        <v>-9.7959208422278107E-2</v>
      </c>
      <c r="I192" s="10">
        <f t="shared" si="12"/>
        <v>7.2825986863581521E-2</v>
      </c>
      <c r="J192" s="10">
        <f t="shared" si="13"/>
        <v>-4.1313412331468458E-3</v>
      </c>
      <c r="K192" s="10">
        <f t="shared" si="14"/>
        <v>2.5822680856384399</v>
      </c>
      <c r="L192" s="10">
        <f t="shared" si="15"/>
        <v>4.6269817795644874E-2</v>
      </c>
      <c r="R192" s="29"/>
      <c r="S192" s="29"/>
    </row>
    <row r="193" spans="1:19" x14ac:dyDescent="0.25">
      <c r="A193" s="3">
        <v>45166</v>
      </c>
      <c r="B193" s="4">
        <v>26101.82</v>
      </c>
      <c r="C193" s="4">
        <v>28005.42</v>
      </c>
      <c r="D193" s="4">
        <v>25400.9</v>
      </c>
      <c r="E193" s="4">
        <v>25980.6</v>
      </c>
      <c r="F193" s="4">
        <v>36140495346.789497</v>
      </c>
      <c r="G193" s="4">
        <v>512584549864.5473</v>
      </c>
      <c r="H193" s="11">
        <f t="shared" si="16"/>
        <v>4.5836490463630419E-2</v>
      </c>
      <c r="I193" s="10">
        <f t="shared" si="12"/>
        <v>5.1262537218423096E-2</v>
      </c>
      <c r="J193" s="10">
        <f t="shared" si="13"/>
        <v>-5.3482213651723232E-3</v>
      </c>
      <c r="K193" s="10">
        <f t="shared" si="14"/>
        <v>2.7464666825839736</v>
      </c>
      <c r="L193" s="10">
        <f t="shared" si="15"/>
        <v>0.10253652429638316</v>
      </c>
      <c r="R193" s="29"/>
      <c r="S193" s="29"/>
    </row>
    <row r="194" spans="1:19" x14ac:dyDescent="0.25">
      <c r="A194" s="3">
        <v>45173</v>
      </c>
      <c r="B194" s="4">
        <v>25971.21</v>
      </c>
      <c r="C194" s="4">
        <v>26404.77</v>
      </c>
      <c r="D194" s="4">
        <v>25491.64</v>
      </c>
      <c r="E194" s="4">
        <v>25841.65</v>
      </c>
      <c r="F194" s="4">
        <v>28217408127.337669</v>
      </c>
      <c r="G194" s="4">
        <v>503566846252.52258</v>
      </c>
      <c r="H194" s="11">
        <f t="shared" si="16"/>
        <v>-5.7155007852051423E-2</v>
      </c>
      <c r="I194" s="10">
        <f t="shared" si="12"/>
        <v>6.3282744852604881E-3</v>
      </c>
      <c r="J194" s="10">
        <f t="shared" si="13"/>
        <v>2.6691407088943686E-2</v>
      </c>
      <c r="K194" s="10">
        <f t="shared" si="14"/>
        <v>2.5323373499234378</v>
      </c>
      <c r="L194" s="10">
        <f t="shared" si="15"/>
        <v>3.5820763199229333E-2</v>
      </c>
      <c r="R194" s="29"/>
      <c r="S194" s="29"/>
    </row>
    <row r="195" spans="1:19" x14ac:dyDescent="0.25">
      <c r="A195" s="3">
        <v>45180</v>
      </c>
      <c r="B195" s="4">
        <v>25841.599999999999</v>
      </c>
      <c r="C195" s="4">
        <v>26809.85</v>
      </c>
      <c r="D195" s="4">
        <v>25003.54</v>
      </c>
      <c r="E195" s="4">
        <v>26531.4</v>
      </c>
      <c r="F195" s="4">
        <v>32550486810.77169</v>
      </c>
      <c r="G195" s="4">
        <v>509007479762.96661</v>
      </c>
      <c r="H195" s="11">
        <f t="shared" si="16"/>
        <v>1.5341167523898072E-2</v>
      </c>
      <c r="I195" s="10">
        <f t="shared" ref="I195:I258" si="17">_xlfn.STDEV.S(H196:H197)</f>
        <v>3.4563140755135661E-3</v>
      </c>
      <c r="J195" s="10">
        <f t="shared" ref="J195:J258" si="18">E196/E195-1</f>
        <v>-1.0451389674122069E-2</v>
      </c>
      <c r="K195" s="10">
        <f t="shared" ref="K195:K258" si="19">C195/$C$2-1</f>
        <v>2.5865275289595351</v>
      </c>
      <c r="L195" s="10">
        <f t="shared" ref="L195:L258" si="20">C195/D195-1</f>
        <v>7.2242170508655779E-2</v>
      </c>
      <c r="R195" s="29"/>
      <c r="S195" s="29"/>
    </row>
    <row r="196" spans="1:19" x14ac:dyDescent="0.25">
      <c r="A196" s="3">
        <v>45187</v>
      </c>
      <c r="B196" s="4">
        <v>26527.97</v>
      </c>
      <c r="C196" s="4">
        <v>27461.08</v>
      </c>
      <c r="D196" s="4">
        <v>26238.82</v>
      </c>
      <c r="E196" s="4">
        <v>26254.11</v>
      </c>
      <c r="F196" s="4">
        <v>30237230191.09874</v>
      </c>
      <c r="G196" s="4">
        <v>522348194696.01508</v>
      </c>
      <c r="H196" s="11">
        <f t="shared" ref="H196:H259" si="21">(C196-C195)/C195</f>
        <v>2.4290699127373083E-2</v>
      </c>
      <c r="I196" s="10">
        <f t="shared" si="17"/>
        <v>1.4672673249334044E-3</v>
      </c>
      <c r="J196" s="10">
        <f t="shared" si="18"/>
        <v>6.5665528178254773E-2</v>
      </c>
      <c r="K196" s="10">
        <f t="shared" si="19"/>
        <v>2.673646790077532</v>
      </c>
      <c r="L196" s="10">
        <f t="shared" si="20"/>
        <v>4.6582125263255003E-2</v>
      </c>
      <c r="R196" s="29"/>
      <c r="S196" s="29"/>
    </row>
    <row r="197" spans="1:19" x14ac:dyDescent="0.25">
      <c r="A197" s="3">
        <v>45194</v>
      </c>
      <c r="B197" s="4">
        <v>26251.64</v>
      </c>
      <c r="C197" s="4">
        <v>27993.9</v>
      </c>
      <c r="D197" s="4">
        <v>26029.07</v>
      </c>
      <c r="E197" s="4">
        <v>27978.1</v>
      </c>
      <c r="F197" s="4">
        <v>27741114702.799049</v>
      </c>
      <c r="G197" s="4">
        <v>518516326542.78821</v>
      </c>
      <c r="H197" s="11">
        <f t="shared" si="21"/>
        <v>1.9402732885960772E-2</v>
      </c>
      <c r="I197" s="10">
        <f t="shared" si="17"/>
        <v>2.4766892347842132E-2</v>
      </c>
      <c r="J197" s="10">
        <f t="shared" si="18"/>
        <v>-1.6319907356110441E-3</v>
      </c>
      <c r="K197" s="10">
        <f t="shared" si="19"/>
        <v>2.7449255774627739</v>
      </c>
      <c r="L197" s="10">
        <f t="shared" si="20"/>
        <v>7.5485985477007134E-2</v>
      </c>
      <c r="R197" s="29"/>
      <c r="S197" s="29"/>
    </row>
    <row r="198" spans="1:19" x14ac:dyDescent="0.25">
      <c r="A198" s="3">
        <v>45201</v>
      </c>
      <c r="B198" s="4">
        <v>27991.07</v>
      </c>
      <c r="C198" s="4">
        <v>28478.97</v>
      </c>
      <c r="D198" s="4">
        <v>27247.64</v>
      </c>
      <c r="E198" s="4">
        <v>27932.44</v>
      </c>
      <c r="F198" s="4">
        <v>25408848246.0382</v>
      </c>
      <c r="G198" s="4">
        <v>541921920002.75</v>
      </c>
      <c r="H198" s="11">
        <f t="shared" si="21"/>
        <v>1.7327703535413061E-2</v>
      </c>
      <c r="I198" s="10">
        <f t="shared" si="17"/>
        <v>6.8882557210173084E-2</v>
      </c>
      <c r="J198" s="10">
        <f t="shared" si="18"/>
        <v>-2.8132880621957845E-2</v>
      </c>
      <c r="K198" s="10">
        <f t="shared" si="19"/>
        <v>2.8098165376312343</v>
      </c>
      <c r="L198" s="10">
        <f t="shared" si="20"/>
        <v>4.5190335750178834E-2</v>
      </c>
      <c r="R198" s="29"/>
      <c r="S198" s="29"/>
    </row>
    <row r="199" spans="1:19" x14ac:dyDescent="0.25">
      <c r="A199" s="3">
        <v>45208</v>
      </c>
      <c r="B199" s="4">
        <v>27917.01</v>
      </c>
      <c r="C199" s="4">
        <v>27974.95</v>
      </c>
      <c r="D199" s="4">
        <v>26548.13</v>
      </c>
      <c r="E199" s="4">
        <v>27146.62</v>
      </c>
      <c r="F199" s="4">
        <v>25598205503.04274</v>
      </c>
      <c r="G199" s="4">
        <v>529952296115.80579</v>
      </c>
      <c r="H199" s="11">
        <f t="shared" si="21"/>
        <v>-1.7697971520739705E-2</v>
      </c>
      <c r="I199" s="10">
        <f t="shared" si="17"/>
        <v>5.8137137097135638E-2</v>
      </c>
      <c r="J199" s="10">
        <f t="shared" si="18"/>
        <v>0.10382102817956707</v>
      </c>
      <c r="K199" s="10">
        <f t="shared" si="19"/>
        <v>2.7423905130489934</v>
      </c>
      <c r="L199" s="10">
        <f t="shared" si="20"/>
        <v>5.3744651694865198E-2</v>
      </c>
      <c r="R199" s="29"/>
      <c r="S199" s="29"/>
    </row>
    <row r="200" spans="1:19" x14ac:dyDescent="0.25">
      <c r="A200" s="3">
        <v>45215</v>
      </c>
      <c r="B200" s="4">
        <v>27154.1</v>
      </c>
      <c r="C200" s="4">
        <v>30205.02</v>
      </c>
      <c r="D200" s="4">
        <v>27124.05</v>
      </c>
      <c r="E200" s="4">
        <v>29965.01</v>
      </c>
      <c r="F200" s="4">
        <v>53208901412.082458</v>
      </c>
      <c r="G200" s="4">
        <v>561650779595.23523</v>
      </c>
      <c r="H200" s="11">
        <f t="shared" si="21"/>
        <v>7.9716675096827685E-2</v>
      </c>
      <c r="I200" s="10">
        <f t="shared" si="17"/>
        <v>9.8660232355092678E-2</v>
      </c>
      <c r="J200" s="10">
        <f t="shared" si="18"/>
        <v>0.15253023443009051</v>
      </c>
      <c r="K200" s="10">
        <f t="shared" si="19"/>
        <v>3.0407214416631705</v>
      </c>
      <c r="L200" s="10">
        <f t="shared" si="20"/>
        <v>0.1135881256670741</v>
      </c>
      <c r="R200" s="29"/>
      <c r="S200" s="29"/>
    </row>
    <row r="201" spans="1:19" x14ac:dyDescent="0.25">
      <c r="A201" s="3">
        <v>45222</v>
      </c>
      <c r="B201" s="4">
        <v>29989.040000000001</v>
      </c>
      <c r="C201" s="4">
        <v>35096.269999999997</v>
      </c>
      <c r="D201" s="4">
        <v>29892.17</v>
      </c>
      <c r="E201" s="4">
        <v>34535.58</v>
      </c>
      <c r="F201" s="4">
        <v>82415122316.245361</v>
      </c>
      <c r="G201" s="4">
        <v>651405043917.56116</v>
      </c>
      <c r="H201" s="11">
        <f t="shared" si="21"/>
        <v>0.16193500285714085</v>
      </c>
      <c r="I201" s="10">
        <f t="shared" si="17"/>
        <v>2.3830272539938691E-2</v>
      </c>
      <c r="J201" s="10">
        <f t="shared" si="18"/>
        <v>1.4097345404362693E-2</v>
      </c>
      <c r="K201" s="10">
        <f t="shared" si="19"/>
        <v>3.6950556798638061</v>
      </c>
      <c r="L201" s="10">
        <f t="shared" si="20"/>
        <v>0.17409575818684297</v>
      </c>
      <c r="R201" s="29"/>
      <c r="S201" s="29"/>
    </row>
    <row r="202" spans="1:19" x14ac:dyDescent="0.25">
      <c r="A202" s="3">
        <v>45229</v>
      </c>
      <c r="B202" s="4">
        <v>34522.35</v>
      </c>
      <c r="C202" s="4">
        <v>35882.720000000001</v>
      </c>
      <c r="D202" s="4">
        <v>34081.949999999997</v>
      </c>
      <c r="E202" s="4">
        <v>35022.44</v>
      </c>
      <c r="F202" s="4">
        <v>64523913545.40712</v>
      </c>
      <c r="G202" s="4">
        <v>677079980355.35242</v>
      </c>
      <c r="H202" s="11">
        <f t="shared" si="21"/>
        <v>2.2408364193687944E-2</v>
      </c>
      <c r="I202" s="10">
        <f t="shared" si="17"/>
        <v>4.0164993624730118E-2</v>
      </c>
      <c r="J202" s="10">
        <f t="shared" si="18"/>
        <v>5.7465727687733725E-2</v>
      </c>
      <c r="K202" s="10">
        <f t="shared" si="19"/>
        <v>3.8002641974478379</v>
      </c>
      <c r="L202" s="10">
        <f t="shared" si="20"/>
        <v>5.2836472091532416E-2</v>
      </c>
      <c r="R202" s="29"/>
      <c r="S202" s="29"/>
    </row>
    <row r="203" spans="1:19" x14ac:dyDescent="0.25">
      <c r="A203" s="3">
        <v>45236</v>
      </c>
      <c r="B203" s="4">
        <v>35011.910000000003</v>
      </c>
      <c r="C203" s="4">
        <v>37896.080000000002</v>
      </c>
      <c r="D203" s="4">
        <v>34567.74</v>
      </c>
      <c r="E203" s="4">
        <v>37035.03</v>
      </c>
      <c r="F203" s="4">
        <v>77468558583.762146</v>
      </c>
      <c r="G203" s="4">
        <v>703391993245.48608</v>
      </c>
      <c r="H203" s="11">
        <f t="shared" si="21"/>
        <v>5.6109458814716399E-2</v>
      </c>
      <c r="I203" s="10">
        <f t="shared" si="17"/>
        <v>9.9936779788276347E-3</v>
      </c>
      <c r="J203" s="10">
        <f t="shared" si="18"/>
        <v>9.5444772152204482E-3</v>
      </c>
      <c r="K203" s="10">
        <f t="shared" si="19"/>
        <v>4.0696044237342948</v>
      </c>
      <c r="L203" s="10">
        <f t="shared" si="20"/>
        <v>9.6284570527318314E-2</v>
      </c>
      <c r="R203" s="29"/>
      <c r="S203" s="29"/>
    </row>
    <row r="204" spans="1:19" x14ac:dyDescent="0.25">
      <c r="A204" s="3">
        <v>45243</v>
      </c>
      <c r="B204" s="4">
        <v>37064.080000000002</v>
      </c>
      <c r="C204" s="4">
        <v>37869.839999999997</v>
      </c>
      <c r="D204" s="4">
        <v>35150.03</v>
      </c>
      <c r="E204" s="4">
        <v>37388.51</v>
      </c>
      <c r="F204" s="4">
        <v>70149389269.21225</v>
      </c>
      <c r="G204" s="4">
        <v>714868890468.79785</v>
      </c>
      <c r="H204" s="11">
        <f t="shared" si="21"/>
        <v>-6.9241990200583374E-4</v>
      </c>
      <c r="I204" s="10">
        <f t="shared" si="17"/>
        <v>2.2364607154373089E-2</v>
      </c>
      <c r="J204" s="10">
        <f t="shared" si="18"/>
        <v>2.3964581632163195E-3</v>
      </c>
      <c r="K204" s="10">
        <f t="shared" si="19"/>
        <v>4.0660941287360046</v>
      </c>
      <c r="L204" s="10">
        <f t="shared" si="20"/>
        <v>7.7377174358030265E-2</v>
      </c>
      <c r="R204" s="29"/>
      <c r="S204" s="29"/>
    </row>
    <row r="205" spans="1:19" x14ac:dyDescent="0.25">
      <c r="A205" s="3">
        <v>45250</v>
      </c>
      <c r="B205" s="4">
        <v>37349.99</v>
      </c>
      <c r="C205" s="4">
        <v>38378.839999999997</v>
      </c>
      <c r="D205" s="4">
        <v>35769.160000000003</v>
      </c>
      <c r="E205" s="4">
        <v>37478.11</v>
      </c>
      <c r="F205" s="4">
        <v>70482793011.858444</v>
      </c>
      <c r="G205" s="4">
        <v>729849524072.56909</v>
      </c>
      <c r="H205" s="11">
        <f t="shared" si="21"/>
        <v>1.3440775033641548E-2</v>
      </c>
      <c r="I205" s="10">
        <f t="shared" si="17"/>
        <v>4.7562004275222107E-2</v>
      </c>
      <c r="J205" s="10">
        <f t="shared" si="18"/>
        <v>6.5717294708831364E-2</v>
      </c>
      <c r="K205" s="10">
        <f t="shared" si="19"/>
        <v>4.134186360219597</v>
      </c>
      <c r="L205" s="10">
        <f t="shared" si="20"/>
        <v>7.295894004779524E-2</v>
      </c>
      <c r="R205" s="29"/>
      <c r="S205" s="29"/>
    </row>
    <row r="206" spans="1:19" x14ac:dyDescent="0.25">
      <c r="A206" s="3">
        <v>45257</v>
      </c>
      <c r="B206" s="4">
        <v>37442.959999999999</v>
      </c>
      <c r="C206" s="4">
        <v>40108.54</v>
      </c>
      <c r="D206" s="4">
        <v>36754.04</v>
      </c>
      <c r="E206" s="4">
        <v>39941.07</v>
      </c>
      <c r="F206" s="4">
        <v>47311831514.239853</v>
      </c>
      <c r="G206" s="4">
        <v>743907919330.9762</v>
      </c>
      <c r="H206" s="11">
        <f t="shared" si="21"/>
        <v>4.5069105788502324E-2</v>
      </c>
      <c r="I206" s="10">
        <f t="shared" si="17"/>
        <v>9.226221740445939E-2</v>
      </c>
      <c r="J206" s="10">
        <f t="shared" si="18"/>
        <v>9.568121234608884E-2</v>
      </c>
      <c r="K206" s="10">
        <f t="shared" si="19"/>
        <v>4.3655795484262194</v>
      </c>
      <c r="L206" s="10">
        <f t="shared" si="20"/>
        <v>9.1268878196791414E-2</v>
      </c>
      <c r="R206" s="29"/>
      <c r="S206" s="29"/>
    </row>
    <row r="207" spans="1:19" x14ac:dyDescent="0.25">
      <c r="A207" s="3">
        <v>45264</v>
      </c>
      <c r="B207" s="4">
        <v>39972.22</v>
      </c>
      <c r="C207" s="4">
        <v>44614.01</v>
      </c>
      <c r="D207" s="4">
        <v>39972.22</v>
      </c>
      <c r="E207" s="4">
        <v>43762.68</v>
      </c>
      <c r="F207" s="4">
        <v>42472310253.120659</v>
      </c>
      <c r="G207" s="4">
        <v>841645638378.8429</v>
      </c>
      <c r="H207" s="11">
        <f t="shared" si="21"/>
        <v>0.11233193728816858</v>
      </c>
      <c r="I207" s="10">
        <f t="shared" si="17"/>
        <v>2.1777155254472876E-2</v>
      </c>
      <c r="J207" s="10">
        <f t="shared" si="18"/>
        <v>-5.28745040294607E-2</v>
      </c>
      <c r="K207" s="10">
        <f t="shared" si="19"/>
        <v>4.9683054937747135</v>
      </c>
      <c r="L207" s="10">
        <f t="shared" si="20"/>
        <v>0.11612539908966779</v>
      </c>
      <c r="R207" s="29"/>
      <c r="S207" s="29"/>
    </row>
    <row r="208" spans="1:19" x14ac:dyDescent="0.25">
      <c r="A208" s="3">
        <v>45271</v>
      </c>
      <c r="B208" s="4">
        <v>43789.48</v>
      </c>
      <c r="C208" s="4">
        <v>43804.42</v>
      </c>
      <c r="D208" s="4">
        <v>40375.19</v>
      </c>
      <c r="E208" s="4">
        <v>41448.75</v>
      </c>
      <c r="F208" s="4">
        <v>38724828071.347847</v>
      </c>
      <c r="G208" s="4">
        <v>823352494456.15625</v>
      </c>
      <c r="H208" s="11">
        <f t="shared" si="21"/>
        <v>-1.8146541859832905E-2</v>
      </c>
      <c r="I208" s="10">
        <f t="shared" si="17"/>
        <v>1.8965296087281966E-2</v>
      </c>
      <c r="J208" s="10">
        <f t="shared" si="18"/>
        <v>3.785759522301646E-2</v>
      </c>
      <c r="K208" s="10">
        <f t="shared" si="19"/>
        <v>4.8600013882996604</v>
      </c>
      <c r="L208" s="10">
        <f t="shared" si="20"/>
        <v>8.4934089474253849E-2</v>
      </c>
      <c r="R208" s="29"/>
      <c r="S208" s="29"/>
    </row>
    <row r="209" spans="1:19" x14ac:dyDescent="0.25">
      <c r="A209" s="3">
        <v>45278</v>
      </c>
      <c r="B209" s="4">
        <v>41374.65</v>
      </c>
      <c r="C209" s="4">
        <v>44358.59</v>
      </c>
      <c r="D209" s="4">
        <v>40660.03</v>
      </c>
      <c r="E209" s="4">
        <v>43017.9</v>
      </c>
      <c r="F209" s="4">
        <v>33601397531.447048</v>
      </c>
      <c r="G209" s="4">
        <v>840588809920.90283</v>
      </c>
      <c r="H209" s="11">
        <f t="shared" si="21"/>
        <v>1.2651006450947149E-2</v>
      </c>
      <c r="I209" s="10">
        <f t="shared" si="17"/>
        <v>4.4237936590647231E-2</v>
      </c>
      <c r="J209" s="10">
        <f t="shared" si="18"/>
        <v>-1.8453016070054673E-2</v>
      </c>
      <c r="K209" s="10">
        <f t="shared" si="19"/>
        <v>4.934136303665599</v>
      </c>
      <c r="L209" s="10">
        <f t="shared" si="20"/>
        <v>9.0963041591459737E-2</v>
      </c>
      <c r="R209" s="29"/>
      <c r="S209" s="29"/>
    </row>
    <row r="210" spans="1:19" x14ac:dyDescent="0.25">
      <c r="A210" s="3">
        <v>45285</v>
      </c>
      <c r="B210" s="4">
        <v>42972.39</v>
      </c>
      <c r="C210" s="4">
        <v>43730.03</v>
      </c>
      <c r="D210" s="4">
        <v>41539.760000000002</v>
      </c>
      <c r="E210" s="4">
        <v>42224.09</v>
      </c>
      <c r="F210" s="4">
        <v>31517530663.765202</v>
      </c>
      <c r="G210" s="4">
        <v>837364429493.6333</v>
      </c>
      <c r="H210" s="11">
        <f t="shared" si="21"/>
        <v>-1.4169972490108403E-2</v>
      </c>
      <c r="I210" s="10">
        <f t="shared" si="17"/>
        <v>1.216870184206228E-2</v>
      </c>
      <c r="J210" s="10">
        <f t="shared" si="18"/>
        <v>3.8517585577332758E-2</v>
      </c>
      <c r="K210" s="10">
        <f t="shared" si="19"/>
        <v>4.8500497554901036</v>
      </c>
      <c r="L210" s="10">
        <f t="shared" si="20"/>
        <v>5.2727074012945518E-2</v>
      </c>
      <c r="R210" s="29"/>
      <c r="S210" s="29"/>
    </row>
    <row r="211" spans="1:19" x14ac:dyDescent="0.25">
      <c r="A211" s="3">
        <v>45292</v>
      </c>
      <c r="B211" s="4">
        <v>42276.34</v>
      </c>
      <c r="C211" s="4">
        <v>45846.21</v>
      </c>
      <c r="D211" s="4">
        <v>40931.46</v>
      </c>
      <c r="E211" s="4">
        <v>43850.46</v>
      </c>
      <c r="F211" s="4">
        <v>89443696590.039063</v>
      </c>
      <c r="G211" s="4">
        <v>856615950860.20972</v>
      </c>
      <c r="H211" s="11">
        <f t="shared" si="21"/>
        <v>4.8391917407785916E-2</v>
      </c>
      <c r="I211" s="10">
        <f t="shared" si="17"/>
        <v>0.12351484460197953</v>
      </c>
      <c r="J211" s="10">
        <f t="shared" si="18"/>
        <v>-4.8176461546811544E-2</v>
      </c>
      <c r="K211" s="10">
        <f t="shared" si="19"/>
        <v>5.133144880089219</v>
      </c>
      <c r="L211" s="10">
        <f t="shared" si="20"/>
        <v>0.12007267759322526</v>
      </c>
      <c r="R211" s="29"/>
      <c r="S211" s="29"/>
    </row>
    <row r="212" spans="1:19" x14ac:dyDescent="0.25">
      <c r="A212" s="3">
        <v>45299</v>
      </c>
      <c r="B212" s="4">
        <v>43923.68</v>
      </c>
      <c r="C212" s="4">
        <v>48853.77</v>
      </c>
      <c r="D212" s="4">
        <v>41737.9</v>
      </c>
      <c r="E212" s="4">
        <v>41737.9</v>
      </c>
      <c r="F212" s="4">
        <v>81872657620.489136</v>
      </c>
      <c r="G212" s="4">
        <v>880331914601.2605</v>
      </c>
      <c r="H212" s="11">
        <f t="shared" si="21"/>
        <v>6.5601060589304927E-2</v>
      </c>
      <c r="I212" s="10">
        <f t="shared" si="17"/>
        <v>6.5904354296162621E-2</v>
      </c>
      <c r="J212" s="10">
        <f t="shared" si="18"/>
        <v>-4.5040598592644976E-3</v>
      </c>
      <c r="K212" s="10">
        <f t="shared" si="19"/>
        <v>5.5354856889709367</v>
      </c>
      <c r="L212" s="10">
        <f t="shared" si="20"/>
        <v>0.17048941130243733</v>
      </c>
      <c r="R212" s="29"/>
      <c r="S212" s="29"/>
    </row>
    <row r="213" spans="1:19" x14ac:dyDescent="0.25">
      <c r="A213" s="3">
        <v>45306</v>
      </c>
      <c r="B213" s="4">
        <v>41746.550000000003</v>
      </c>
      <c r="C213" s="4">
        <v>43525.03</v>
      </c>
      <c r="D213" s="4">
        <v>40336.03</v>
      </c>
      <c r="E213" s="4">
        <v>41549.910000000003</v>
      </c>
      <c r="F213" s="4">
        <v>33533495137.43576</v>
      </c>
      <c r="G213" s="4">
        <v>827624699491.46716</v>
      </c>
      <c r="H213" s="11">
        <f t="shared" si="21"/>
        <v>-0.10907530780121981</v>
      </c>
      <c r="I213" s="10">
        <f t="shared" si="17"/>
        <v>2.702086918745834E-2</v>
      </c>
      <c r="J213" s="10">
        <f t="shared" si="18"/>
        <v>1.1282575581992749E-2</v>
      </c>
      <c r="K213" s="10">
        <f t="shared" si="19"/>
        <v>4.8226255758159651</v>
      </c>
      <c r="L213" s="10">
        <f t="shared" si="20"/>
        <v>7.906082973460693E-2</v>
      </c>
      <c r="R213" s="29"/>
      <c r="S213" s="29"/>
    </row>
    <row r="214" spans="1:19" x14ac:dyDescent="0.25">
      <c r="A214" s="3">
        <v>45313</v>
      </c>
      <c r="B214" s="4">
        <v>41580.35</v>
      </c>
      <c r="C214" s="4">
        <v>42834.18</v>
      </c>
      <c r="D214" s="4">
        <v>38604.83</v>
      </c>
      <c r="E214" s="4">
        <v>42018.7</v>
      </c>
      <c r="F214" s="4">
        <v>33440648127.34853</v>
      </c>
      <c r="G214" s="4">
        <v>798576101611.7522</v>
      </c>
      <c r="H214" s="11">
        <f t="shared" si="21"/>
        <v>-1.5872476136145078E-2</v>
      </c>
      <c r="I214" s="10">
        <f t="shared" si="17"/>
        <v>6.0796873286981738E-2</v>
      </c>
      <c r="J214" s="10">
        <f t="shared" si="18"/>
        <v>1.407182992334377E-2</v>
      </c>
      <c r="K214" s="10">
        <f t="shared" si="19"/>
        <v>4.7302060903141179</v>
      </c>
      <c r="L214" s="10">
        <f t="shared" si="20"/>
        <v>0.1095549442906496</v>
      </c>
      <c r="R214" s="29"/>
      <c r="S214" s="29"/>
    </row>
    <row r="215" spans="1:19" x14ac:dyDescent="0.25">
      <c r="A215" s="3">
        <v>45320</v>
      </c>
      <c r="B215" s="4">
        <v>42031.02</v>
      </c>
      <c r="C215" s="4">
        <v>43791.13</v>
      </c>
      <c r="D215" s="4">
        <v>41847.339999999997</v>
      </c>
      <c r="E215" s="4">
        <v>42609.98</v>
      </c>
      <c r="F215" s="4">
        <v>30904852887.023869</v>
      </c>
      <c r="G215" s="4">
        <v>840468115179.84814</v>
      </c>
      <c r="H215" s="11">
        <f t="shared" si="21"/>
        <v>2.2340803535867784E-2</v>
      </c>
      <c r="I215" s="10">
        <f t="shared" si="17"/>
        <v>1.4873276066701866E-2</v>
      </c>
      <c r="J215" s="10">
        <f t="shared" si="18"/>
        <v>0.13282569013174839</v>
      </c>
      <c r="K215" s="10">
        <f t="shared" si="19"/>
        <v>4.8582234987978588</v>
      </c>
      <c r="L215" s="10">
        <f t="shared" si="20"/>
        <v>4.6449547330845942E-2</v>
      </c>
      <c r="R215" s="29"/>
      <c r="S215" s="29"/>
    </row>
    <row r="216" spans="1:19" x14ac:dyDescent="0.25">
      <c r="A216" s="3">
        <v>45327</v>
      </c>
      <c r="B216" s="4">
        <v>42582.94</v>
      </c>
      <c r="C216" s="4">
        <v>48534.61</v>
      </c>
      <c r="D216" s="4">
        <v>42286.04</v>
      </c>
      <c r="E216" s="4">
        <v>48269.68</v>
      </c>
      <c r="F216" s="4">
        <v>34415177563.486107</v>
      </c>
      <c r="G216" s="4">
        <v>880403117569.50696</v>
      </c>
      <c r="H216" s="11">
        <f t="shared" si="21"/>
        <v>0.10832056628819589</v>
      </c>
      <c r="I216" s="10">
        <f t="shared" si="17"/>
        <v>6.0154124338743897E-2</v>
      </c>
      <c r="J216" s="10">
        <f t="shared" si="18"/>
        <v>7.9747369363128096E-2</v>
      </c>
      <c r="K216" s="10">
        <f t="shared" si="19"/>
        <v>5.4927895856304589</v>
      </c>
      <c r="L216" s="10">
        <f t="shared" si="20"/>
        <v>0.14776909826505391</v>
      </c>
      <c r="R216" s="29"/>
      <c r="S216" s="29"/>
    </row>
    <row r="217" spans="1:19" x14ac:dyDescent="0.25">
      <c r="A217" s="3">
        <v>45334</v>
      </c>
      <c r="B217" s="4">
        <v>48297.37</v>
      </c>
      <c r="C217" s="4">
        <v>52771.03</v>
      </c>
      <c r="D217" s="4">
        <v>47745.03</v>
      </c>
      <c r="E217" s="4">
        <v>52119.06</v>
      </c>
      <c r="F217" s="4">
        <v>43733500676.503906</v>
      </c>
      <c r="G217" s="4">
        <v>994672259505.50476</v>
      </c>
      <c r="H217" s="11">
        <f t="shared" si="21"/>
        <v>8.7286577557746894E-2</v>
      </c>
      <c r="I217" s="10">
        <f t="shared" si="17"/>
        <v>0.14297612738830107</v>
      </c>
      <c r="J217" s="10">
        <f t="shared" si="18"/>
        <v>-7.196791346582132E-3</v>
      </c>
      <c r="K217" s="10">
        <f t="shared" si="19"/>
        <v>6.0595229673627236</v>
      </c>
      <c r="L217" s="10">
        <f t="shared" si="20"/>
        <v>0.10526750114095651</v>
      </c>
      <c r="R217" s="29"/>
      <c r="S217" s="29"/>
    </row>
    <row r="218" spans="1:19" x14ac:dyDescent="0.25">
      <c r="A218" s="3">
        <v>45341</v>
      </c>
      <c r="B218" s="4">
        <v>52126.89</v>
      </c>
      <c r="C218" s="4">
        <v>52887.96</v>
      </c>
      <c r="D218" s="4">
        <v>50590.04</v>
      </c>
      <c r="E218" s="4">
        <v>51743.97</v>
      </c>
      <c r="F218" s="4">
        <v>38254797261.14843</v>
      </c>
      <c r="G218" s="4">
        <v>1013749060801.277</v>
      </c>
      <c r="H218" s="11">
        <f t="shared" si="21"/>
        <v>2.2157990852177852E-3</v>
      </c>
      <c r="I218" s="10">
        <f t="shared" si="17"/>
        <v>7.6173880587104073E-2</v>
      </c>
      <c r="J218" s="10">
        <f t="shared" si="18"/>
        <v>0.21946557251018817</v>
      </c>
      <c r="K218" s="10">
        <f t="shared" si="19"/>
        <v>6.07516545189588</v>
      </c>
      <c r="L218" s="10">
        <f t="shared" si="20"/>
        <v>4.5422379583016648E-2</v>
      </c>
      <c r="R218" s="29"/>
      <c r="S218" s="29"/>
    </row>
    <row r="219" spans="1:19" x14ac:dyDescent="0.25">
      <c r="A219" s="3">
        <v>45348</v>
      </c>
      <c r="B219" s="4">
        <v>51721.05</v>
      </c>
      <c r="C219" s="4">
        <v>63699.03</v>
      </c>
      <c r="D219" s="4">
        <v>50934.63</v>
      </c>
      <c r="E219" s="4">
        <v>63099.99</v>
      </c>
      <c r="F219" s="4">
        <v>72151370203.206161</v>
      </c>
      <c r="G219" s="4">
        <v>1150078445504.376</v>
      </c>
      <c r="H219" s="11">
        <f t="shared" si="21"/>
        <v>0.2044145775333365</v>
      </c>
      <c r="I219" s="10">
        <f t="shared" si="17"/>
        <v>3.0204432648039733E-2</v>
      </c>
      <c r="J219" s="10">
        <f t="shared" si="18"/>
        <v>9.2706036878928311E-2</v>
      </c>
      <c r="K219" s="10">
        <f t="shared" si="19"/>
        <v>7.5214324087236335</v>
      </c>
      <c r="L219" s="10">
        <f t="shared" si="20"/>
        <v>0.250603567749486</v>
      </c>
      <c r="R219" s="29"/>
      <c r="S219" s="29"/>
    </row>
    <row r="220" spans="1:19" x14ac:dyDescent="0.25">
      <c r="A220" s="3">
        <v>45355</v>
      </c>
      <c r="B220" s="4">
        <v>63130.26</v>
      </c>
      <c r="C220" s="4">
        <v>69857.990000000005</v>
      </c>
      <c r="D220" s="4">
        <v>61397.72</v>
      </c>
      <c r="E220" s="4">
        <v>68949.740000000005</v>
      </c>
      <c r="F220" s="4">
        <v>85827708885.060165</v>
      </c>
      <c r="G220" s="4">
        <v>1313032131267.803</v>
      </c>
      <c r="H220" s="11">
        <f t="shared" si="21"/>
        <v>9.6688442508465297E-2</v>
      </c>
      <c r="I220" s="10">
        <f t="shared" si="17"/>
        <v>8.3382677072504616E-2</v>
      </c>
      <c r="J220" s="10">
        <f t="shared" si="18"/>
        <v>-4.3460642491183199E-3</v>
      </c>
      <c r="K220" s="10">
        <f t="shared" si="19"/>
        <v>8.3453564362642823</v>
      </c>
      <c r="L220" s="10">
        <f t="shared" si="20"/>
        <v>0.13779453048093648</v>
      </c>
      <c r="R220" s="29"/>
      <c r="S220" s="29"/>
    </row>
    <row r="221" spans="1:19" x14ac:dyDescent="0.25">
      <c r="A221" s="3">
        <v>45362</v>
      </c>
      <c r="B221" s="4">
        <v>68959.19</v>
      </c>
      <c r="C221" s="4">
        <v>73628.429999999993</v>
      </c>
      <c r="D221" s="4">
        <v>64949.86</v>
      </c>
      <c r="E221" s="4">
        <v>68650.080000000002</v>
      </c>
      <c r="F221" s="4">
        <v>89474776565.401047</v>
      </c>
      <c r="G221" s="4">
        <v>1381390015811.8091</v>
      </c>
      <c r="H221" s="11">
        <f t="shared" si="21"/>
        <v>5.397292421382275E-2</v>
      </c>
      <c r="I221" s="10">
        <f t="shared" si="17"/>
        <v>7.3185795934817513E-2</v>
      </c>
      <c r="J221" s="10">
        <f t="shared" si="18"/>
        <v>-2.0440617112172377E-2</v>
      </c>
      <c r="K221" s="10">
        <f t="shared" si="19"/>
        <v>8.8497526509499345</v>
      </c>
      <c r="L221" s="10">
        <f t="shared" si="20"/>
        <v>0.13361953359098844</v>
      </c>
      <c r="R221" s="29"/>
      <c r="S221" s="29"/>
    </row>
    <row r="222" spans="1:19" x14ac:dyDescent="0.25">
      <c r="A222" s="3">
        <v>45369</v>
      </c>
      <c r="B222" s="4">
        <v>68393.460000000006</v>
      </c>
      <c r="C222" s="4">
        <v>68920.039999999994</v>
      </c>
      <c r="D222" s="4">
        <v>60941.74</v>
      </c>
      <c r="E222" s="4">
        <v>67246.83</v>
      </c>
      <c r="F222" s="4">
        <v>79353680482.429794</v>
      </c>
      <c r="G222" s="4">
        <v>1289662578416.5129</v>
      </c>
      <c r="H222" s="11">
        <f t="shared" si="21"/>
        <v>-6.3947988569089412E-2</v>
      </c>
      <c r="I222" s="10">
        <f t="shared" si="17"/>
        <v>3.1512946038407291E-2</v>
      </c>
      <c r="J222" s="10">
        <f t="shared" si="18"/>
        <v>5.9038470660996101E-2</v>
      </c>
      <c r="K222" s="10">
        <f t="shared" si="19"/>
        <v>8.219880781018631</v>
      </c>
      <c r="L222" s="10">
        <f t="shared" si="20"/>
        <v>0.13091683959138667</v>
      </c>
      <c r="R222" s="29"/>
      <c r="S222" s="29"/>
    </row>
    <row r="223" spans="1:19" x14ac:dyDescent="0.25">
      <c r="A223" s="3">
        <v>45376</v>
      </c>
      <c r="B223" s="4">
        <v>67190.84</v>
      </c>
      <c r="C223" s="4">
        <v>71645.990000000005</v>
      </c>
      <c r="D223" s="4">
        <v>66463.94</v>
      </c>
      <c r="E223" s="4">
        <v>71216.98</v>
      </c>
      <c r="F223" s="4">
        <v>56426671777.695663</v>
      </c>
      <c r="G223" s="4">
        <v>1370598749253.1709</v>
      </c>
      <c r="H223" s="11">
        <f t="shared" si="21"/>
        <v>3.9552356614999236E-2</v>
      </c>
      <c r="I223" s="10">
        <f t="shared" si="17"/>
        <v>1.7803241816634792E-2</v>
      </c>
      <c r="J223" s="10">
        <f t="shared" si="18"/>
        <v>-2.5671405892246368E-2</v>
      </c>
      <c r="K223" s="10">
        <f t="shared" si="19"/>
        <v>8.5845487936172571</v>
      </c>
      <c r="L223" s="10">
        <f t="shared" si="20"/>
        <v>7.7967842411990729E-2</v>
      </c>
      <c r="R223" s="29"/>
      <c r="S223" s="29"/>
    </row>
    <row r="224" spans="1:19" x14ac:dyDescent="0.25">
      <c r="A224" s="3">
        <v>45383</v>
      </c>
      <c r="B224" s="4">
        <v>71286.78</v>
      </c>
      <c r="C224" s="4">
        <v>71286.78</v>
      </c>
      <c r="D224" s="4">
        <v>64706.05</v>
      </c>
      <c r="E224" s="4">
        <v>69388.740000000005</v>
      </c>
      <c r="F224" s="4">
        <v>56433901936.806602</v>
      </c>
      <c r="G224" s="4">
        <v>1336714513710.9241</v>
      </c>
      <c r="H224" s="11">
        <f t="shared" si="21"/>
        <v>-5.0136790628478494E-3</v>
      </c>
      <c r="I224" s="10">
        <f t="shared" si="17"/>
        <v>7.2670608163145037E-2</v>
      </c>
      <c r="J224" s="10">
        <f t="shared" si="18"/>
        <v>-5.4847371489956553E-2</v>
      </c>
      <c r="K224" s="10">
        <f t="shared" si="19"/>
        <v>8.5364949420038538</v>
      </c>
      <c r="L224" s="10">
        <f t="shared" si="20"/>
        <v>0.10170192740864259</v>
      </c>
      <c r="R224" s="29"/>
      <c r="S224" s="29"/>
    </row>
    <row r="225" spans="1:19" x14ac:dyDescent="0.25">
      <c r="A225" s="3">
        <v>45390</v>
      </c>
      <c r="B225" s="4">
        <v>69360.36</v>
      </c>
      <c r="C225" s="4">
        <v>72724.2</v>
      </c>
      <c r="D225" s="4">
        <v>61480</v>
      </c>
      <c r="E225" s="4">
        <v>65582.95</v>
      </c>
      <c r="F225" s="4">
        <v>135201062822.7467</v>
      </c>
      <c r="G225" s="4">
        <v>1358264537121.179</v>
      </c>
      <c r="H225" s="11">
        <f t="shared" si="21"/>
        <v>2.0163906968444896E-2</v>
      </c>
      <c r="I225" s="10">
        <f t="shared" si="17"/>
        <v>6.3324204629627734E-2</v>
      </c>
      <c r="J225" s="10">
        <f t="shared" si="18"/>
        <v>-1.0461255554987892E-2</v>
      </c>
      <c r="K225" s="10">
        <f t="shared" si="19"/>
        <v>8.7287879388194654</v>
      </c>
      <c r="L225" s="10">
        <f t="shared" si="20"/>
        <v>0.18289199739752759</v>
      </c>
      <c r="R225" s="29"/>
      <c r="S225" s="29"/>
    </row>
    <row r="226" spans="1:19" x14ac:dyDescent="0.25">
      <c r="A226" s="3">
        <v>45397</v>
      </c>
      <c r="B226" s="4">
        <v>65666.899999999994</v>
      </c>
      <c r="C226" s="4">
        <v>66716.61</v>
      </c>
      <c r="D226" s="4">
        <v>59734.42</v>
      </c>
      <c r="E226" s="4">
        <v>64896.87</v>
      </c>
      <c r="F226" s="4">
        <v>160876510234.552</v>
      </c>
      <c r="G226" s="4">
        <v>1256655926790.7649</v>
      </c>
      <c r="H226" s="11">
        <f t="shared" si="21"/>
        <v>-8.2607852681775756E-2</v>
      </c>
      <c r="I226" s="10">
        <f t="shared" si="17"/>
        <v>3.149927699198856E-2</v>
      </c>
      <c r="J226" s="10">
        <f t="shared" si="18"/>
        <v>-2.8316003529908373E-2</v>
      </c>
      <c r="K226" s="10">
        <f t="shared" si="19"/>
        <v>7.9251136579972297</v>
      </c>
      <c r="L226" s="10">
        <f t="shared" si="20"/>
        <v>0.11688721510981437</v>
      </c>
      <c r="R226" s="29"/>
      <c r="S226" s="29"/>
    </row>
    <row r="227" spans="1:19" x14ac:dyDescent="0.25">
      <c r="A227" s="3">
        <v>45404</v>
      </c>
      <c r="B227" s="4">
        <v>64937.94</v>
      </c>
      <c r="C227" s="4">
        <v>67180.03</v>
      </c>
      <c r="D227" s="4">
        <v>62593.31</v>
      </c>
      <c r="E227" s="4">
        <v>63059.25</v>
      </c>
      <c r="F227" s="4">
        <v>138582506013.10629</v>
      </c>
      <c r="G227" s="4">
        <v>1278256181745.217</v>
      </c>
      <c r="H227" s="11">
        <f t="shared" si="21"/>
        <v>6.9460963319329062E-3</v>
      </c>
      <c r="I227" s="10">
        <f t="shared" si="17"/>
        <v>3.5017168218795323E-2</v>
      </c>
      <c r="J227" s="10">
        <f t="shared" si="18"/>
        <v>1.5553626153181455E-2</v>
      </c>
      <c r="K227" s="10">
        <f t="shared" si="19"/>
        <v>7.9871083572391282</v>
      </c>
      <c r="L227" s="10">
        <f t="shared" si="20"/>
        <v>7.3278118699905859E-2</v>
      </c>
      <c r="R227" s="29"/>
      <c r="S227" s="29"/>
    </row>
    <row r="228" spans="1:19" x14ac:dyDescent="0.25">
      <c r="A228" s="3">
        <v>45411</v>
      </c>
      <c r="B228" s="4">
        <v>63109.65</v>
      </c>
      <c r="C228" s="4">
        <v>64654.02</v>
      </c>
      <c r="D228" s="4">
        <v>56721.02</v>
      </c>
      <c r="E228" s="4">
        <v>64040.05</v>
      </c>
      <c r="F228" s="4">
        <v>123934316517.1675</v>
      </c>
      <c r="G228" s="4">
        <v>1210679703540.363</v>
      </c>
      <c r="H228" s="11">
        <f t="shared" si="21"/>
        <v>-3.7600608395084105E-2</v>
      </c>
      <c r="I228" s="10">
        <f t="shared" si="17"/>
        <v>1.5061959968572399E-2</v>
      </c>
      <c r="J228" s="10">
        <f t="shared" si="18"/>
        <v>-3.8883323795031455E-2</v>
      </c>
      <c r="K228" s="10">
        <f t="shared" si="19"/>
        <v>7.6491876152943927</v>
      </c>
      <c r="L228" s="10">
        <f t="shared" si="20"/>
        <v>0.13985996725728844</v>
      </c>
      <c r="R228" s="29"/>
      <c r="S228" s="29"/>
    </row>
    <row r="229" spans="1:19" x14ac:dyDescent="0.25">
      <c r="A229" s="3">
        <v>45418</v>
      </c>
      <c r="B229" s="4">
        <v>64011.98</v>
      </c>
      <c r="C229" s="4">
        <v>65424.77</v>
      </c>
      <c r="D229" s="4">
        <v>60318.78</v>
      </c>
      <c r="E229" s="4">
        <v>61549.96</v>
      </c>
      <c r="F229" s="4">
        <v>94338265044.129364</v>
      </c>
      <c r="G229" s="4">
        <v>1229783977660.3081</v>
      </c>
      <c r="H229" s="11">
        <f t="shared" si="21"/>
        <v>1.1921145815836356E-2</v>
      </c>
      <c r="I229" s="10">
        <f t="shared" si="17"/>
        <v>1.9823342056468948E-2</v>
      </c>
      <c r="J229" s="10">
        <f t="shared" si="18"/>
        <v>7.7938149756717978E-2</v>
      </c>
      <c r="K229" s="10">
        <f t="shared" si="19"/>
        <v>7.7522958420448429</v>
      </c>
      <c r="L229" s="10">
        <f t="shared" si="20"/>
        <v>8.4650087418876918E-2</v>
      </c>
      <c r="R229" s="29"/>
      <c r="S229" s="29"/>
    </row>
    <row r="230" spans="1:19" x14ac:dyDescent="0.25">
      <c r="A230" s="3">
        <v>45425</v>
      </c>
      <c r="B230" s="4">
        <v>61444.49</v>
      </c>
      <c r="C230" s="4">
        <v>67598.31</v>
      </c>
      <c r="D230" s="4">
        <v>60786.91</v>
      </c>
      <c r="E230" s="4">
        <v>66347.05</v>
      </c>
      <c r="F230" s="4">
        <v>96897495818.808594</v>
      </c>
      <c r="G230" s="4">
        <v>1270566974078.054</v>
      </c>
      <c r="H230" s="11">
        <f t="shared" si="21"/>
        <v>3.3221973879312083E-2</v>
      </c>
      <c r="I230" s="10">
        <f t="shared" si="17"/>
        <v>5.3943435677208239E-2</v>
      </c>
      <c r="J230" s="10">
        <f t="shared" si="18"/>
        <v>3.3242623447462982E-2</v>
      </c>
      <c r="K230" s="10">
        <f t="shared" si="19"/>
        <v>8.0430643858932687</v>
      </c>
      <c r="L230" s="10">
        <f t="shared" si="20"/>
        <v>0.11205372998890706</v>
      </c>
      <c r="R230" s="29"/>
      <c r="S230" s="29"/>
    </row>
    <row r="231" spans="1:19" x14ac:dyDescent="0.25">
      <c r="A231" s="3">
        <v>45432</v>
      </c>
      <c r="B231" s="4">
        <v>66278.22</v>
      </c>
      <c r="C231" s="4">
        <v>71739.14</v>
      </c>
      <c r="D231" s="4">
        <v>66139.62</v>
      </c>
      <c r="E231" s="4">
        <v>68552.600000000006</v>
      </c>
      <c r="F231" s="4">
        <v>108612901699.28999</v>
      </c>
      <c r="G231" s="4">
        <v>1355418628507.3101</v>
      </c>
      <c r="H231" s="11">
        <f t="shared" si="21"/>
        <v>6.1256413067131442E-2</v>
      </c>
      <c r="I231" s="10">
        <f t="shared" si="17"/>
        <v>2.3709934251187219E-2</v>
      </c>
      <c r="J231" s="10">
        <f t="shared" si="18"/>
        <v>-1.1248734548361505E-2</v>
      </c>
      <c r="K231" s="10">
        <f t="shared" si="19"/>
        <v>8.597010073308212</v>
      </c>
      <c r="L231" s="10">
        <f t="shared" si="20"/>
        <v>8.4662113268869854E-2</v>
      </c>
      <c r="R231" s="29"/>
      <c r="S231" s="29"/>
    </row>
    <row r="232" spans="1:19" x14ac:dyDescent="0.25">
      <c r="A232" s="3">
        <v>45439</v>
      </c>
      <c r="B232" s="4">
        <v>68513.990000000005</v>
      </c>
      <c r="C232" s="4">
        <v>70660.820000000007</v>
      </c>
      <c r="D232" s="4">
        <v>66741.31</v>
      </c>
      <c r="E232" s="4">
        <v>67781.47</v>
      </c>
      <c r="F232" s="4">
        <v>95956354391.685318</v>
      </c>
      <c r="G232" s="4">
        <v>1345529162467.738</v>
      </c>
      <c r="H232" s="11">
        <f t="shared" si="21"/>
        <v>-1.5031125268577132E-2</v>
      </c>
      <c r="I232" s="10">
        <f t="shared" si="17"/>
        <v>3.0845743118235121E-2</v>
      </c>
      <c r="J232" s="10">
        <f t="shared" si="18"/>
        <v>2.7675262870515915E-2</v>
      </c>
      <c r="K232" s="10">
        <f t="shared" si="19"/>
        <v>8.4527562126925204</v>
      </c>
      <c r="L232" s="10">
        <f t="shared" si="20"/>
        <v>5.8726896430411735E-2</v>
      </c>
      <c r="R232" s="29"/>
      <c r="S232" s="29"/>
    </row>
    <row r="233" spans="1:19" x14ac:dyDescent="0.25">
      <c r="A233" s="3">
        <v>45446</v>
      </c>
      <c r="B233" s="4">
        <v>67779.94</v>
      </c>
      <c r="C233" s="4">
        <v>71968.03</v>
      </c>
      <c r="D233" s="4">
        <v>67634.05</v>
      </c>
      <c r="E233" s="4">
        <v>69657.34</v>
      </c>
      <c r="F233" s="4">
        <v>100831628952.8598</v>
      </c>
      <c r="G233" s="4">
        <v>1377072907299.6931</v>
      </c>
      <c r="H233" s="11">
        <f t="shared" si="21"/>
        <v>1.8499785312426204E-2</v>
      </c>
      <c r="I233" s="10">
        <f t="shared" si="17"/>
        <v>1.1584442556589225E-2</v>
      </c>
      <c r="J233" s="10">
        <f t="shared" si="18"/>
        <v>-4.3014705987911572E-2</v>
      </c>
      <c r="K233" s="10">
        <f t="shared" si="19"/>
        <v>8.6276301732380336</v>
      </c>
      <c r="L233" s="10">
        <f t="shared" si="20"/>
        <v>6.4079853269174203E-2</v>
      </c>
      <c r="R233" s="29"/>
      <c r="S233" s="29"/>
    </row>
    <row r="234" spans="1:19" x14ac:dyDescent="0.25">
      <c r="A234" s="3">
        <v>45453</v>
      </c>
      <c r="B234" s="4">
        <v>69648.179999999993</v>
      </c>
      <c r="C234" s="4">
        <v>70160</v>
      </c>
      <c r="D234" s="4">
        <v>65117.84</v>
      </c>
      <c r="E234" s="4">
        <v>66661.05</v>
      </c>
      <c r="F234" s="4">
        <v>95661669047.828995</v>
      </c>
      <c r="G234" s="4">
        <v>1333466420233.4629</v>
      </c>
      <c r="H234" s="11">
        <f t="shared" si="21"/>
        <v>-2.512268294685847E-2</v>
      </c>
      <c r="I234" s="10">
        <f t="shared" si="17"/>
        <v>1.1995368574435263E-2</v>
      </c>
      <c r="J234" s="10">
        <f t="shared" si="18"/>
        <v>-5.0563559979928341E-2</v>
      </c>
      <c r="K234" s="10">
        <f t="shared" si="19"/>
        <v>8.3857582728661679</v>
      </c>
      <c r="L234" s="10">
        <f t="shared" si="20"/>
        <v>7.7431315289327785E-2</v>
      </c>
      <c r="R234" s="29"/>
      <c r="S234" s="29"/>
    </row>
    <row r="235" spans="1:19" x14ac:dyDescent="0.25">
      <c r="A235" s="3">
        <v>45460</v>
      </c>
      <c r="B235" s="4">
        <v>66679.37</v>
      </c>
      <c r="C235" s="4">
        <v>67247.97</v>
      </c>
      <c r="D235" s="4">
        <v>63290.43</v>
      </c>
      <c r="E235" s="4">
        <v>63290.43</v>
      </c>
      <c r="F235" s="4">
        <v>88315179054.879761</v>
      </c>
      <c r="G235" s="4">
        <v>1282713525827.5569</v>
      </c>
      <c r="H235" s="11">
        <f t="shared" si="21"/>
        <v>-4.1505558722919028E-2</v>
      </c>
      <c r="I235" s="10">
        <f t="shared" si="17"/>
        <v>4.7243449696425167E-2</v>
      </c>
      <c r="J235" s="10">
        <f t="shared" si="18"/>
        <v>-6.9662980643361294E-3</v>
      </c>
      <c r="K235" s="10">
        <f t="shared" si="19"/>
        <v>7.9961971317125968</v>
      </c>
      <c r="L235" s="10">
        <f t="shared" si="20"/>
        <v>6.2529832709305344E-2</v>
      </c>
      <c r="R235" s="29"/>
      <c r="S235" s="29"/>
    </row>
    <row r="236" spans="1:19" x14ac:dyDescent="0.25">
      <c r="A236" s="3">
        <v>45467</v>
      </c>
      <c r="B236" s="4">
        <v>63197.97</v>
      </c>
      <c r="C236" s="4">
        <v>63316.01</v>
      </c>
      <c r="D236" s="4">
        <v>58946.239999999998</v>
      </c>
      <c r="E236" s="4">
        <v>62849.53</v>
      </c>
      <c r="F236" s="4">
        <v>93136419744.870682</v>
      </c>
      <c r="G236" s="4">
        <v>1208616155701.6541</v>
      </c>
      <c r="H236" s="11">
        <f t="shared" si="21"/>
        <v>-5.8469571646549319E-2</v>
      </c>
      <c r="I236" s="10">
        <f t="shared" si="17"/>
        <v>3.3745348051041166E-2</v>
      </c>
      <c r="J236" s="10">
        <f t="shared" si="18"/>
        <v>-0.11091809278446474</v>
      </c>
      <c r="K236" s="10">
        <f t="shared" si="19"/>
        <v>7.4701933389734467</v>
      </c>
      <c r="L236" s="10">
        <f t="shared" si="20"/>
        <v>7.4131445873392599E-2</v>
      </c>
      <c r="R236" s="29"/>
      <c r="S236" s="29"/>
    </row>
    <row r="237" spans="1:19" x14ac:dyDescent="0.25">
      <c r="A237" s="3">
        <v>45474</v>
      </c>
      <c r="B237" s="4">
        <v>62771.97</v>
      </c>
      <c r="C237" s="4">
        <v>63844.24</v>
      </c>
      <c r="D237" s="4">
        <v>53761.07</v>
      </c>
      <c r="E237" s="4">
        <v>55878.38</v>
      </c>
      <c r="F237" s="4">
        <v>93220298462.707901</v>
      </c>
      <c r="G237" s="4">
        <v>1177042417737.3811</v>
      </c>
      <c r="H237" s="11">
        <f t="shared" si="21"/>
        <v>8.3427556474262345E-3</v>
      </c>
      <c r="I237" s="10">
        <f t="shared" si="17"/>
        <v>0.10804558051529957</v>
      </c>
      <c r="J237" s="10">
        <f t="shared" si="18"/>
        <v>9.0690531830020849E-2</v>
      </c>
      <c r="K237" s="10">
        <f t="shared" si="19"/>
        <v>7.5408580922869586</v>
      </c>
      <c r="L237" s="10">
        <f t="shared" si="20"/>
        <v>0.18755523281065645</v>
      </c>
      <c r="R237" s="29"/>
      <c r="S237" s="29"/>
    </row>
    <row r="238" spans="1:19" x14ac:dyDescent="0.25">
      <c r="A238" s="3">
        <v>45481</v>
      </c>
      <c r="B238" s="4">
        <v>55857.81</v>
      </c>
      <c r="C238" s="4">
        <v>61330.03</v>
      </c>
      <c r="D238" s="4">
        <v>54411.12</v>
      </c>
      <c r="E238" s="4">
        <v>60946.02</v>
      </c>
      <c r="F238" s="4">
        <v>93124924355.43956</v>
      </c>
      <c r="G238" s="4">
        <v>1137162120785.23</v>
      </c>
      <c r="H238" s="11">
        <f t="shared" si="21"/>
        <v>-3.9380373233356671E-2</v>
      </c>
      <c r="I238" s="10">
        <f t="shared" si="17"/>
        <v>6.8809079072101875E-2</v>
      </c>
      <c r="J238" s="10">
        <f t="shared" si="18"/>
        <v>0.11692264728689428</v>
      </c>
      <c r="K238" s="10">
        <f t="shared" si="19"/>
        <v>7.2045159128795646</v>
      </c>
      <c r="L238" s="10">
        <f t="shared" si="20"/>
        <v>0.12715985261836171</v>
      </c>
      <c r="R238" s="29"/>
      <c r="S238" s="29"/>
    </row>
    <row r="239" spans="1:19" x14ac:dyDescent="0.25">
      <c r="A239" s="3">
        <v>45488</v>
      </c>
      <c r="B239" s="4">
        <v>60876.22</v>
      </c>
      <c r="C239" s="4">
        <v>68286.03</v>
      </c>
      <c r="D239" s="4">
        <v>60680.22</v>
      </c>
      <c r="E239" s="4">
        <v>68071.990000000005</v>
      </c>
      <c r="F239" s="4">
        <v>103271616794.16029</v>
      </c>
      <c r="G239" s="4">
        <v>1276588519672.6379</v>
      </c>
      <c r="H239" s="11">
        <f t="shared" si="21"/>
        <v>0.11341915208585419</v>
      </c>
      <c r="I239" s="10">
        <f t="shared" si="17"/>
        <v>5.663385187754397E-3</v>
      </c>
      <c r="J239" s="10">
        <f t="shared" si="18"/>
        <v>2.3933485711229441E-3</v>
      </c>
      <c r="K239" s="10">
        <f t="shared" si="19"/>
        <v>8.1350651509932614</v>
      </c>
      <c r="L239" s="10">
        <f t="shared" si="20"/>
        <v>0.12534249216631044</v>
      </c>
      <c r="R239" s="29"/>
      <c r="S239" s="29"/>
    </row>
    <row r="240" spans="1:19" x14ac:dyDescent="0.25">
      <c r="A240" s="3">
        <v>45495</v>
      </c>
      <c r="B240" s="4">
        <v>68178.02</v>
      </c>
      <c r="C240" s="4">
        <v>69386.009999999995</v>
      </c>
      <c r="D240" s="4">
        <v>63509.02</v>
      </c>
      <c r="E240" s="4">
        <v>68234.91</v>
      </c>
      <c r="F240" s="4">
        <v>111136795949.9234</v>
      </c>
      <c r="G240" s="4">
        <v>1319606854732.1121</v>
      </c>
      <c r="H240" s="11">
        <f t="shared" si="21"/>
        <v>1.610841924768501E-2</v>
      </c>
      <c r="I240" s="10">
        <f t="shared" si="17"/>
        <v>8.1603302912201026E-2</v>
      </c>
      <c r="J240" s="10">
        <f t="shared" si="18"/>
        <v>-0.14889826922905014</v>
      </c>
      <c r="K240" s="10">
        <f t="shared" si="19"/>
        <v>8.2822166103003791</v>
      </c>
      <c r="L240" s="10">
        <f t="shared" si="20"/>
        <v>9.2537878871379098E-2</v>
      </c>
      <c r="R240" s="29"/>
      <c r="S240" s="29"/>
    </row>
    <row r="241" spans="1:19" x14ac:dyDescent="0.25">
      <c r="A241" s="3">
        <v>45502</v>
      </c>
      <c r="B241" s="4">
        <v>68190.009999999995</v>
      </c>
      <c r="C241" s="4">
        <v>69947.98</v>
      </c>
      <c r="D241" s="4">
        <v>57382</v>
      </c>
      <c r="E241" s="4">
        <v>58074.85</v>
      </c>
      <c r="F241" s="4">
        <v>110602326798.37981</v>
      </c>
      <c r="G241" s="4">
        <v>1278878855433.3459</v>
      </c>
      <c r="H241" s="11">
        <f t="shared" si="21"/>
        <v>8.0991831062198448E-3</v>
      </c>
      <c r="I241" s="10">
        <f t="shared" si="17"/>
        <v>6.5292507779504114E-2</v>
      </c>
      <c r="J241" s="10">
        <f t="shared" si="18"/>
        <v>1.2830683161471734E-2</v>
      </c>
      <c r="K241" s="10">
        <f t="shared" si="19"/>
        <v>8.3573949822587963</v>
      </c>
      <c r="L241" s="10">
        <f t="shared" si="20"/>
        <v>0.21898818444808477</v>
      </c>
      <c r="R241" s="29"/>
      <c r="S241" s="29"/>
    </row>
    <row r="242" spans="1:19" x14ac:dyDescent="0.25">
      <c r="A242" s="3">
        <v>45509</v>
      </c>
      <c r="B242" s="4">
        <v>58282.02</v>
      </c>
      <c r="C242" s="4">
        <v>62442.19</v>
      </c>
      <c r="D242" s="4">
        <v>49435.77</v>
      </c>
      <c r="E242" s="4">
        <v>58819.99</v>
      </c>
      <c r="F242" s="4">
        <v>141127050093.16159</v>
      </c>
      <c r="G242" s="4">
        <v>1132401496219.4021</v>
      </c>
      <c r="H242" s="11">
        <f t="shared" si="21"/>
        <v>-0.10730531460665474</v>
      </c>
      <c r="I242" s="10">
        <f t="shared" si="17"/>
        <v>4.9024989221396115E-2</v>
      </c>
      <c r="J242" s="10">
        <f t="shared" si="18"/>
        <v>-4.9989807886741122E-3</v>
      </c>
      <c r="K242" s="10">
        <f t="shared" si="19"/>
        <v>7.3532967697887841</v>
      </c>
      <c r="L242" s="10">
        <f t="shared" si="20"/>
        <v>0.26309734833704423</v>
      </c>
      <c r="R242" s="29"/>
      <c r="S242" s="29"/>
    </row>
    <row r="243" spans="1:19" x14ac:dyDescent="0.25">
      <c r="A243" s="3">
        <v>45516</v>
      </c>
      <c r="B243" s="4">
        <v>58804.02</v>
      </c>
      <c r="C243" s="4">
        <v>61507.57</v>
      </c>
      <c r="D243" s="4">
        <v>56658.81</v>
      </c>
      <c r="E243" s="4">
        <v>58525.95</v>
      </c>
      <c r="F243" s="4">
        <v>97863333286.765686</v>
      </c>
      <c r="G243" s="4">
        <v>1168343334061.301</v>
      </c>
      <c r="H243" s="11">
        <f t="shared" si="21"/>
        <v>-1.4967764583529223E-2</v>
      </c>
      <c r="I243" s="10">
        <f t="shared" si="17"/>
        <v>4.3646075176431133E-2</v>
      </c>
      <c r="J243" s="10">
        <f t="shared" si="18"/>
        <v>9.8299643149748039E-2</v>
      </c>
      <c r="K243" s="10">
        <f t="shared" si="19"/>
        <v>7.2282665902422298</v>
      </c>
      <c r="L243" s="10">
        <f t="shared" si="20"/>
        <v>8.5578218109416682E-2</v>
      </c>
      <c r="R243" s="29"/>
      <c r="S243" s="29"/>
    </row>
    <row r="244" spans="1:19" x14ac:dyDescent="0.25">
      <c r="A244" s="3">
        <v>45523</v>
      </c>
      <c r="B244" s="4">
        <v>58320.02</v>
      </c>
      <c r="C244" s="4">
        <v>64851.37</v>
      </c>
      <c r="D244" s="4">
        <v>57928.86</v>
      </c>
      <c r="E244" s="4">
        <v>64279.03</v>
      </c>
      <c r="F244" s="4">
        <v>104942772158.741</v>
      </c>
      <c r="G244" s="4">
        <v>1203492852315.6741</v>
      </c>
      <c r="H244" s="11">
        <f t="shared" si="21"/>
        <v>5.4364040068563962E-2</v>
      </c>
      <c r="I244" s="10">
        <f t="shared" si="17"/>
        <v>4.5433078463976047E-2</v>
      </c>
      <c r="J244" s="10">
        <f t="shared" si="18"/>
        <v>-0.10793488949662122</v>
      </c>
      <c r="K244" s="10">
        <f t="shared" si="19"/>
        <v>7.6755884048489857</v>
      </c>
      <c r="L244" s="10">
        <f t="shared" si="20"/>
        <v>0.11950019385846722</v>
      </c>
      <c r="R244" s="29"/>
      <c r="S244" s="29"/>
    </row>
    <row r="245" spans="1:19" x14ac:dyDescent="0.25">
      <c r="A245" s="3">
        <v>45530</v>
      </c>
      <c r="B245" s="4">
        <v>64347.03</v>
      </c>
      <c r="C245" s="4">
        <v>64374.01</v>
      </c>
      <c r="D245" s="4">
        <v>57268.97</v>
      </c>
      <c r="E245" s="4">
        <v>57341.08</v>
      </c>
      <c r="F245" s="4">
        <v>107068102318.90289</v>
      </c>
      <c r="G245" s="4">
        <v>1196460702330.7471</v>
      </c>
      <c r="H245" s="11">
        <f t="shared" si="21"/>
        <v>-7.3608313903006303E-3</v>
      </c>
      <c r="I245" s="10">
        <f t="shared" si="17"/>
        <v>6.0457177609196201E-2</v>
      </c>
      <c r="J245" s="10">
        <f t="shared" si="18"/>
        <v>-4.3897324570796425E-2</v>
      </c>
      <c r="K245" s="10">
        <f t="shared" si="19"/>
        <v>7.6117288613892438</v>
      </c>
      <c r="L245" s="10">
        <f t="shared" si="20"/>
        <v>0.12406439298628902</v>
      </c>
      <c r="R245" s="29"/>
      <c r="S245" s="29"/>
    </row>
    <row r="246" spans="1:19" x14ac:dyDescent="0.25">
      <c r="A246" s="3">
        <v>45537</v>
      </c>
      <c r="B246" s="4">
        <v>57333.38</v>
      </c>
      <c r="C246" s="4">
        <v>59764</v>
      </c>
      <c r="D246" s="4">
        <v>52738</v>
      </c>
      <c r="E246" s="4">
        <v>54823.96</v>
      </c>
      <c r="F246" s="4">
        <v>111259181588.48689</v>
      </c>
      <c r="G246" s="4">
        <v>1118109796245.812</v>
      </c>
      <c r="H246" s="11">
        <f t="shared" si="21"/>
        <v>-7.1612907134416537E-2</v>
      </c>
      <c r="I246" s="10">
        <f t="shared" si="17"/>
        <v>3.0558199211020858E-2</v>
      </c>
      <c r="J246" s="10">
        <f t="shared" si="18"/>
        <v>7.9785371213608069E-2</v>
      </c>
      <c r="K246" s="10">
        <f t="shared" si="19"/>
        <v>6.9950179221718018</v>
      </c>
      <c r="L246" s="10">
        <f t="shared" si="20"/>
        <v>0.13322461981872658</v>
      </c>
      <c r="R246" s="29"/>
      <c r="S246" s="29"/>
    </row>
    <row r="247" spans="1:19" x14ac:dyDescent="0.25">
      <c r="A247" s="3">
        <v>45544</v>
      </c>
      <c r="B247" s="4">
        <v>54777.01</v>
      </c>
      <c r="C247" s="4">
        <v>60593.91</v>
      </c>
      <c r="D247" s="4">
        <v>54624.95</v>
      </c>
      <c r="E247" s="4">
        <v>59198.11</v>
      </c>
      <c r="F247" s="4">
        <v>99394441501.907074</v>
      </c>
      <c r="G247" s="4">
        <v>1141016046300.532</v>
      </c>
      <c r="H247" s="11">
        <f t="shared" si="21"/>
        <v>1.3886453383307735E-2</v>
      </c>
      <c r="I247" s="10">
        <f t="shared" si="17"/>
        <v>1.4688771215473051E-2</v>
      </c>
      <c r="J247" s="10">
        <f t="shared" si="18"/>
        <v>7.3952698827715935E-2</v>
      </c>
      <c r="K247" s="10">
        <f t="shared" si="19"/>
        <v>7.1060403658467504</v>
      </c>
      <c r="L247" s="10">
        <f t="shared" si="20"/>
        <v>0.1092716789672119</v>
      </c>
      <c r="R247" s="29"/>
      <c r="S247" s="29"/>
    </row>
    <row r="248" spans="1:19" x14ac:dyDescent="0.25">
      <c r="A248" s="3">
        <v>45551</v>
      </c>
      <c r="B248" s="4">
        <v>59191.96</v>
      </c>
      <c r="C248" s="4">
        <v>64053.96</v>
      </c>
      <c r="D248" s="4">
        <v>57549.78</v>
      </c>
      <c r="E248" s="4">
        <v>63575.97</v>
      </c>
      <c r="F248" s="4">
        <v>102872634968.00301</v>
      </c>
      <c r="G248" s="4">
        <v>1205268388733.2549</v>
      </c>
      <c r="H248" s="11">
        <f t="shared" si="21"/>
        <v>5.7102273149232247E-2</v>
      </c>
      <c r="I248" s="10">
        <f t="shared" si="17"/>
        <v>3.4497723042782265E-2</v>
      </c>
      <c r="J248" s="10">
        <f t="shared" si="18"/>
        <v>3.2909918637497704E-2</v>
      </c>
      <c r="K248" s="10">
        <f t="shared" si="19"/>
        <v>7.5689136969760344</v>
      </c>
      <c r="L248" s="10">
        <f t="shared" si="20"/>
        <v>0.1130183295227194</v>
      </c>
      <c r="R248" s="29"/>
      <c r="S248" s="29"/>
    </row>
    <row r="249" spans="1:19" x14ac:dyDescent="0.25">
      <c r="A249" s="3">
        <v>45558</v>
      </c>
      <c r="B249" s="4">
        <v>63467.95</v>
      </c>
      <c r="C249" s="4">
        <v>66380.990000000005</v>
      </c>
      <c r="D249" s="4">
        <v>62752.04</v>
      </c>
      <c r="E249" s="4">
        <v>65668.25</v>
      </c>
      <c r="F249" s="4">
        <v>101471382921.0706</v>
      </c>
      <c r="G249" s="4">
        <v>1273633359550.9709</v>
      </c>
      <c r="H249" s="11">
        <f t="shared" si="21"/>
        <v>3.6329213681714698E-2</v>
      </c>
      <c r="I249" s="10">
        <f t="shared" si="17"/>
        <v>3.2501438858629785E-3</v>
      </c>
      <c r="J249" s="10">
        <f t="shared" si="18"/>
        <v>-4.332108743570906E-2</v>
      </c>
      <c r="K249" s="10">
        <f t="shared" si="19"/>
        <v>7.8802155936936487</v>
      </c>
      <c r="L249" s="10">
        <f t="shared" si="20"/>
        <v>5.7829992459209389E-2</v>
      </c>
      <c r="R249" s="29"/>
      <c r="S249" s="29"/>
    </row>
    <row r="250" spans="1:19" x14ac:dyDescent="0.25">
      <c r="A250" s="3">
        <v>45565</v>
      </c>
      <c r="B250" s="4">
        <v>65540</v>
      </c>
      <c r="C250" s="4">
        <v>65554.02</v>
      </c>
      <c r="D250" s="4">
        <v>60005.98</v>
      </c>
      <c r="E250" s="4">
        <v>62823.43</v>
      </c>
      <c r="F250" s="4">
        <v>101087530944.3214</v>
      </c>
      <c r="G250" s="4">
        <v>1232399672250.3091</v>
      </c>
      <c r="H250" s="11">
        <f t="shared" si="21"/>
        <v>-1.2457934116378817E-2</v>
      </c>
      <c r="I250" s="10">
        <f t="shared" si="17"/>
        <v>6.5609293653736037E-2</v>
      </c>
      <c r="J250" s="10">
        <f t="shared" si="18"/>
        <v>-2.7203226566907546E-4</v>
      </c>
      <c r="K250" s="10">
        <f t="shared" si="19"/>
        <v>7.7695864528881735</v>
      </c>
      <c r="L250" s="10">
        <f t="shared" si="20"/>
        <v>9.2458118340872142E-2</v>
      </c>
      <c r="R250" s="29"/>
      <c r="S250" s="29"/>
    </row>
    <row r="251" spans="1:19" x14ac:dyDescent="0.25">
      <c r="A251" s="3">
        <v>45572</v>
      </c>
      <c r="B251" s="4">
        <v>62845.99</v>
      </c>
      <c r="C251" s="4">
        <v>64436.04</v>
      </c>
      <c r="D251" s="4">
        <v>59017</v>
      </c>
      <c r="E251" s="4">
        <v>62806.34</v>
      </c>
      <c r="F251" s="4">
        <v>94725141737.776993</v>
      </c>
      <c r="G251" s="4">
        <v>1232357600237.4971</v>
      </c>
      <c r="H251" s="11">
        <f t="shared" si="21"/>
        <v>-1.7054331679430233E-2</v>
      </c>
      <c r="I251" s="10">
        <f t="shared" si="17"/>
        <v>5.2548095617292484E-2</v>
      </c>
      <c r="J251" s="10">
        <f t="shared" si="18"/>
        <v>9.8420318713047017E-2</v>
      </c>
      <c r="K251" s="10">
        <f t="shared" si="19"/>
        <v>7.6200270168291802</v>
      </c>
      <c r="L251" s="10">
        <f t="shared" si="20"/>
        <v>9.1821678499415471E-2</v>
      </c>
      <c r="R251" s="29"/>
      <c r="S251" s="29"/>
    </row>
    <row r="252" spans="1:19" x14ac:dyDescent="0.25">
      <c r="A252" s="3">
        <v>45579</v>
      </c>
      <c r="B252" s="4">
        <v>62827.65</v>
      </c>
      <c r="C252" s="4">
        <v>69315.86</v>
      </c>
      <c r="D252" s="4">
        <v>62484.15</v>
      </c>
      <c r="E252" s="4">
        <v>68987.759999999995</v>
      </c>
      <c r="F252" s="4">
        <v>71068605857.433792</v>
      </c>
      <c r="G252" s="4">
        <v>1322669459818.25</v>
      </c>
      <c r="H252" s="11">
        <f t="shared" si="21"/>
        <v>7.5731221223402298E-2</v>
      </c>
      <c r="I252" s="10">
        <f t="shared" si="17"/>
        <v>4.0975970942091322E-2</v>
      </c>
      <c r="J252" s="10">
        <f t="shared" si="18"/>
        <v>-1.3892609355630636E-2</v>
      </c>
      <c r="K252" s="10">
        <f t="shared" si="19"/>
        <v>8.2728321897923749</v>
      </c>
      <c r="L252" s="10">
        <f t="shared" si="20"/>
        <v>0.10933508737815911</v>
      </c>
      <c r="R252" s="29"/>
      <c r="S252" s="29"/>
    </row>
    <row r="253" spans="1:19" x14ac:dyDescent="0.25">
      <c r="A253" s="3">
        <v>45586</v>
      </c>
      <c r="B253" s="4">
        <v>68997.53</v>
      </c>
      <c r="C253" s="4">
        <v>69414.080000000002</v>
      </c>
      <c r="D253" s="4">
        <v>65269.97</v>
      </c>
      <c r="E253" s="4">
        <v>68029.34</v>
      </c>
      <c r="F253" s="4">
        <v>46253078465.540062</v>
      </c>
      <c r="G253" s="4">
        <v>1333994866090.564</v>
      </c>
      <c r="H253" s="11">
        <f t="shared" si="21"/>
        <v>1.4169917245490595E-3</v>
      </c>
      <c r="I253" s="10">
        <f t="shared" si="17"/>
        <v>3.2049182365777022E-2</v>
      </c>
      <c r="J253" s="10">
        <f t="shared" si="18"/>
        <v>1.1811374327606261E-2</v>
      </c>
      <c r="K253" s="10">
        <f t="shared" si="19"/>
        <v>8.2859717162684436</v>
      </c>
      <c r="L253" s="10">
        <f t="shared" si="20"/>
        <v>6.3491832461390674E-2</v>
      </c>
      <c r="R253" s="29"/>
      <c r="S253" s="29"/>
    </row>
    <row r="254" spans="1:19" x14ac:dyDescent="0.25">
      <c r="A254" s="3">
        <v>45593</v>
      </c>
      <c r="B254" s="4">
        <v>68033.02</v>
      </c>
      <c r="C254" s="4">
        <v>73534.899999999994</v>
      </c>
      <c r="D254" s="4">
        <v>67593.72</v>
      </c>
      <c r="E254" s="4">
        <v>68832.86</v>
      </c>
      <c r="F254" s="4">
        <v>52470501942.153748</v>
      </c>
      <c r="G254" s="4">
        <v>1384755397816.4551</v>
      </c>
      <c r="H254" s="11">
        <f t="shared" si="21"/>
        <v>5.9365765562260454E-2</v>
      </c>
      <c r="I254" s="10">
        <f t="shared" si="17"/>
        <v>3.0521227326760377E-2</v>
      </c>
      <c r="J254" s="10">
        <f t="shared" si="18"/>
        <v>0.16819161662031767</v>
      </c>
      <c r="K254" s="10">
        <f t="shared" si="19"/>
        <v>8.8372405361942175</v>
      </c>
      <c r="L254" s="10">
        <f t="shared" si="20"/>
        <v>8.789544354120471E-2</v>
      </c>
      <c r="R254" s="29"/>
      <c r="S254" s="29"/>
    </row>
    <row r="255" spans="1:19" x14ac:dyDescent="0.25">
      <c r="A255" s="3">
        <v>45600</v>
      </c>
      <c r="B255" s="4">
        <v>68670.679999999993</v>
      </c>
      <c r="C255" s="4">
        <v>81233.279999999999</v>
      </c>
      <c r="D255" s="4">
        <v>66948.02</v>
      </c>
      <c r="E255" s="4">
        <v>80409.97</v>
      </c>
      <c r="F255" s="4">
        <v>75175160238.224731</v>
      </c>
      <c r="G255" s="4">
        <v>1450502322059.7161</v>
      </c>
      <c r="H255" s="11">
        <f t="shared" si="21"/>
        <v>0.10469015392691097</v>
      </c>
      <c r="I255" s="10">
        <f t="shared" si="17"/>
        <v>5.7117155223376508E-2</v>
      </c>
      <c r="J255" s="10">
        <f t="shared" si="18"/>
        <v>0.11632413244278039</v>
      </c>
      <c r="K255" s="10">
        <f t="shared" si="19"/>
        <v>9.8671027621444374</v>
      </c>
      <c r="L255" s="10">
        <f t="shared" si="20"/>
        <v>0.21337837922615188</v>
      </c>
      <c r="R255" s="29"/>
      <c r="S255" s="29"/>
    </row>
    <row r="256" spans="1:19" x14ac:dyDescent="0.25">
      <c r="A256" s="3">
        <v>45607</v>
      </c>
      <c r="B256" s="4">
        <v>80486.91</v>
      </c>
      <c r="C256" s="4">
        <v>93243.92</v>
      </c>
      <c r="D256" s="4">
        <v>80381.97</v>
      </c>
      <c r="E256" s="4">
        <v>89763.59</v>
      </c>
      <c r="F256" s="4">
        <v>126039333972.2343</v>
      </c>
      <c r="G256" s="4">
        <v>1738732884884.0659</v>
      </c>
      <c r="H256" s="11">
        <f t="shared" si="21"/>
        <v>0.14785368755268777</v>
      </c>
      <c r="I256" s="10">
        <f t="shared" si="17"/>
        <v>5.2774580369636274E-2</v>
      </c>
      <c r="J256" s="10">
        <f t="shared" si="18"/>
        <v>9.0280145880974771E-2</v>
      </c>
      <c r="K256" s="10">
        <f t="shared" si="19"/>
        <v>11.473843978541492</v>
      </c>
      <c r="L256" s="10">
        <f t="shared" si="20"/>
        <v>0.16001038541354484</v>
      </c>
      <c r="R256" s="29"/>
      <c r="S256" s="29"/>
    </row>
    <row r="257" spans="1:19" x14ac:dyDescent="0.25">
      <c r="A257" s="3">
        <v>45614</v>
      </c>
      <c r="B257" s="4">
        <v>89782.53</v>
      </c>
      <c r="C257" s="4">
        <v>99498.52</v>
      </c>
      <c r="D257" s="4">
        <v>89453.11</v>
      </c>
      <c r="E257" s="4">
        <v>97867.46</v>
      </c>
      <c r="F257" s="4">
        <v>94068315663.416443</v>
      </c>
      <c r="G257" s="4">
        <v>1876014524479.728</v>
      </c>
      <c r="H257" s="11">
        <f t="shared" si="21"/>
        <v>6.7077831991619458E-2</v>
      </c>
      <c r="I257" s="10">
        <f t="shared" si="17"/>
        <v>3.9266766333624144E-2</v>
      </c>
      <c r="J257" s="10">
        <f t="shared" si="18"/>
        <v>-6.4491302829357E-3</v>
      </c>
      <c r="K257" s="10">
        <f t="shared" si="19"/>
        <v>12.310562389223772</v>
      </c>
      <c r="L257" s="10">
        <f t="shared" si="20"/>
        <v>0.11229805201853793</v>
      </c>
      <c r="R257" s="29"/>
      <c r="S257" s="29"/>
    </row>
    <row r="258" spans="1:19" x14ac:dyDescent="0.25">
      <c r="A258" s="3">
        <v>45621</v>
      </c>
      <c r="B258" s="4">
        <v>97736.05</v>
      </c>
      <c r="C258" s="4">
        <v>98746.64</v>
      </c>
      <c r="D258" s="4">
        <v>90860.03</v>
      </c>
      <c r="E258" s="4">
        <v>97236.3</v>
      </c>
      <c r="F258" s="4">
        <v>86803609110.009583</v>
      </c>
      <c r="G258" s="4">
        <v>1896254638351.686</v>
      </c>
      <c r="H258" s="11">
        <f t="shared" si="21"/>
        <v>-7.5566953156690634E-3</v>
      </c>
      <c r="I258" s="10">
        <f t="shared" si="17"/>
        <v>2.4104346373264873E-2</v>
      </c>
      <c r="J258" s="10">
        <f t="shared" si="18"/>
        <v>4.0917846524394674E-2</v>
      </c>
      <c r="K258" s="10">
        <f t="shared" si="19"/>
        <v>12.209978524768204</v>
      </c>
      <c r="L258" s="10">
        <f t="shared" si="20"/>
        <v>8.6799553114829564E-2</v>
      </c>
      <c r="R258" s="29"/>
      <c r="S258" s="29"/>
    </row>
    <row r="259" spans="1:19" x14ac:dyDescent="0.25">
      <c r="A259" s="3">
        <v>45628</v>
      </c>
      <c r="B259" s="4">
        <v>97183.98</v>
      </c>
      <c r="C259" s="4">
        <v>103484</v>
      </c>
      <c r="D259" s="4">
        <v>93618.44</v>
      </c>
      <c r="E259" s="4">
        <v>101215</v>
      </c>
      <c r="F259" s="4">
        <v>116927567651.3098</v>
      </c>
      <c r="G259" s="4">
        <v>1938307180394.8921</v>
      </c>
      <c r="H259" s="11">
        <f t="shared" si="21"/>
        <v>4.797489818387745E-2</v>
      </c>
      <c r="I259" s="10">
        <f t="shared" ref="I259:I289" si="22">_xlfn.STDEV.S(H260:H261)</f>
        <v>1.254236911656292E-2</v>
      </c>
      <c r="J259" s="10">
        <f t="shared" ref="J259:J289" si="23">E260/E259-1</f>
        <v>3.3651138665217628E-2</v>
      </c>
      <c r="K259" s="10">
        <f t="shared" ref="K259:K288" si="24">C259/$C$2-1</f>
        <v>12.843725899505166</v>
      </c>
      <c r="L259" s="10">
        <f t="shared" ref="L259:L288" si="25">C259/D259-1</f>
        <v>0.10538052118791974</v>
      </c>
      <c r="R259" s="29"/>
      <c r="S259" s="29"/>
    </row>
    <row r="260" spans="1:19" x14ac:dyDescent="0.25">
      <c r="A260" s="3">
        <v>45635</v>
      </c>
      <c r="B260" s="4">
        <v>100968</v>
      </c>
      <c r="C260" s="4">
        <v>104921</v>
      </c>
      <c r="D260" s="4">
        <v>94371.1</v>
      </c>
      <c r="E260" s="4">
        <v>104621</v>
      </c>
      <c r="F260" s="4">
        <v>113850953748.50481</v>
      </c>
      <c r="G260" s="4">
        <v>1974161884089.8811</v>
      </c>
      <c r="H260" s="11">
        <f t="shared" ref="H260:H289" si="26">(C260-C259)/C259</f>
        <v>1.3886204630667543E-2</v>
      </c>
      <c r="I260" s="10">
        <f t="shared" si="22"/>
        <v>7.6577143028994765E-2</v>
      </c>
      <c r="J260" s="10">
        <f t="shared" si="23"/>
        <v>-9.06522591066804E-2</v>
      </c>
      <c r="K260" s="10">
        <f t="shared" si="24"/>
        <v>13.035962710196566</v>
      </c>
      <c r="L260" s="10">
        <f t="shared" si="25"/>
        <v>0.11179163960153038</v>
      </c>
      <c r="R260" s="29"/>
      <c r="S260" s="29"/>
    </row>
    <row r="261" spans="1:19" x14ac:dyDescent="0.25">
      <c r="A261" s="3">
        <v>45642</v>
      </c>
      <c r="B261" s="4">
        <v>104608</v>
      </c>
      <c r="C261" s="4">
        <v>108239</v>
      </c>
      <c r="D261" s="4">
        <v>92450</v>
      </c>
      <c r="E261" s="4">
        <v>95136.87</v>
      </c>
      <c r="F261" s="4">
        <v>114084278978.9917</v>
      </c>
      <c r="G261" s="4">
        <v>2009303524398.48</v>
      </c>
      <c r="H261" s="11">
        <f t="shared" si="26"/>
        <v>3.1623793139600273E-2</v>
      </c>
      <c r="I261" s="10">
        <f t="shared" si="22"/>
        <v>4.7172980007373806E-2</v>
      </c>
      <c r="J261" s="10">
        <f t="shared" si="23"/>
        <v>-1.5528259443473358E-2</v>
      </c>
      <c r="K261" s="10">
        <f t="shared" si="24"/>
        <v>13.479833091458966</v>
      </c>
      <c r="L261" s="10">
        <f t="shared" si="25"/>
        <v>0.17078420767982694</v>
      </c>
      <c r="R261" s="29"/>
      <c r="S261" s="29"/>
    </row>
    <row r="262" spans="1:19" x14ac:dyDescent="0.25">
      <c r="A262" s="3">
        <v>45649</v>
      </c>
      <c r="B262" s="4">
        <v>95181.3</v>
      </c>
      <c r="C262" s="4">
        <v>99940.03</v>
      </c>
      <c r="D262" s="4">
        <v>92587.99</v>
      </c>
      <c r="E262" s="4">
        <v>93659.56</v>
      </c>
      <c r="F262" s="4">
        <v>62712339153.238953</v>
      </c>
      <c r="G262" s="4">
        <v>1894718968368.6079</v>
      </c>
      <c r="H262" s="11">
        <f t="shared" si="26"/>
        <v>-7.6672641099788441E-2</v>
      </c>
      <c r="I262" s="10">
        <f t="shared" si="22"/>
        <v>3.2050976178742925E-2</v>
      </c>
      <c r="J262" s="10">
        <f t="shared" si="23"/>
        <v>5.0555543929525326E-2</v>
      </c>
      <c r="K262" s="10">
        <f t="shared" si="24"/>
        <v>12.369626045652693</v>
      </c>
      <c r="L262" s="10">
        <f t="shared" si="25"/>
        <v>7.9405979112409542E-2</v>
      </c>
      <c r="R262" s="29"/>
      <c r="S262" s="29"/>
    </row>
    <row r="263" spans="1:19" x14ac:dyDescent="0.25">
      <c r="A263" s="3">
        <v>45656</v>
      </c>
      <c r="B263" s="4">
        <v>93610.59</v>
      </c>
      <c r="C263" s="4">
        <v>98944.63</v>
      </c>
      <c r="D263" s="4">
        <v>91603.06</v>
      </c>
      <c r="E263" s="4">
        <v>98394.57</v>
      </c>
      <c r="F263" s="4">
        <v>54302576429.099739</v>
      </c>
      <c r="G263" s="4">
        <v>1891977325363.0071</v>
      </c>
      <c r="H263" s="11">
        <f t="shared" si="26"/>
        <v>-9.9599729958055258E-3</v>
      </c>
      <c r="I263" s="10">
        <f t="shared" si="22"/>
        <v>1.9800698104976201E-3</v>
      </c>
      <c r="J263" s="10">
        <f t="shared" si="23"/>
        <v>-3.9683490664169874E-2</v>
      </c>
      <c r="K263" s="10">
        <f t="shared" si="24"/>
        <v>12.236464931273973</v>
      </c>
      <c r="L263" s="10">
        <f t="shared" si="25"/>
        <v>8.0145466756241568E-2</v>
      </c>
      <c r="R263" s="29"/>
      <c r="S263" s="29"/>
    </row>
    <row r="264" spans="1:19" x14ac:dyDescent="0.25">
      <c r="A264" s="3">
        <v>45663</v>
      </c>
      <c r="B264" s="4">
        <v>98457.51</v>
      </c>
      <c r="C264" s="4">
        <v>102444</v>
      </c>
      <c r="D264" s="4">
        <v>91245.71</v>
      </c>
      <c r="E264" s="4">
        <v>94489.93</v>
      </c>
      <c r="F264" s="4">
        <v>65250219790.180656</v>
      </c>
      <c r="G264" s="4">
        <v>1912292217965.3411</v>
      </c>
      <c r="H264" s="11">
        <f t="shared" si="26"/>
        <v>3.5366952203469713E-2</v>
      </c>
      <c r="I264" s="10">
        <f t="shared" si="22"/>
        <v>8.8708061430790922E-3</v>
      </c>
      <c r="J264" s="10">
        <f t="shared" si="23"/>
        <v>7.2897397638034045E-2</v>
      </c>
      <c r="K264" s="10">
        <f t="shared" si="24"/>
        <v>12.704598353841243</v>
      </c>
      <c r="L264" s="10">
        <f t="shared" si="25"/>
        <v>0.12272675614009687</v>
      </c>
      <c r="R264" s="29"/>
      <c r="S264" s="29"/>
    </row>
    <row r="265" spans="1:19" x14ac:dyDescent="0.25">
      <c r="A265" s="3">
        <v>45670</v>
      </c>
      <c r="B265" s="4">
        <v>94583.86</v>
      </c>
      <c r="C265" s="4">
        <v>106354</v>
      </c>
      <c r="D265" s="4">
        <v>90000.02</v>
      </c>
      <c r="E265" s="4">
        <v>101378</v>
      </c>
      <c r="F265" s="4">
        <v>73402281456.988678</v>
      </c>
      <c r="G265" s="4">
        <v>1958469647111.3979</v>
      </c>
      <c r="H265" s="11">
        <f t="shared" si="26"/>
        <v>3.8167193783920972E-2</v>
      </c>
      <c r="I265" s="10">
        <f t="shared" si="22"/>
        <v>3.6728789849430135E-2</v>
      </c>
      <c r="J265" s="10">
        <f t="shared" si="23"/>
        <v>1.2280770975951372E-2</v>
      </c>
      <c r="K265" s="10">
        <f t="shared" si="24"/>
        <v>13.227664414943106</v>
      </c>
      <c r="L265" s="10">
        <f t="shared" si="25"/>
        <v>0.18171084850870023</v>
      </c>
      <c r="R265" s="29"/>
      <c r="S265" s="29"/>
    </row>
    <row r="266" spans="1:19" x14ac:dyDescent="0.25">
      <c r="A266" s="3">
        <v>45677</v>
      </c>
      <c r="B266" s="4">
        <v>100825</v>
      </c>
      <c r="C266" s="4">
        <v>109079</v>
      </c>
      <c r="D266" s="4">
        <v>99832.98</v>
      </c>
      <c r="E266" s="4">
        <v>102623</v>
      </c>
      <c r="F266" s="4">
        <v>100880652063.22951</v>
      </c>
      <c r="G266" s="4">
        <v>2070412322073.5791</v>
      </c>
      <c r="H266" s="11">
        <f t="shared" si="26"/>
        <v>2.5621979427195969E-2</v>
      </c>
      <c r="I266" s="10">
        <f t="shared" si="22"/>
        <v>7.4804251136137761E-3</v>
      </c>
      <c r="J266" s="10">
        <f t="shared" si="23"/>
        <v>-4.9093380626175409E-2</v>
      </c>
      <c r="K266" s="10">
        <f t="shared" si="24"/>
        <v>13.592205339879827</v>
      </c>
      <c r="L266" s="10">
        <f t="shared" si="25"/>
        <v>9.261488538156426E-2</v>
      </c>
      <c r="R266" s="29"/>
      <c r="S266" s="29"/>
    </row>
    <row r="267" spans="1:19" x14ac:dyDescent="0.25">
      <c r="A267" s="3">
        <v>45684</v>
      </c>
      <c r="B267" s="4">
        <v>102875</v>
      </c>
      <c r="C267" s="4">
        <v>106208</v>
      </c>
      <c r="D267" s="4">
        <v>96763.02</v>
      </c>
      <c r="E267" s="4">
        <v>97584.89</v>
      </c>
      <c r="F267" s="4">
        <v>68933096214.277451</v>
      </c>
      <c r="G267" s="4">
        <v>2020880623970.4409</v>
      </c>
      <c r="H267" s="11">
        <f t="shared" si="26"/>
        <v>-2.6320373307419393E-2</v>
      </c>
      <c r="I267" s="10">
        <f t="shared" si="22"/>
        <v>7.9118532186407339E-4</v>
      </c>
      <c r="J267" s="10">
        <f t="shared" si="23"/>
        <v>-1.0961430606726053E-2</v>
      </c>
      <c r="K267" s="10">
        <f t="shared" si="24"/>
        <v>13.208133047955672</v>
      </c>
      <c r="L267" s="10">
        <f t="shared" si="25"/>
        <v>9.7609396647603486E-2</v>
      </c>
      <c r="R267" s="29"/>
      <c r="S267" s="29"/>
    </row>
    <row r="268" spans="1:19" x14ac:dyDescent="0.25">
      <c r="A268" s="3">
        <v>45691</v>
      </c>
      <c r="B268" s="4">
        <v>97418.2</v>
      </c>
      <c r="C268" s="4">
        <v>102289</v>
      </c>
      <c r="D268" s="4">
        <v>92692.13</v>
      </c>
      <c r="E268" s="4">
        <v>96515.22</v>
      </c>
      <c r="F268" s="4">
        <v>83376447568.434235</v>
      </c>
      <c r="G268" s="4">
        <v>1927594718411.251</v>
      </c>
      <c r="H268" s="11">
        <f t="shared" si="26"/>
        <v>-3.6899291955408253E-2</v>
      </c>
      <c r="I268" s="10">
        <f t="shared" si="22"/>
        <v>3.1071168380038559E-2</v>
      </c>
      <c r="J268" s="10">
        <f t="shared" si="23"/>
        <v>-4.0225779933984462E-3</v>
      </c>
      <c r="K268" s="10">
        <f t="shared" si="24"/>
        <v>12.683862998477871</v>
      </c>
      <c r="L268" s="10">
        <f t="shared" si="25"/>
        <v>0.10353489557311923</v>
      </c>
      <c r="R268" s="29"/>
      <c r="S268" s="29"/>
    </row>
    <row r="269" spans="1:19" x14ac:dyDescent="0.25">
      <c r="A269" s="3">
        <v>45698</v>
      </c>
      <c r="B269" s="4">
        <v>96782.88</v>
      </c>
      <c r="C269" s="4">
        <v>98629.06</v>
      </c>
      <c r="D269" s="4">
        <v>94336.27</v>
      </c>
      <c r="E269" s="4">
        <v>96126.98</v>
      </c>
      <c r="F269" s="4">
        <v>49041244183.737808</v>
      </c>
      <c r="G269" s="4">
        <v>1922255599609.4761</v>
      </c>
      <c r="H269" s="11">
        <f t="shared" si="26"/>
        <v>-3.5780386942877558E-2</v>
      </c>
      <c r="I269" s="10">
        <f t="shared" si="22"/>
        <v>2.6659905449101996E-2</v>
      </c>
      <c r="J269" s="10">
        <f t="shared" si="23"/>
        <v>1.258855734363129E-3</v>
      </c>
      <c r="K269" s="10">
        <f t="shared" si="24"/>
        <v>12.194249085519008</v>
      </c>
      <c r="L269" s="10">
        <f t="shared" si="25"/>
        <v>4.5505191163483394E-2</v>
      </c>
      <c r="R269" s="29"/>
      <c r="S269" s="29"/>
    </row>
    <row r="270" spans="1:19" x14ac:dyDescent="0.25">
      <c r="A270" s="3">
        <v>45705</v>
      </c>
      <c r="B270" s="4">
        <v>96158.2</v>
      </c>
      <c r="C270" s="4">
        <v>99433.96</v>
      </c>
      <c r="D270" s="4">
        <v>93494.19</v>
      </c>
      <c r="E270" s="4">
        <v>96247.99</v>
      </c>
      <c r="F270" s="4">
        <v>45973699446.966461</v>
      </c>
      <c r="G270" s="4">
        <v>1910449954471.7419</v>
      </c>
      <c r="H270" s="11">
        <f t="shared" si="26"/>
        <v>8.1608807789510397E-3</v>
      </c>
      <c r="I270" s="10">
        <f t="shared" si="22"/>
        <v>2.2731671848301802E-3</v>
      </c>
      <c r="J270" s="10">
        <f t="shared" si="23"/>
        <v>-2.0926982475166556E-2</v>
      </c>
      <c r="K270" s="10">
        <f t="shared" si="24"/>
        <v>12.301925779273711</v>
      </c>
      <c r="L270" s="10">
        <f t="shared" si="25"/>
        <v>6.3530899620607428E-2</v>
      </c>
      <c r="R270" s="29"/>
      <c r="S270" s="29"/>
    </row>
    <row r="271" spans="1:19" x14ac:dyDescent="0.25">
      <c r="A271" s="3">
        <v>45712</v>
      </c>
      <c r="B271" s="4">
        <v>96247.37</v>
      </c>
      <c r="C271" s="4">
        <v>96496.49</v>
      </c>
      <c r="D271" s="4">
        <v>78534.47</v>
      </c>
      <c r="E271" s="4">
        <v>94233.81</v>
      </c>
      <c r="F271" s="4">
        <v>80081914326.550095</v>
      </c>
      <c r="G271" s="4">
        <v>1752819632514.543</v>
      </c>
      <c r="H271" s="11">
        <f t="shared" si="26"/>
        <v>-2.9541919078753386E-2</v>
      </c>
      <c r="I271" s="10">
        <f t="shared" si="22"/>
        <v>4.7833512848113172E-2</v>
      </c>
      <c r="J271" s="10">
        <f t="shared" si="23"/>
        <v>-0.14285881044181492</v>
      </c>
      <c r="K271" s="10">
        <f t="shared" si="24"/>
        <v>11.908961364310825</v>
      </c>
      <c r="L271" s="10">
        <f t="shared" si="25"/>
        <v>0.22871511070234507</v>
      </c>
      <c r="R271" s="29"/>
      <c r="S271" s="29"/>
    </row>
    <row r="272" spans="1:19" x14ac:dyDescent="0.25">
      <c r="A272" s="3">
        <v>45719</v>
      </c>
      <c r="B272" s="4">
        <v>93956.01</v>
      </c>
      <c r="C272" s="4">
        <v>93956.01</v>
      </c>
      <c r="D272" s="4">
        <v>80213.41</v>
      </c>
      <c r="E272" s="4">
        <v>80771.679999999993</v>
      </c>
      <c r="F272" s="4">
        <v>87262394642.884811</v>
      </c>
      <c r="G272" s="4">
        <v>1745083479416.6189</v>
      </c>
      <c r="H272" s="11">
        <f t="shared" si="26"/>
        <v>-2.6327175216425077E-2</v>
      </c>
      <c r="I272" s="10">
        <f t="shared" si="22"/>
        <v>8.5421757061934153E-2</v>
      </c>
      <c r="J272" s="10">
        <f t="shared" si="23"/>
        <v>2.2350407964772057E-2</v>
      </c>
      <c r="K272" s="10">
        <f t="shared" si="24"/>
        <v>11.569104876610551</v>
      </c>
      <c r="L272" s="10">
        <f t="shared" si="25"/>
        <v>0.17132546789869663</v>
      </c>
      <c r="R272" s="29"/>
      <c r="S272" s="29"/>
    </row>
    <row r="273" spans="1:19" x14ac:dyDescent="0.25">
      <c r="A273" s="3">
        <v>45726</v>
      </c>
      <c r="B273" s="4">
        <v>81277.03</v>
      </c>
      <c r="C273" s="4">
        <v>85126.59</v>
      </c>
      <c r="D273" s="4">
        <v>76794.34</v>
      </c>
      <c r="E273" s="4">
        <v>82576.960000000006</v>
      </c>
      <c r="F273" s="4">
        <v>63732631706.103661</v>
      </c>
      <c r="G273" s="4">
        <v>1633477726634.469</v>
      </c>
      <c r="H273" s="11">
        <f t="shared" si="26"/>
        <v>-9.3973977822174426E-2</v>
      </c>
      <c r="I273" s="10">
        <f t="shared" si="22"/>
        <v>8.912277455543266E-3</v>
      </c>
      <c r="J273" s="10">
        <f t="shared" si="23"/>
        <v>3.8425488174909761E-2</v>
      </c>
      <c r="K273" s="10">
        <f t="shared" si="24"/>
        <v>10.387936093691367</v>
      </c>
      <c r="L273" s="10">
        <f t="shared" si="25"/>
        <v>0.10850083482715012</v>
      </c>
      <c r="R273" s="29"/>
      <c r="S273" s="29"/>
    </row>
    <row r="274" spans="1:19" x14ac:dyDescent="0.25">
      <c r="A274" s="3">
        <v>45733</v>
      </c>
      <c r="B274" s="4">
        <v>82643.23</v>
      </c>
      <c r="C274" s="4">
        <v>87410.59</v>
      </c>
      <c r="D274" s="4">
        <v>81221.47</v>
      </c>
      <c r="E274" s="4">
        <v>85750.02</v>
      </c>
      <c r="F274" s="4">
        <v>70155744131.586243</v>
      </c>
      <c r="G274" s="4">
        <v>1666013442108.208</v>
      </c>
      <c r="H274" s="11">
        <f t="shared" si="26"/>
        <v>2.6830629536552564E-2</v>
      </c>
      <c r="I274" s="10">
        <f t="shared" si="22"/>
        <v>1.609090527706555E-2</v>
      </c>
      <c r="J274" s="10">
        <f t="shared" si="23"/>
        <v>-3.9699116105162413E-2</v>
      </c>
      <c r="K274" s="10">
        <f t="shared" si="24"/>
        <v>10.693481588207135</v>
      </c>
      <c r="L274" s="10">
        <f t="shared" si="25"/>
        <v>7.6200541556314949E-2</v>
      </c>
      <c r="R274" s="29"/>
      <c r="S274" s="29"/>
    </row>
    <row r="275" spans="1:19" x14ac:dyDescent="0.25">
      <c r="A275" s="3">
        <v>45740</v>
      </c>
      <c r="B275" s="4">
        <v>85967.42</v>
      </c>
      <c r="C275" s="4">
        <v>88654.16</v>
      </c>
      <c r="D275" s="4">
        <v>81650.45</v>
      </c>
      <c r="E275" s="4">
        <v>82345.820000000007</v>
      </c>
      <c r="F275" s="4">
        <v>57360689807.521339</v>
      </c>
      <c r="G275" s="4">
        <v>1705165614205.4209</v>
      </c>
      <c r="H275" s="11">
        <f t="shared" si="26"/>
        <v>1.4226765887291312E-2</v>
      </c>
      <c r="I275" s="10">
        <f t="shared" si="22"/>
        <v>1.0957743389972897E-2</v>
      </c>
      <c r="J275" s="10">
        <f t="shared" si="23"/>
        <v>-4.9006494804472278E-2</v>
      </c>
      <c r="K275" s="10">
        <f t="shared" si="24"/>
        <v>10.85984201316991</v>
      </c>
      <c r="L275" s="10">
        <f t="shared" si="25"/>
        <v>8.5776747096923511E-2</v>
      </c>
      <c r="R275" s="29"/>
      <c r="S275" s="29"/>
    </row>
    <row r="276" spans="1:19" x14ac:dyDescent="0.25">
      <c r="A276" s="3">
        <v>45747</v>
      </c>
      <c r="B276" s="4">
        <v>82393.710000000006</v>
      </c>
      <c r="C276" s="4">
        <v>87898.01</v>
      </c>
      <c r="D276" s="4">
        <v>77296.39</v>
      </c>
      <c r="E276" s="4">
        <v>78310.34</v>
      </c>
      <c r="F276" s="4">
        <v>50274579686.791817</v>
      </c>
      <c r="G276" s="4">
        <v>1650289082021.7251</v>
      </c>
      <c r="H276" s="11">
        <f t="shared" si="26"/>
        <v>-8.5292105863955924E-3</v>
      </c>
      <c r="I276" s="10">
        <f t="shared" si="22"/>
        <v>2.2158770048919727E-2</v>
      </c>
      <c r="J276" s="10">
        <f t="shared" si="23"/>
        <v>6.8736261392812414E-2</v>
      </c>
      <c r="K276" s="10">
        <f t="shared" si="24"/>
        <v>10.758686923118201</v>
      </c>
      <c r="L276" s="10">
        <f t="shared" si="25"/>
        <v>0.13715543507271155</v>
      </c>
      <c r="R276" s="29"/>
      <c r="S276" s="29"/>
    </row>
    <row r="277" spans="1:19" x14ac:dyDescent="0.25">
      <c r="A277" s="3">
        <v>45754</v>
      </c>
      <c r="B277" s="4">
        <v>77958.02</v>
      </c>
      <c r="C277" s="4">
        <v>85786.19</v>
      </c>
      <c r="D277" s="4">
        <v>74530.039999999994</v>
      </c>
      <c r="E277" s="4">
        <v>83693.100000000006</v>
      </c>
      <c r="F277" s="4">
        <v>85168449566.8172</v>
      </c>
      <c r="G277" s="4">
        <v>1598904714942.323</v>
      </c>
      <c r="H277" s="11">
        <f t="shared" si="26"/>
        <v>-2.4025799901499393E-2</v>
      </c>
      <c r="I277" s="10">
        <f t="shared" si="22"/>
        <v>6.9498416486536568E-2</v>
      </c>
      <c r="J277" s="10">
        <f t="shared" si="23"/>
        <v>1.6755503141836048E-2</v>
      </c>
      <c r="K277" s="10">
        <f t="shared" si="24"/>
        <v>10.476175063998987</v>
      </c>
      <c r="L277" s="10">
        <f t="shared" si="25"/>
        <v>0.151028363865094</v>
      </c>
      <c r="R277" s="29"/>
      <c r="S277" s="29"/>
    </row>
    <row r="278" spans="1:19" x14ac:dyDescent="0.25">
      <c r="A278" s="3">
        <v>45761</v>
      </c>
      <c r="B278" s="4">
        <v>83779.100000000006</v>
      </c>
      <c r="C278" s="4">
        <v>86413.41</v>
      </c>
      <c r="D278" s="4">
        <v>83163.100000000006</v>
      </c>
      <c r="E278" s="4">
        <v>85095.42</v>
      </c>
      <c r="F278" s="4">
        <v>45462622553.766991</v>
      </c>
      <c r="G278" s="4">
        <v>1681132926428.4231</v>
      </c>
      <c r="H278" s="11">
        <f t="shared" si="26"/>
        <v>7.3114332271896109E-3</v>
      </c>
      <c r="I278" s="10">
        <f t="shared" si="22"/>
        <v>5.8267804152339828E-2</v>
      </c>
      <c r="J278" s="10">
        <f t="shared" si="23"/>
        <v>0.10184790203750116</v>
      </c>
      <c r="K278" s="10">
        <f t="shared" si="24"/>
        <v>10.560082351682953</v>
      </c>
      <c r="L278" s="10">
        <f t="shared" si="25"/>
        <v>3.9083559896155862E-2</v>
      </c>
      <c r="R278" s="29"/>
      <c r="S278" s="29"/>
    </row>
    <row r="279" spans="1:19" x14ac:dyDescent="0.25">
      <c r="A279" s="3">
        <v>45768</v>
      </c>
      <c r="B279" s="4">
        <v>85190.58</v>
      </c>
      <c r="C279" s="4">
        <v>95538.41</v>
      </c>
      <c r="D279" s="4">
        <v>85190.58</v>
      </c>
      <c r="E279" s="4">
        <v>93762.21</v>
      </c>
      <c r="F279" s="4">
        <v>53794354879.631104</v>
      </c>
      <c r="G279" s="4">
        <v>1820697523749.1121</v>
      </c>
      <c r="H279" s="11">
        <f t="shared" si="26"/>
        <v>0.10559703638590352</v>
      </c>
      <c r="I279" s="10">
        <f t="shared" si="22"/>
        <v>3.5613274182717827E-2</v>
      </c>
      <c r="J279" s="10">
        <f t="shared" si="23"/>
        <v>5.912403301927327E-3</v>
      </c>
      <c r="K279" s="10">
        <f t="shared" si="24"/>
        <v>11.78079278839766</v>
      </c>
      <c r="L279" s="10">
        <f t="shared" si="25"/>
        <v>0.12146683353957677</v>
      </c>
      <c r="R279" s="29"/>
      <c r="S279" s="29"/>
    </row>
    <row r="280" spans="1:19" x14ac:dyDescent="0.25">
      <c r="A280" s="3">
        <v>45775</v>
      </c>
      <c r="B280" s="4">
        <v>93675.97</v>
      </c>
      <c r="C280" s="4">
        <v>97754.32</v>
      </c>
      <c r="D280" s="4">
        <v>92873.97</v>
      </c>
      <c r="E280" s="4">
        <v>94316.57</v>
      </c>
      <c r="F280" s="4">
        <v>50052782365.400703</v>
      </c>
      <c r="G280" s="4">
        <v>1893279141570.3479</v>
      </c>
      <c r="H280" s="11">
        <f t="shared" si="26"/>
        <v>2.3193917503965194E-2</v>
      </c>
      <c r="I280" s="10">
        <f t="shared" si="22"/>
        <v>4.225066290101475E-2</v>
      </c>
      <c r="J280" s="10">
        <f t="shared" si="23"/>
        <v>0.10224534246739458</v>
      </c>
      <c r="K280" s="10">
        <f t="shared" si="24"/>
        <v>12.077229441967027</v>
      </c>
      <c r="L280" s="10">
        <f t="shared" si="25"/>
        <v>5.2548092861756768E-2</v>
      </c>
      <c r="R280" s="29"/>
      <c r="S280" s="29"/>
    </row>
    <row r="281" spans="1:19" x14ac:dyDescent="0.25">
      <c r="A281" s="3">
        <v>45782</v>
      </c>
      <c r="B281" s="4">
        <v>94264.55</v>
      </c>
      <c r="C281" s="4">
        <v>104945</v>
      </c>
      <c r="D281" s="4">
        <v>93436.78</v>
      </c>
      <c r="E281" s="4">
        <v>103960</v>
      </c>
      <c r="F281" s="4">
        <v>71040990711.398956</v>
      </c>
      <c r="G281" s="4">
        <v>1963265667765.4199</v>
      </c>
      <c r="H281" s="11">
        <f t="shared" si="26"/>
        <v>7.3558692853676361E-2</v>
      </c>
      <c r="I281" s="10">
        <f t="shared" si="22"/>
        <v>2.6989829456030665E-2</v>
      </c>
      <c r="J281" s="10">
        <f t="shared" si="23"/>
        <v>2.3412851096575649E-2</v>
      </c>
      <c r="K281" s="10">
        <f t="shared" si="24"/>
        <v>13.039173345865734</v>
      </c>
      <c r="L281" s="10">
        <f t="shared" si="25"/>
        <v>0.12316584539835396</v>
      </c>
      <c r="R281" s="29"/>
      <c r="S281" s="29"/>
    </row>
    <row r="282" spans="1:19" x14ac:dyDescent="0.25">
      <c r="A282" s="3">
        <v>45789</v>
      </c>
      <c r="B282" s="4">
        <v>104193</v>
      </c>
      <c r="C282" s="4">
        <v>106394</v>
      </c>
      <c r="D282" s="4">
        <v>100844</v>
      </c>
      <c r="E282" s="4">
        <v>106394</v>
      </c>
      <c r="F282" s="4">
        <v>56056805610.395912</v>
      </c>
      <c r="G282" s="4">
        <v>2056012764909.5959</v>
      </c>
      <c r="H282" s="11">
        <f t="shared" si="26"/>
        <v>1.3807232359807518E-2</v>
      </c>
      <c r="I282" s="10">
        <f t="shared" si="22"/>
        <v>4.4726005524378352E-2</v>
      </c>
      <c r="J282" s="10">
        <f t="shared" si="23"/>
        <v>2.3196796811850273E-2</v>
      </c>
      <c r="K282" s="10">
        <f t="shared" si="24"/>
        <v>13.233015474391719</v>
      </c>
      <c r="L282" s="10">
        <f t="shared" si="25"/>
        <v>5.5035500376819702E-2</v>
      </c>
      <c r="R282" s="29"/>
      <c r="S282" s="29"/>
    </row>
    <row r="283" spans="1:19" x14ac:dyDescent="0.25">
      <c r="A283" s="3">
        <v>45796</v>
      </c>
      <c r="B283" s="4">
        <v>106570</v>
      </c>
      <c r="C283" s="4">
        <v>111924</v>
      </c>
      <c r="D283" s="4">
        <v>102170</v>
      </c>
      <c r="E283" s="4">
        <v>108862</v>
      </c>
      <c r="F283" s="4">
        <v>80154507943.532669</v>
      </c>
      <c r="G283" s="4">
        <v>2131899218990.4871</v>
      </c>
      <c r="H283" s="11">
        <f t="shared" si="26"/>
        <v>5.1976615222662934E-2</v>
      </c>
      <c r="I283" s="10">
        <f t="shared" si="22"/>
        <v>1.7285845724646975E-2</v>
      </c>
      <c r="J283" s="10">
        <f t="shared" si="23"/>
        <v>-2.9679778067645324E-2</v>
      </c>
      <c r="K283" s="10">
        <f t="shared" si="24"/>
        <v>13.972799443162383</v>
      </c>
      <c r="L283" s="10">
        <f t="shared" si="25"/>
        <v>9.5468337085250043E-2</v>
      </c>
      <c r="R283" s="29"/>
      <c r="S283" s="29"/>
    </row>
    <row r="284" spans="1:19" x14ac:dyDescent="0.25">
      <c r="A284" s="3">
        <v>45803</v>
      </c>
      <c r="B284" s="4">
        <v>108935</v>
      </c>
      <c r="C284" s="4">
        <v>110662</v>
      </c>
      <c r="D284" s="4">
        <v>103195</v>
      </c>
      <c r="E284" s="4">
        <v>105631</v>
      </c>
      <c r="F284" s="4">
        <v>55336806924.281357</v>
      </c>
      <c r="G284" s="4">
        <v>2131687313971.0581</v>
      </c>
      <c r="H284" s="11">
        <f t="shared" si="26"/>
        <v>-1.1275508380686895E-2</v>
      </c>
      <c r="I284" s="10">
        <f t="shared" si="22"/>
        <v>4.9366027275533166E-2</v>
      </c>
      <c r="J284" s="10">
        <f t="shared" si="23"/>
        <v>2.8400753566670822E-4</v>
      </c>
      <c r="K284" s="10">
        <f t="shared" si="24"/>
        <v>13.803973517558664</v>
      </c>
      <c r="L284" s="10">
        <f t="shared" si="25"/>
        <v>7.2358156887446068E-2</v>
      </c>
      <c r="R284" s="29"/>
      <c r="S284" s="29"/>
    </row>
    <row r="285" spans="1:19" x14ac:dyDescent="0.25">
      <c r="A285" s="3">
        <v>45810</v>
      </c>
      <c r="B285" s="4">
        <v>105628</v>
      </c>
      <c r="C285" s="4">
        <v>106709</v>
      </c>
      <c r="D285" s="4">
        <v>100465</v>
      </c>
      <c r="E285" s="4">
        <v>105661</v>
      </c>
      <c r="F285" s="4">
        <v>45883383232.9412</v>
      </c>
      <c r="G285" s="4">
        <v>2084471566309.3879</v>
      </c>
      <c r="H285" s="11">
        <f t="shared" si="26"/>
        <v>-3.5721385841571633E-2</v>
      </c>
      <c r="I285" s="10">
        <f t="shared" si="22"/>
        <v>3.4122942513148756E-2</v>
      </c>
      <c r="J285" s="10">
        <f t="shared" si="23"/>
        <v>-1.5426694806977004E-3</v>
      </c>
      <c r="K285" s="10">
        <f t="shared" si="24"/>
        <v>13.275155067549541</v>
      </c>
      <c r="L285" s="10">
        <f t="shared" si="25"/>
        <v>6.2150997859951262E-2</v>
      </c>
      <c r="R285" s="29"/>
      <c r="S285" s="29"/>
    </row>
    <row r="286" spans="1:19" x14ac:dyDescent="0.25">
      <c r="A286" s="3">
        <v>45817</v>
      </c>
      <c r="B286" s="4">
        <v>105725</v>
      </c>
      <c r="C286" s="4">
        <v>110347</v>
      </c>
      <c r="D286" s="4">
        <v>102951</v>
      </c>
      <c r="E286" s="4">
        <v>105498</v>
      </c>
      <c r="F286" s="4">
        <v>49500917079.748703</v>
      </c>
      <c r="G286" s="4">
        <v>2126717267759.0601</v>
      </c>
      <c r="H286" s="11">
        <f t="shared" si="26"/>
        <v>3.4092719451967499E-2</v>
      </c>
      <c r="I286" s="10">
        <f t="shared" si="22"/>
        <v>7.7797153069832899E-3</v>
      </c>
      <c r="J286" s="10">
        <f t="shared" si="23"/>
        <v>-4.4275720866746249E-2</v>
      </c>
      <c r="K286" s="10">
        <f t="shared" si="24"/>
        <v>13.76183392440084</v>
      </c>
      <c r="L286" s="10">
        <f t="shared" si="25"/>
        <v>7.1840001554137389E-2</v>
      </c>
      <c r="R286" s="29"/>
      <c r="S286" s="29"/>
    </row>
    <row r="287" spans="1:19" x14ac:dyDescent="0.25">
      <c r="A287" s="3">
        <v>45824</v>
      </c>
      <c r="B287" s="4">
        <v>105600</v>
      </c>
      <c r="C287" s="4">
        <v>108784</v>
      </c>
      <c r="D287" s="4">
        <v>98422.57</v>
      </c>
      <c r="E287" s="4">
        <v>100827</v>
      </c>
      <c r="F287" s="4">
        <v>46506594935.006973</v>
      </c>
      <c r="G287" s="4">
        <v>2083350607668.801</v>
      </c>
      <c r="H287" s="11">
        <f t="shared" si="26"/>
        <v>-1.4164408638204935E-2</v>
      </c>
      <c r="I287" s="10">
        <f t="shared" si="22"/>
        <v>4.3226642104391101E-3</v>
      </c>
      <c r="J287" s="10">
        <f t="shared" si="23"/>
        <v>7.4999752050542101E-2</v>
      </c>
      <c r="K287" s="10">
        <f t="shared" si="24"/>
        <v>13.55274127644631</v>
      </c>
      <c r="L287" s="10">
        <f t="shared" si="25"/>
        <v>0.10527493846177749</v>
      </c>
      <c r="R287" s="29"/>
      <c r="S287" s="29"/>
    </row>
    <row r="288" spans="1:19" x14ac:dyDescent="0.25">
      <c r="A288" s="3">
        <v>45831</v>
      </c>
      <c r="B288" s="4">
        <v>100724</v>
      </c>
      <c r="C288" s="4">
        <v>108440</v>
      </c>
      <c r="D288" s="4">
        <v>99996.04</v>
      </c>
      <c r="E288" s="4">
        <v>108389</v>
      </c>
      <c r="F288" s="4">
        <v>50204434386.485619</v>
      </c>
      <c r="G288" s="4">
        <v>2102429711688.6331</v>
      </c>
      <c r="H288" s="11">
        <f t="shared" si="26"/>
        <v>-3.1622297396675983E-3</v>
      </c>
      <c r="I288" s="10" t="e">
        <f t="shared" si="22"/>
        <v>#DIV/0!</v>
      </c>
      <c r="J288" s="10">
        <f t="shared" si="23"/>
        <v>-1.2159905525468417E-2</v>
      </c>
      <c r="K288" s="10">
        <f t="shared" si="24"/>
        <v>13.506722165188243</v>
      </c>
      <c r="L288" s="10">
        <f t="shared" si="25"/>
        <v>8.4442943940580051E-2</v>
      </c>
      <c r="R288" s="29"/>
      <c r="S288" s="29"/>
    </row>
    <row r="289" spans="1:12" x14ac:dyDescent="0.25">
      <c r="A289" s="3">
        <v>45838</v>
      </c>
      <c r="B289" s="4">
        <v>108283</v>
      </c>
      <c r="C289" s="4">
        <v>108760</v>
      </c>
      <c r="D289" s="4">
        <v>106766</v>
      </c>
      <c r="E289" s="4">
        <v>107071</v>
      </c>
      <c r="F289" s="4">
        <v>35853591942.581879</v>
      </c>
      <c r="G289" s="4">
        <v>2142867911801.7209</v>
      </c>
      <c r="H289" s="11">
        <f t="shared" si="26"/>
        <v>2.9509406123201772E-3</v>
      </c>
      <c r="I289" s="10" t="e">
        <f t="shared" si="22"/>
        <v>#DIV/0!</v>
      </c>
      <c r="J289" s="10">
        <f t="shared" si="23"/>
        <v>-1</v>
      </c>
      <c r="K289" s="10">
        <f>C289/$C$2-1</f>
        <v>13.549530640777142</v>
      </c>
      <c r="L289" s="10">
        <f>C289/D289-1</f>
        <v>1.8676357641945973E-2</v>
      </c>
    </row>
    <row r="290" spans="1:12" x14ac:dyDescent="0.25">
      <c r="J290" s="10"/>
      <c r="K290" s="10"/>
    </row>
    <row r="291" spans="1:12" x14ac:dyDescent="0.25">
      <c r="J291" s="10"/>
      <c r="K291" s="10"/>
    </row>
    <row r="292" spans="1:12" x14ac:dyDescent="0.25">
      <c r="J292" s="10"/>
      <c r="K292" s="10"/>
    </row>
    <row r="293" spans="1:12" x14ac:dyDescent="0.25">
      <c r="J293" s="10"/>
      <c r="K293" s="10"/>
    </row>
    <row r="294" spans="1:12" x14ac:dyDescent="0.25">
      <c r="J294" s="10"/>
      <c r="K294" s="10"/>
    </row>
    <row r="295" spans="1:12" x14ac:dyDescent="0.25">
      <c r="J295" s="10"/>
      <c r="K295" s="10"/>
    </row>
    <row r="296" spans="1:12" x14ac:dyDescent="0.25">
      <c r="J296" s="10"/>
      <c r="K296" s="10"/>
    </row>
    <row r="297" spans="1:12" x14ac:dyDescent="0.25">
      <c r="J297" s="10"/>
      <c r="K297" s="10"/>
    </row>
    <row r="298" spans="1:12" x14ac:dyDescent="0.25">
      <c r="J298" s="10"/>
      <c r="K298" s="10"/>
    </row>
    <row r="299" spans="1:12" x14ac:dyDescent="0.25">
      <c r="J299" s="10"/>
      <c r="K299" s="10"/>
    </row>
    <row r="300" spans="1:12" x14ac:dyDescent="0.25">
      <c r="J300" s="10"/>
      <c r="K300" s="10"/>
    </row>
    <row r="301" spans="1:12" x14ac:dyDescent="0.25">
      <c r="J301" s="10"/>
      <c r="K301" s="10"/>
    </row>
    <row r="302" spans="1:12" x14ac:dyDescent="0.25">
      <c r="J302" s="10"/>
      <c r="K302" s="10"/>
    </row>
    <row r="303" spans="1:12" x14ac:dyDescent="0.25">
      <c r="J303" s="10"/>
      <c r="K303" s="10"/>
    </row>
    <row r="304" spans="1:12" x14ac:dyDescent="0.25">
      <c r="J304" s="10"/>
      <c r="K304" s="10"/>
    </row>
    <row r="305" spans="10:11" x14ac:dyDescent="0.25">
      <c r="J305" s="10"/>
      <c r="K305" s="10"/>
    </row>
    <row r="306" spans="10:11" x14ac:dyDescent="0.25">
      <c r="J306" s="10"/>
      <c r="K306" s="10"/>
    </row>
    <row r="307" spans="10:11" x14ac:dyDescent="0.25">
      <c r="J307" s="10"/>
      <c r="K307" s="10"/>
    </row>
    <row r="308" spans="10:11" x14ac:dyDescent="0.25">
      <c r="J308" s="10"/>
      <c r="K308" s="10"/>
    </row>
    <row r="309" spans="10:11" x14ac:dyDescent="0.25">
      <c r="J309" s="10"/>
      <c r="K309" s="10"/>
    </row>
    <row r="310" spans="10:11" x14ac:dyDescent="0.25">
      <c r="J310" s="10"/>
      <c r="K310" s="10"/>
    </row>
    <row r="311" spans="10:11" x14ac:dyDescent="0.25">
      <c r="J311" s="10"/>
      <c r="K311" s="10"/>
    </row>
    <row r="312" spans="10:11" x14ac:dyDescent="0.25">
      <c r="J312" s="10"/>
      <c r="K312" s="10"/>
    </row>
    <row r="313" spans="10:11" x14ac:dyDescent="0.25">
      <c r="J313" s="10"/>
      <c r="K313" s="10"/>
    </row>
    <row r="314" spans="10:11" x14ac:dyDescent="0.25">
      <c r="J314" s="10"/>
      <c r="K314" s="10"/>
    </row>
    <row r="315" spans="10:11" x14ac:dyDescent="0.25">
      <c r="J315" s="10"/>
      <c r="K315" s="10"/>
    </row>
    <row r="316" spans="10:11" x14ac:dyDescent="0.25">
      <c r="J316" s="10"/>
      <c r="K316" s="10"/>
    </row>
    <row r="317" spans="10:11" x14ac:dyDescent="0.25">
      <c r="J317" s="10"/>
      <c r="K317" s="10"/>
    </row>
    <row r="318" spans="10:11" x14ac:dyDescent="0.25">
      <c r="J318" s="10"/>
      <c r="K318" s="10"/>
    </row>
    <row r="319" spans="10:11" x14ac:dyDescent="0.25">
      <c r="J319" s="10"/>
      <c r="K319" s="10"/>
    </row>
    <row r="320" spans="10:11" x14ac:dyDescent="0.25">
      <c r="J320" s="10"/>
      <c r="K320" s="10"/>
    </row>
    <row r="321" spans="10:11" x14ac:dyDescent="0.25">
      <c r="J321" s="10"/>
      <c r="K321" s="10"/>
    </row>
    <row r="322" spans="10:11" x14ac:dyDescent="0.25">
      <c r="J322" s="10"/>
      <c r="K322" s="10"/>
    </row>
    <row r="323" spans="10:11" x14ac:dyDescent="0.25">
      <c r="J323" s="10"/>
      <c r="K323" s="10"/>
    </row>
    <row r="324" spans="10:11" x14ac:dyDescent="0.25">
      <c r="J324" s="10"/>
      <c r="K324" s="10"/>
    </row>
    <row r="325" spans="10:11" x14ac:dyDescent="0.25">
      <c r="J325" s="10"/>
      <c r="K325" s="10"/>
    </row>
    <row r="326" spans="10:11" x14ac:dyDescent="0.25">
      <c r="J326" s="10"/>
      <c r="K326" s="10"/>
    </row>
    <row r="327" spans="10:11" x14ac:dyDescent="0.25">
      <c r="J327" s="10"/>
      <c r="K327" s="10"/>
    </row>
    <row r="328" spans="10:11" x14ac:dyDescent="0.25">
      <c r="J328" s="10"/>
      <c r="K328" s="10"/>
    </row>
    <row r="329" spans="10:11" x14ac:dyDescent="0.25">
      <c r="J329" s="10"/>
      <c r="K329" s="10"/>
    </row>
    <row r="330" spans="10:11" x14ac:dyDescent="0.25">
      <c r="J330" s="10"/>
      <c r="K330" s="10"/>
    </row>
    <row r="331" spans="10:11" x14ac:dyDescent="0.25">
      <c r="J331" s="10"/>
      <c r="K331" s="10"/>
    </row>
    <row r="332" spans="10:11" x14ac:dyDescent="0.25">
      <c r="J332" s="10"/>
      <c r="K332" s="10"/>
    </row>
    <row r="333" spans="10:11" x14ac:dyDescent="0.25">
      <c r="J333" s="10"/>
      <c r="K333" s="10"/>
    </row>
    <row r="334" spans="10:11" x14ac:dyDescent="0.25">
      <c r="J334" s="10"/>
      <c r="K334" s="10"/>
    </row>
    <row r="335" spans="10:11" x14ac:dyDescent="0.25">
      <c r="J335" s="10"/>
      <c r="K335" s="10"/>
    </row>
    <row r="336" spans="10:11" x14ac:dyDescent="0.25">
      <c r="J336" s="10"/>
      <c r="K336" s="10"/>
    </row>
    <row r="337" spans="10:11" x14ac:dyDescent="0.25">
      <c r="J337" s="10"/>
      <c r="K337" s="10"/>
    </row>
    <row r="338" spans="10:11" x14ac:dyDescent="0.25">
      <c r="J338" s="10"/>
      <c r="K338" s="10"/>
    </row>
    <row r="339" spans="10:11" x14ac:dyDescent="0.25">
      <c r="J339" s="10"/>
      <c r="K339" s="10"/>
    </row>
    <row r="340" spans="10:11" x14ac:dyDescent="0.25">
      <c r="J340" s="10"/>
      <c r="K340" s="10"/>
    </row>
    <row r="341" spans="10:11" x14ac:dyDescent="0.25">
      <c r="J341" s="10"/>
      <c r="K341" s="10"/>
    </row>
    <row r="342" spans="10:11" x14ac:dyDescent="0.25">
      <c r="J342" s="10"/>
      <c r="K342" s="10"/>
    </row>
    <row r="343" spans="10:11" x14ac:dyDescent="0.25">
      <c r="J343" s="10"/>
      <c r="K343" s="10"/>
    </row>
    <row r="344" spans="10:11" x14ac:dyDescent="0.25">
      <c r="J344" s="10"/>
      <c r="K344" s="10"/>
    </row>
    <row r="345" spans="10:11" x14ac:dyDescent="0.25">
      <c r="J345" s="10"/>
      <c r="K345" s="10"/>
    </row>
    <row r="346" spans="10:11" x14ac:dyDescent="0.25">
      <c r="J346" s="10"/>
      <c r="K346" s="10"/>
    </row>
    <row r="347" spans="10:11" x14ac:dyDescent="0.25">
      <c r="J347" s="10"/>
      <c r="K347" s="10"/>
    </row>
    <row r="348" spans="10:11" x14ac:dyDescent="0.25">
      <c r="J348" s="10"/>
      <c r="K348" s="10"/>
    </row>
    <row r="349" spans="10:11" x14ac:dyDescent="0.25">
      <c r="J349" s="10"/>
      <c r="K349" s="10"/>
    </row>
    <row r="350" spans="10:11" x14ac:dyDescent="0.25">
      <c r="J350" s="10"/>
      <c r="K350" s="10"/>
    </row>
    <row r="351" spans="10:11" x14ac:dyDescent="0.25">
      <c r="J351" s="10"/>
      <c r="K351" s="10"/>
    </row>
    <row r="352" spans="10:11" x14ac:dyDescent="0.25">
      <c r="J352" s="10"/>
      <c r="K352" s="10"/>
    </row>
    <row r="353" spans="10:11" x14ac:dyDescent="0.25">
      <c r="J353" s="10"/>
      <c r="K353" s="10"/>
    </row>
    <row r="354" spans="10:11" x14ac:dyDescent="0.25">
      <c r="J354" s="10"/>
      <c r="K354" s="10"/>
    </row>
    <row r="355" spans="10:11" x14ac:dyDescent="0.25">
      <c r="J355" s="10"/>
      <c r="K355" s="10"/>
    </row>
    <row r="356" spans="10:11" x14ac:dyDescent="0.25">
      <c r="J356" s="10"/>
      <c r="K356" s="10"/>
    </row>
    <row r="357" spans="10:11" x14ac:dyDescent="0.25">
      <c r="J357" s="10"/>
      <c r="K357" s="10"/>
    </row>
    <row r="358" spans="10:11" x14ac:dyDescent="0.25">
      <c r="J358" s="10"/>
      <c r="K358" s="10"/>
    </row>
    <row r="359" spans="10:11" x14ac:dyDescent="0.25">
      <c r="J359" s="10"/>
      <c r="K359" s="10"/>
    </row>
    <row r="360" spans="10:11" x14ac:dyDescent="0.25">
      <c r="J360" s="10"/>
      <c r="K360" s="10"/>
    </row>
    <row r="361" spans="10:11" x14ac:dyDescent="0.25">
      <c r="J361" s="10"/>
      <c r="K361" s="10"/>
    </row>
    <row r="362" spans="10:11" x14ac:dyDescent="0.25">
      <c r="J362" s="10"/>
      <c r="K362" s="10"/>
    </row>
    <row r="363" spans="10:11" x14ac:dyDescent="0.25">
      <c r="J363" s="10"/>
      <c r="K363" s="10"/>
    </row>
    <row r="364" spans="10:11" x14ac:dyDescent="0.25">
      <c r="J364" s="10"/>
      <c r="K364" s="10"/>
    </row>
    <row r="365" spans="10:11" x14ac:dyDescent="0.25">
      <c r="J365" s="10"/>
      <c r="K365" s="10"/>
    </row>
    <row r="366" spans="10:11" x14ac:dyDescent="0.25">
      <c r="J366" s="10"/>
      <c r="K366" s="10"/>
    </row>
    <row r="367" spans="10:11" x14ac:dyDescent="0.25">
      <c r="J367" s="10"/>
      <c r="K367" s="10"/>
    </row>
    <row r="368" spans="10:11" x14ac:dyDescent="0.25">
      <c r="J368" s="10"/>
      <c r="K368" s="10"/>
    </row>
    <row r="369" spans="10:11" x14ac:dyDescent="0.25">
      <c r="J369" s="10"/>
      <c r="K369" s="10"/>
    </row>
    <row r="370" spans="10:11" x14ac:dyDescent="0.25">
      <c r="J370" s="10"/>
      <c r="K370" s="10"/>
    </row>
    <row r="371" spans="10:11" x14ac:dyDescent="0.25">
      <c r="J371" s="10"/>
      <c r="K371" s="10"/>
    </row>
    <row r="372" spans="10:11" x14ac:dyDescent="0.25">
      <c r="J372" s="10"/>
      <c r="K372" s="10"/>
    </row>
    <row r="373" spans="10:11" x14ac:dyDescent="0.25">
      <c r="J373" s="10"/>
      <c r="K373" s="10"/>
    </row>
    <row r="374" spans="10:11" x14ac:dyDescent="0.25">
      <c r="J374" s="10"/>
      <c r="K374" s="10"/>
    </row>
    <row r="375" spans="10:11" x14ac:dyDescent="0.25">
      <c r="J375" s="10"/>
      <c r="K375" s="10"/>
    </row>
    <row r="376" spans="10:11" x14ac:dyDescent="0.25">
      <c r="J376" s="10"/>
      <c r="K376" s="10"/>
    </row>
    <row r="377" spans="10:11" x14ac:dyDescent="0.25">
      <c r="J377" s="10"/>
      <c r="K377" s="10"/>
    </row>
    <row r="378" spans="10:11" x14ac:dyDescent="0.25">
      <c r="J378" s="10"/>
      <c r="K378" s="10"/>
    </row>
    <row r="379" spans="10:11" x14ac:dyDescent="0.25">
      <c r="J379" s="10"/>
      <c r="K379" s="10"/>
    </row>
    <row r="380" spans="10:11" x14ac:dyDescent="0.25">
      <c r="J380" s="10"/>
      <c r="K380" s="10"/>
    </row>
    <row r="381" spans="10:11" x14ac:dyDescent="0.25">
      <c r="J381" s="10"/>
      <c r="K381" s="10"/>
    </row>
    <row r="382" spans="10:11" x14ac:dyDescent="0.25">
      <c r="J382" s="10"/>
      <c r="K382" s="10"/>
    </row>
    <row r="383" spans="10:11" x14ac:dyDescent="0.25">
      <c r="J383" s="10"/>
      <c r="K383" s="10"/>
    </row>
    <row r="384" spans="10:11" x14ac:dyDescent="0.25">
      <c r="J384" s="10"/>
      <c r="K384" s="10"/>
    </row>
    <row r="385" spans="10:11" x14ac:dyDescent="0.25">
      <c r="J385" s="10"/>
      <c r="K385" s="10"/>
    </row>
    <row r="386" spans="10:11" x14ac:dyDescent="0.25">
      <c r="J386" s="10"/>
      <c r="K386" s="10"/>
    </row>
    <row r="387" spans="10:11" x14ac:dyDescent="0.25">
      <c r="J387" s="10"/>
      <c r="K387" s="10"/>
    </row>
    <row r="388" spans="10:11" x14ac:dyDescent="0.25">
      <c r="J388" s="10"/>
      <c r="K388" s="10"/>
    </row>
    <row r="389" spans="10:11" x14ac:dyDescent="0.25">
      <c r="J389" s="10"/>
      <c r="K389" s="10"/>
    </row>
    <row r="390" spans="10:11" x14ac:dyDescent="0.25">
      <c r="J390" s="10"/>
      <c r="K390" s="10"/>
    </row>
    <row r="391" spans="10:11" x14ac:dyDescent="0.25">
      <c r="J391" s="10"/>
      <c r="K391" s="10"/>
    </row>
    <row r="392" spans="10:11" x14ac:dyDescent="0.25">
      <c r="J392" s="10"/>
      <c r="K392" s="10"/>
    </row>
    <row r="393" spans="10:11" x14ac:dyDescent="0.25">
      <c r="J393" s="10"/>
      <c r="K393" s="10"/>
    </row>
    <row r="394" spans="10:11" x14ac:dyDescent="0.25">
      <c r="J394" s="10"/>
      <c r="K394" s="10"/>
    </row>
    <row r="395" spans="10:11" x14ac:dyDescent="0.25">
      <c r="J395" s="10"/>
      <c r="K395" s="10"/>
    </row>
    <row r="396" spans="10:11" x14ac:dyDescent="0.25">
      <c r="J396" s="10"/>
      <c r="K396" s="10"/>
    </row>
    <row r="397" spans="10:11" x14ac:dyDescent="0.25">
      <c r="J397" s="10"/>
      <c r="K397" s="10"/>
    </row>
    <row r="398" spans="10:11" x14ac:dyDescent="0.25">
      <c r="J398" s="10"/>
      <c r="K398" s="10"/>
    </row>
    <row r="399" spans="10:11" x14ac:dyDescent="0.25">
      <c r="J399" s="10"/>
      <c r="K399" s="10"/>
    </row>
    <row r="400" spans="10:11" x14ac:dyDescent="0.25">
      <c r="J400" s="10"/>
      <c r="K400" s="10"/>
    </row>
    <row r="401" spans="10:11" x14ac:dyDescent="0.25">
      <c r="J401" s="10"/>
      <c r="K401" s="10"/>
    </row>
    <row r="402" spans="10:11" x14ac:dyDescent="0.25">
      <c r="J402" s="10"/>
      <c r="K402" s="10"/>
    </row>
    <row r="403" spans="10:11" x14ac:dyDescent="0.25">
      <c r="J403" s="10"/>
      <c r="K403" s="10"/>
    </row>
    <row r="404" spans="10:11" x14ac:dyDescent="0.25">
      <c r="J404" s="10"/>
      <c r="K404" s="10"/>
    </row>
    <row r="405" spans="10:11" x14ac:dyDescent="0.25">
      <c r="J405" s="10"/>
      <c r="K405" s="10"/>
    </row>
    <row r="406" spans="10:11" x14ac:dyDescent="0.25">
      <c r="J406" s="10"/>
      <c r="K406" s="10"/>
    </row>
    <row r="407" spans="10:11" x14ac:dyDescent="0.25">
      <c r="J407" s="10"/>
      <c r="K407" s="10"/>
    </row>
    <row r="408" spans="10:11" x14ac:dyDescent="0.25">
      <c r="J408" s="10"/>
      <c r="K408" s="10"/>
    </row>
    <row r="409" spans="10:11" x14ac:dyDescent="0.25">
      <c r="J409" s="10"/>
      <c r="K409" s="10"/>
    </row>
    <row r="410" spans="10:11" x14ac:dyDescent="0.25">
      <c r="J410" s="10"/>
      <c r="K410" s="10"/>
    </row>
    <row r="411" spans="10:11" x14ac:dyDescent="0.25">
      <c r="J411" s="10"/>
      <c r="K411" s="10"/>
    </row>
    <row r="412" spans="10:11" x14ac:dyDescent="0.25">
      <c r="J412" s="10"/>
      <c r="K412" s="10"/>
    </row>
    <row r="413" spans="10:11" x14ac:dyDescent="0.25">
      <c r="J413" s="10"/>
      <c r="K413" s="10"/>
    </row>
    <row r="414" spans="10:11" x14ac:dyDescent="0.25">
      <c r="J414" s="10"/>
      <c r="K414" s="10"/>
    </row>
    <row r="415" spans="10:11" x14ac:dyDescent="0.25">
      <c r="J415" s="10"/>
      <c r="K415" s="10"/>
    </row>
    <row r="416" spans="10:11" x14ac:dyDescent="0.25">
      <c r="J416" s="10"/>
      <c r="K416" s="10"/>
    </row>
    <row r="417" spans="10:11" x14ac:dyDescent="0.25">
      <c r="J417" s="10"/>
      <c r="K417" s="10"/>
    </row>
    <row r="418" spans="10:11" x14ac:dyDescent="0.25">
      <c r="J418" s="10"/>
      <c r="K418" s="10"/>
    </row>
    <row r="419" spans="10:11" x14ac:dyDescent="0.25">
      <c r="J419" s="10"/>
      <c r="K419" s="10"/>
    </row>
    <row r="420" spans="10:11" x14ac:dyDescent="0.25">
      <c r="J420" s="10"/>
      <c r="K420" s="10"/>
    </row>
    <row r="421" spans="10:11" x14ac:dyDescent="0.25">
      <c r="J421" s="10"/>
      <c r="K421" s="10"/>
    </row>
    <row r="422" spans="10:11" x14ac:dyDescent="0.25">
      <c r="J422" s="10"/>
      <c r="K422" s="10"/>
    </row>
    <row r="423" spans="10:11" x14ac:dyDescent="0.25">
      <c r="J423" s="10"/>
      <c r="K423" s="10"/>
    </row>
    <row r="424" spans="10:11" x14ac:dyDescent="0.25">
      <c r="J424" s="10"/>
      <c r="K424" s="10"/>
    </row>
    <row r="425" spans="10:11" x14ac:dyDescent="0.25">
      <c r="J425" s="10"/>
      <c r="K425" s="10"/>
    </row>
    <row r="426" spans="10:11" x14ac:dyDescent="0.25">
      <c r="J426" s="10"/>
      <c r="K426" s="10"/>
    </row>
    <row r="427" spans="10:11" x14ac:dyDescent="0.25">
      <c r="J427" s="10"/>
      <c r="K427" s="10"/>
    </row>
    <row r="428" spans="10:11" x14ac:dyDescent="0.25">
      <c r="J428" s="10"/>
      <c r="K428" s="10"/>
    </row>
    <row r="429" spans="10:11" x14ac:dyDescent="0.25">
      <c r="J429" s="10"/>
      <c r="K429" s="10"/>
    </row>
    <row r="430" spans="10:11" x14ac:dyDescent="0.25">
      <c r="J430" s="10"/>
      <c r="K430" s="10"/>
    </row>
    <row r="431" spans="10:11" x14ac:dyDescent="0.25">
      <c r="J431" s="10"/>
      <c r="K431" s="10"/>
    </row>
    <row r="432" spans="10:11" x14ac:dyDescent="0.25">
      <c r="J432" s="10"/>
      <c r="K432" s="10"/>
    </row>
    <row r="433" spans="10:11" x14ac:dyDescent="0.25">
      <c r="J433" s="10"/>
      <c r="K433" s="10"/>
    </row>
    <row r="434" spans="10:11" x14ac:dyDescent="0.25">
      <c r="J434" s="10"/>
      <c r="K434" s="10"/>
    </row>
    <row r="435" spans="10:11" x14ac:dyDescent="0.25">
      <c r="J435" s="10"/>
      <c r="K435" s="10"/>
    </row>
    <row r="436" spans="10:11" x14ac:dyDescent="0.25">
      <c r="J436" s="10"/>
      <c r="K436" s="10"/>
    </row>
    <row r="437" spans="10:11" x14ac:dyDescent="0.25">
      <c r="J437" s="10"/>
      <c r="K437" s="10"/>
    </row>
    <row r="438" spans="10:11" x14ac:dyDescent="0.25">
      <c r="J438" s="10"/>
      <c r="K438" s="10"/>
    </row>
    <row r="439" spans="10:11" x14ac:dyDescent="0.25">
      <c r="J439" s="10"/>
      <c r="K439" s="10"/>
    </row>
    <row r="440" spans="10:11" x14ac:dyDescent="0.25">
      <c r="J440" s="10"/>
      <c r="K440" s="10"/>
    </row>
    <row r="441" spans="10:11" x14ac:dyDescent="0.25">
      <c r="J441" s="10"/>
      <c r="K441" s="10"/>
    </row>
    <row r="442" spans="10:11" x14ac:dyDescent="0.25">
      <c r="J442" s="10"/>
      <c r="K442" s="10"/>
    </row>
    <row r="443" spans="10:11" x14ac:dyDescent="0.25">
      <c r="J443" s="10"/>
      <c r="K443" s="10"/>
    </row>
    <row r="444" spans="10:11" x14ac:dyDescent="0.25">
      <c r="J444" s="10"/>
      <c r="K444" s="10"/>
    </row>
    <row r="445" spans="10:11" x14ac:dyDescent="0.25">
      <c r="J445" s="10"/>
      <c r="K445" s="10"/>
    </row>
    <row r="446" spans="10:11" x14ac:dyDescent="0.25">
      <c r="J446" s="10"/>
      <c r="K446" s="10"/>
    </row>
    <row r="447" spans="10:11" x14ac:dyDescent="0.25">
      <c r="J447" s="10"/>
      <c r="K447" s="10"/>
    </row>
    <row r="448" spans="10:11" x14ac:dyDescent="0.25">
      <c r="J448" s="10"/>
      <c r="K448" s="10"/>
    </row>
    <row r="449" spans="10:11" x14ac:dyDescent="0.25">
      <c r="J449" s="10"/>
      <c r="K449" s="10"/>
    </row>
    <row r="450" spans="10:11" x14ac:dyDescent="0.25">
      <c r="J450" s="10"/>
      <c r="K450" s="10"/>
    </row>
    <row r="451" spans="10:11" x14ac:dyDescent="0.25">
      <c r="J451" s="10"/>
      <c r="K451" s="10"/>
    </row>
    <row r="452" spans="10:11" x14ac:dyDescent="0.25">
      <c r="J452" s="10"/>
      <c r="K452" s="10"/>
    </row>
    <row r="453" spans="10:11" x14ac:dyDescent="0.25">
      <c r="J453" s="10"/>
      <c r="K453" s="10"/>
    </row>
    <row r="454" spans="10:11" x14ac:dyDescent="0.25">
      <c r="J454" s="10"/>
      <c r="K454" s="10"/>
    </row>
    <row r="455" spans="10:11" x14ac:dyDescent="0.25">
      <c r="J455" s="10"/>
      <c r="K455" s="10"/>
    </row>
    <row r="456" spans="10:11" x14ac:dyDescent="0.25">
      <c r="J456" s="10"/>
      <c r="K456" s="10"/>
    </row>
    <row r="457" spans="10:11" x14ac:dyDescent="0.25">
      <c r="J457" s="10"/>
      <c r="K457" s="10"/>
    </row>
    <row r="458" spans="10:11" x14ac:dyDescent="0.25">
      <c r="J458" s="10"/>
      <c r="K458" s="10"/>
    </row>
    <row r="459" spans="10:11" x14ac:dyDescent="0.25">
      <c r="J459" s="10"/>
      <c r="K459" s="10"/>
    </row>
    <row r="460" spans="10:11" x14ac:dyDescent="0.25">
      <c r="J460" s="10"/>
      <c r="K460" s="10"/>
    </row>
    <row r="461" spans="10:11" x14ac:dyDescent="0.25">
      <c r="J461" s="10"/>
      <c r="K461" s="10"/>
    </row>
    <row r="462" spans="10:11" x14ac:dyDescent="0.25">
      <c r="J462" s="10"/>
      <c r="K462" s="10"/>
    </row>
    <row r="463" spans="10:11" x14ac:dyDescent="0.25">
      <c r="J463" s="10"/>
      <c r="K463" s="10"/>
    </row>
    <row r="464" spans="10:11" x14ac:dyDescent="0.25">
      <c r="J464" s="10"/>
      <c r="K464" s="10"/>
    </row>
    <row r="465" spans="10:11" x14ac:dyDescent="0.25">
      <c r="J465" s="10"/>
      <c r="K465" s="10"/>
    </row>
    <row r="466" spans="10:11" x14ac:dyDescent="0.25">
      <c r="J466" s="10"/>
      <c r="K466" s="10"/>
    </row>
    <row r="467" spans="10:11" x14ac:dyDescent="0.25">
      <c r="J467" s="10"/>
      <c r="K467" s="10"/>
    </row>
    <row r="468" spans="10:11" x14ac:dyDescent="0.25">
      <c r="J468" s="10"/>
      <c r="K468" s="10"/>
    </row>
    <row r="469" spans="10:11" x14ac:dyDescent="0.25">
      <c r="J469" s="10"/>
      <c r="K469" s="10"/>
    </row>
    <row r="470" spans="10:11" x14ac:dyDescent="0.25">
      <c r="J470" s="10"/>
      <c r="K470" s="10"/>
    </row>
    <row r="471" spans="10:11" x14ac:dyDescent="0.25">
      <c r="J471" s="10"/>
      <c r="K471" s="10"/>
    </row>
    <row r="472" spans="10:11" x14ac:dyDescent="0.25">
      <c r="J472" s="10"/>
      <c r="K472" s="10"/>
    </row>
    <row r="473" spans="10:11" x14ac:dyDescent="0.25">
      <c r="J473" s="10"/>
      <c r="K473" s="10"/>
    </row>
    <row r="474" spans="10:11" x14ac:dyDescent="0.25">
      <c r="J474" s="10"/>
      <c r="K474" s="10"/>
    </row>
    <row r="475" spans="10:11" x14ac:dyDescent="0.25">
      <c r="J475" s="10"/>
      <c r="K475" s="10"/>
    </row>
    <row r="476" spans="10:11" x14ac:dyDescent="0.25">
      <c r="J476" s="10"/>
      <c r="K476" s="10"/>
    </row>
    <row r="477" spans="10:11" x14ac:dyDescent="0.25">
      <c r="J477" s="10"/>
      <c r="K477" s="10"/>
    </row>
    <row r="478" spans="10:11" x14ac:dyDescent="0.25">
      <c r="J478" s="10"/>
      <c r="K478" s="10"/>
    </row>
    <row r="479" spans="10:11" x14ac:dyDescent="0.25">
      <c r="J479" s="10"/>
      <c r="K479" s="10"/>
    </row>
    <row r="480" spans="10:11" x14ac:dyDescent="0.25">
      <c r="J480" s="10"/>
      <c r="K480" s="10"/>
    </row>
    <row r="481" spans="10:11" x14ac:dyDescent="0.25">
      <c r="J481" s="10"/>
      <c r="K481" s="10"/>
    </row>
    <row r="482" spans="10:11" x14ac:dyDescent="0.25">
      <c r="J482" s="10"/>
      <c r="K482" s="10"/>
    </row>
    <row r="483" spans="10:11" x14ac:dyDescent="0.25">
      <c r="J483" s="10"/>
      <c r="K483" s="10"/>
    </row>
    <row r="484" spans="10:11" x14ac:dyDescent="0.25">
      <c r="J484" s="10"/>
      <c r="K484" s="10"/>
    </row>
    <row r="485" spans="10:11" x14ac:dyDescent="0.25">
      <c r="J485" s="10"/>
      <c r="K485" s="10"/>
    </row>
    <row r="486" spans="10:11" x14ac:dyDescent="0.25">
      <c r="J486" s="10"/>
      <c r="K486" s="10"/>
    </row>
    <row r="487" spans="10:11" x14ac:dyDescent="0.25">
      <c r="J487" s="10"/>
      <c r="K487" s="10"/>
    </row>
    <row r="488" spans="10:11" x14ac:dyDescent="0.25">
      <c r="J488" s="10"/>
      <c r="K488" s="10"/>
    </row>
    <row r="489" spans="10:11" x14ac:dyDescent="0.25">
      <c r="J489" s="10"/>
      <c r="K489" s="10"/>
    </row>
    <row r="490" spans="10:11" x14ac:dyDescent="0.25">
      <c r="J490" s="10"/>
      <c r="K490" s="10"/>
    </row>
    <row r="491" spans="10:11" x14ac:dyDescent="0.25">
      <c r="J491" s="10"/>
      <c r="K491" s="10"/>
    </row>
    <row r="492" spans="10:11" x14ac:dyDescent="0.25">
      <c r="J492" s="10"/>
      <c r="K492" s="10"/>
    </row>
    <row r="493" spans="10:11" x14ac:dyDescent="0.25">
      <c r="J493" s="10"/>
      <c r="K493" s="10"/>
    </row>
    <row r="494" spans="10:11" x14ac:dyDescent="0.25">
      <c r="J494" s="10"/>
      <c r="K494" s="10"/>
    </row>
    <row r="495" spans="10:11" x14ac:dyDescent="0.25">
      <c r="J495" s="10"/>
      <c r="K495" s="10"/>
    </row>
    <row r="496" spans="10:11" x14ac:dyDescent="0.25">
      <c r="J496" s="10"/>
      <c r="K496" s="10"/>
    </row>
    <row r="497" spans="10:11" x14ac:dyDescent="0.25">
      <c r="J497" s="10"/>
      <c r="K497" s="10"/>
    </row>
    <row r="498" spans="10:11" x14ac:dyDescent="0.25">
      <c r="J498" s="10"/>
      <c r="K498" s="10"/>
    </row>
    <row r="499" spans="10:11" x14ac:dyDescent="0.25">
      <c r="J499" s="10"/>
      <c r="K499" s="10"/>
    </row>
    <row r="500" spans="10:11" x14ac:dyDescent="0.25">
      <c r="J500" s="10"/>
      <c r="K500" s="10"/>
    </row>
    <row r="501" spans="10:11" x14ac:dyDescent="0.25">
      <c r="J501" s="10"/>
      <c r="K501" s="10"/>
    </row>
    <row r="502" spans="10:11" x14ac:dyDescent="0.25">
      <c r="J502" s="10"/>
      <c r="K502" s="10"/>
    </row>
    <row r="503" spans="10:11" x14ac:dyDescent="0.25">
      <c r="J503" s="10"/>
      <c r="K503" s="10"/>
    </row>
    <row r="504" spans="10:11" x14ac:dyDescent="0.25">
      <c r="J504" s="10"/>
      <c r="K504" s="10"/>
    </row>
    <row r="505" spans="10:11" x14ac:dyDescent="0.25">
      <c r="J505" s="10"/>
      <c r="K505" s="10"/>
    </row>
    <row r="506" spans="10:11" x14ac:dyDescent="0.25">
      <c r="J506" s="10"/>
      <c r="K506" s="10"/>
    </row>
    <row r="507" spans="10:11" x14ac:dyDescent="0.25">
      <c r="J507" s="10"/>
      <c r="K507" s="10"/>
    </row>
    <row r="508" spans="10:11" x14ac:dyDescent="0.25">
      <c r="J508" s="10"/>
      <c r="K508" s="10"/>
    </row>
    <row r="509" spans="10:11" x14ac:dyDescent="0.25">
      <c r="J509" s="10"/>
      <c r="K509" s="10"/>
    </row>
    <row r="510" spans="10:11" x14ac:dyDescent="0.25">
      <c r="J510" s="10"/>
      <c r="K510" s="10"/>
    </row>
    <row r="511" spans="10:11" x14ac:dyDescent="0.25">
      <c r="J511" s="10"/>
      <c r="K511" s="10"/>
    </row>
    <row r="512" spans="10:11" x14ac:dyDescent="0.25">
      <c r="J512" s="10"/>
      <c r="K512" s="10"/>
    </row>
    <row r="513" spans="10:11" x14ac:dyDescent="0.25">
      <c r="J513" s="10"/>
      <c r="K513" s="10"/>
    </row>
    <row r="514" spans="10:11" x14ac:dyDescent="0.25">
      <c r="J514" s="10"/>
      <c r="K514" s="10"/>
    </row>
    <row r="515" spans="10:11" x14ac:dyDescent="0.25">
      <c r="J515" s="10"/>
      <c r="K515" s="10"/>
    </row>
    <row r="516" spans="10:11" x14ac:dyDescent="0.25">
      <c r="J516" s="10"/>
      <c r="K516" s="10"/>
    </row>
    <row r="517" spans="10:11" x14ac:dyDescent="0.25">
      <c r="J517" s="10"/>
      <c r="K517" s="10"/>
    </row>
    <row r="518" spans="10:11" x14ac:dyDescent="0.25">
      <c r="J518" s="10"/>
      <c r="K518" s="10"/>
    </row>
    <row r="519" spans="10:11" x14ac:dyDescent="0.25">
      <c r="J519" s="10"/>
      <c r="K519" s="10"/>
    </row>
    <row r="520" spans="10:11" x14ac:dyDescent="0.25">
      <c r="J520" s="10"/>
      <c r="K520" s="10"/>
    </row>
    <row r="521" spans="10:11" x14ac:dyDescent="0.25">
      <c r="J521" s="10"/>
      <c r="K521" s="10"/>
    </row>
    <row r="522" spans="10:11" x14ac:dyDescent="0.25">
      <c r="J522" s="10"/>
      <c r="K522" s="10"/>
    </row>
    <row r="523" spans="10:11" x14ac:dyDescent="0.25">
      <c r="J523" s="10"/>
      <c r="K523" s="10"/>
    </row>
    <row r="524" spans="10:11" x14ac:dyDescent="0.25">
      <c r="J524" s="10"/>
      <c r="K524" s="10"/>
    </row>
    <row r="525" spans="10:11" x14ac:dyDescent="0.25">
      <c r="J525" s="10"/>
      <c r="K525" s="10"/>
    </row>
    <row r="526" spans="10:11" x14ac:dyDescent="0.25">
      <c r="J526" s="10"/>
      <c r="K526" s="10"/>
    </row>
    <row r="527" spans="10:11" x14ac:dyDescent="0.25">
      <c r="J527" s="10"/>
      <c r="K527" s="10"/>
    </row>
    <row r="528" spans="10:11" x14ac:dyDescent="0.25">
      <c r="J528" s="10"/>
      <c r="K528" s="10"/>
    </row>
    <row r="529" spans="10:11" x14ac:dyDescent="0.25">
      <c r="J529" s="10"/>
      <c r="K529" s="10"/>
    </row>
    <row r="530" spans="10:11" x14ac:dyDescent="0.25">
      <c r="J530" s="10"/>
      <c r="K530" s="10"/>
    </row>
    <row r="531" spans="10:11" x14ac:dyDescent="0.25">
      <c r="J531" s="10"/>
      <c r="K531" s="10"/>
    </row>
    <row r="532" spans="10:11" x14ac:dyDescent="0.25">
      <c r="J532" s="10"/>
      <c r="K532" s="10"/>
    </row>
    <row r="533" spans="10:11" x14ac:dyDescent="0.25">
      <c r="J533" s="10"/>
      <c r="K533" s="10"/>
    </row>
    <row r="534" spans="10:11" x14ac:dyDescent="0.25">
      <c r="J534" s="10"/>
      <c r="K534" s="10"/>
    </row>
    <row r="535" spans="10:11" x14ac:dyDescent="0.25">
      <c r="J535" s="10"/>
      <c r="K535" s="10"/>
    </row>
    <row r="536" spans="10:11" x14ac:dyDescent="0.25">
      <c r="J536" s="10"/>
      <c r="K536" s="10"/>
    </row>
    <row r="537" spans="10:11" x14ac:dyDescent="0.25">
      <c r="J537" s="10"/>
      <c r="K537" s="10"/>
    </row>
    <row r="538" spans="10:11" x14ac:dyDescent="0.25">
      <c r="J538" s="10"/>
      <c r="K538" s="10"/>
    </row>
    <row r="539" spans="10:11" x14ac:dyDescent="0.25">
      <c r="J539" s="10"/>
      <c r="K539" s="10"/>
    </row>
    <row r="540" spans="10:11" x14ac:dyDescent="0.25">
      <c r="J540" s="10"/>
      <c r="K540" s="10"/>
    </row>
    <row r="541" spans="10:11" x14ac:dyDescent="0.25">
      <c r="J541" s="10"/>
      <c r="K541" s="10"/>
    </row>
    <row r="542" spans="10:11" x14ac:dyDescent="0.25">
      <c r="J542" s="10"/>
      <c r="K542" s="10"/>
    </row>
    <row r="543" spans="10:11" x14ac:dyDescent="0.25">
      <c r="J543" s="10"/>
      <c r="K543" s="10"/>
    </row>
    <row r="544" spans="10:11" x14ac:dyDescent="0.25">
      <c r="J544" s="10"/>
      <c r="K544" s="10"/>
    </row>
    <row r="545" spans="10:11" x14ac:dyDescent="0.25">
      <c r="J545" s="10"/>
      <c r="K545" s="10"/>
    </row>
    <row r="546" spans="10:11" x14ac:dyDescent="0.25">
      <c r="J546" s="10"/>
      <c r="K546" s="10"/>
    </row>
    <row r="547" spans="10:11" x14ac:dyDescent="0.25">
      <c r="J547" s="10"/>
      <c r="K547" s="10"/>
    </row>
    <row r="548" spans="10:11" x14ac:dyDescent="0.25">
      <c r="J548" s="10"/>
      <c r="K548" s="10"/>
    </row>
    <row r="549" spans="10:11" x14ac:dyDescent="0.25">
      <c r="J549" s="10"/>
      <c r="K549" s="10"/>
    </row>
    <row r="550" spans="10:11" x14ac:dyDescent="0.25">
      <c r="J550" s="10"/>
      <c r="K550" s="10"/>
    </row>
    <row r="551" spans="10:11" x14ac:dyDescent="0.25">
      <c r="J551" s="10"/>
      <c r="K551" s="10"/>
    </row>
    <row r="552" spans="10:11" x14ac:dyDescent="0.25">
      <c r="J552" s="10"/>
      <c r="K552" s="10"/>
    </row>
    <row r="553" spans="10:11" x14ac:dyDescent="0.25">
      <c r="J553" s="10"/>
      <c r="K553" s="10"/>
    </row>
    <row r="554" spans="10:11" x14ac:dyDescent="0.25">
      <c r="J554" s="10"/>
      <c r="K554" s="10"/>
    </row>
    <row r="555" spans="10:11" x14ac:dyDescent="0.25">
      <c r="J555" s="10"/>
      <c r="K555" s="10"/>
    </row>
    <row r="556" spans="10:11" x14ac:dyDescent="0.25">
      <c r="J556" s="10"/>
      <c r="K556" s="10"/>
    </row>
    <row r="557" spans="10:11" x14ac:dyDescent="0.25">
      <c r="J557" s="10"/>
      <c r="K557" s="10"/>
    </row>
    <row r="558" spans="10:11" x14ac:dyDescent="0.25">
      <c r="J558" s="10"/>
      <c r="K558" s="10"/>
    </row>
    <row r="559" spans="10:11" x14ac:dyDescent="0.25">
      <c r="J559" s="10"/>
      <c r="K559" s="10"/>
    </row>
    <row r="560" spans="10:11" x14ac:dyDescent="0.25">
      <c r="J560" s="10"/>
      <c r="K560" s="10"/>
    </row>
    <row r="561" spans="10:11" x14ac:dyDescent="0.25">
      <c r="J561" s="10"/>
      <c r="K561" s="10"/>
    </row>
    <row r="562" spans="10:11" x14ac:dyDescent="0.25">
      <c r="J562" s="10"/>
      <c r="K562" s="10"/>
    </row>
    <row r="563" spans="10:11" x14ac:dyDescent="0.25">
      <c r="J563" s="10"/>
      <c r="K563" s="10"/>
    </row>
    <row r="564" spans="10:11" x14ac:dyDescent="0.25">
      <c r="J564" s="10"/>
      <c r="K564" s="10"/>
    </row>
    <row r="565" spans="10:11" x14ac:dyDescent="0.25">
      <c r="J565" s="10"/>
      <c r="K565" s="10"/>
    </row>
    <row r="566" spans="10:11" x14ac:dyDescent="0.25">
      <c r="J566" s="10"/>
      <c r="K566" s="10"/>
    </row>
    <row r="567" spans="10:11" x14ac:dyDescent="0.25">
      <c r="J567" s="10"/>
      <c r="K567" s="10"/>
    </row>
    <row r="568" spans="10:11" x14ac:dyDescent="0.25">
      <c r="J568" s="10"/>
      <c r="K568" s="10"/>
    </row>
    <row r="569" spans="10:11" x14ac:dyDescent="0.25">
      <c r="J569" s="10"/>
      <c r="K569" s="10"/>
    </row>
    <row r="570" spans="10:11" x14ac:dyDescent="0.25">
      <c r="J570" s="10"/>
      <c r="K570" s="10"/>
    </row>
    <row r="571" spans="10:11" x14ac:dyDescent="0.25">
      <c r="J571" s="10"/>
      <c r="K571" s="10"/>
    </row>
    <row r="572" spans="10:11" x14ac:dyDescent="0.25">
      <c r="J572" s="10"/>
      <c r="K572" s="10"/>
    </row>
    <row r="573" spans="10:11" x14ac:dyDescent="0.25">
      <c r="J573" s="10"/>
      <c r="K573" s="10"/>
    </row>
    <row r="574" spans="10:11" x14ac:dyDescent="0.25">
      <c r="J574" s="10"/>
      <c r="K574" s="10"/>
    </row>
    <row r="575" spans="10:11" x14ac:dyDescent="0.25">
      <c r="J575" s="10"/>
      <c r="K575" s="10"/>
    </row>
    <row r="576" spans="10:11" x14ac:dyDescent="0.25">
      <c r="J576" s="10"/>
      <c r="K576" s="10"/>
    </row>
    <row r="577" spans="10:11" x14ac:dyDescent="0.25">
      <c r="J577" s="10"/>
      <c r="K577" s="10"/>
    </row>
    <row r="578" spans="10:11" x14ac:dyDescent="0.25">
      <c r="J578" s="10"/>
      <c r="K578" s="10"/>
    </row>
    <row r="579" spans="10:11" x14ac:dyDescent="0.25">
      <c r="J579" s="10"/>
      <c r="K579" s="10"/>
    </row>
    <row r="580" spans="10:11" x14ac:dyDescent="0.25">
      <c r="J580" s="10"/>
      <c r="K580" s="10"/>
    </row>
    <row r="581" spans="10:11" x14ac:dyDescent="0.25">
      <c r="J581" s="10"/>
      <c r="K581" s="10"/>
    </row>
    <row r="582" spans="10:11" x14ac:dyDescent="0.25">
      <c r="J582" s="10"/>
      <c r="K582" s="10"/>
    </row>
    <row r="583" spans="10:11" x14ac:dyDescent="0.25">
      <c r="J583" s="10"/>
      <c r="K583" s="10"/>
    </row>
    <row r="584" spans="10:11" x14ac:dyDescent="0.25">
      <c r="J584" s="10"/>
      <c r="K584" s="10"/>
    </row>
    <row r="585" spans="10:11" x14ac:dyDescent="0.25">
      <c r="J585" s="10"/>
      <c r="K585" s="10"/>
    </row>
    <row r="586" spans="10:11" x14ac:dyDescent="0.25">
      <c r="J586" s="10"/>
      <c r="K586" s="10"/>
    </row>
    <row r="587" spans="10:11" x14ac:dyDescent="0.25">
      <c r="J587" s="10"/>
      <c r="K587" s="10"/>
    </row>
    <row r="588" spans="10:11" x14ac:dyDescent="0.25">
      <c r="J588" s="10"/>
      <c r="K588" s="10"/>
    </row>
    <row r="589" spans="10:11" x14ac:dyDescent="0.25">
      <c r="J589" s="10"/>
      <c r="K589" s="10"/>
    </row>
    <row r="590" spans="10:11" x14ac:dyDescent="0.25">
      <c r="J590" s="10"/>
      <c r="K590" s="10"/>
    </row>
    <row r="591" spans="10:11" x14ac:dyDescent="0.25">
      <c r="J591" s="10"/>
      <c r="K591" s="10"/>
    </row>
    <row r="592" spans="10:11" x14ac:dyDescent="0.25">
      <c r="J592" s="10"/>
      <c r="K592" s="10"/>
    </row>
    <row r="593" spans="10:11" x14ac:dyDescent="0.25">
      <c r="J593" s="10"/>
      <c r="K593" s="10"/>
    </row>
    <row r="594" spans="10:11" x14ac:dyDescent="0.25">
      <c r="J594" s="10"/>
      <c r="K594" s="10"/>
    </row>
    <row r="595" spans="10:11" x14ac:dyDescent="0.25">
      <c r="J595" s="10"/>
      <c r="K595" s="10"/>
    </row>
    <row r="596" spans="10:11" x14ac:dyDescent="0.25">
      <c r="J596" s="10"/>
      <c r="K596" s="10"/>
    </row>
    <row r="597" spans="10:11" x14ac:dyDescent="0.25">
      <c r="J597" s="10"/>
      <c r="K597" s="10"/>
    </row>
    <row r="598" spans="10:11" x14ac:dyDescent="0.25">
      <c r="J598" s="10"/>
      <c r="K598" s="10"/>
    </row>
    <row r="599" spans="10:11" x14ac:dyDescent="0.25">
      <c r="J599" s="10"/>
      <c r="K599" s="10"/>
    </row>
    <row r="600" spans="10:11" x14ac:dyDescent="0.25">
      <c r="J600" s="10"/>
      <c r="K600" s="10"/>
    </row>
    <row r="601" spans="10:11" x14ac:dyDescent="0.25">
      <c r="J601" s="10"/>
      <c r="K601" s="10"/>
    </row>
    <row r="602" spans="10:11" x14ac:dyDescent="0.25">
      <c r="J602" s="10"/>
      <c r="K602" s="10"/>
    </row>
    <row r="603" spans="10:11" x14ac:dyDescent="0.25">
      <c r="J603" s="10"/>
      <c r="K603" s="10"/>
    </row>
    <row r="604" spans="10:11" x14ac:dyDescent="0.25">
      <c r="J604" s="10"/>
      <c r="K604" s="10"/>
    </row>
    <row r="605" spans="10:11" x14ac:dyDescent="0.25">
      <c r="J605" s="10"/>
      <c r="K605" s="10"/>
    </row>
    <row r="606" spans="10:11" x14ac:dyDescent="0.25">
      <c r="J606" s="10"/>
      <c r="K606" s="10"/>
    </row>
    <row r="607" spans="10:11" x14ac:dyDescent="0.25">
      <c r="J607" s="10"/>
      <c r="K607" s="10"/>
    </row>
    <row r="608" spans="10:11" x14ac:dyDescent="0.25">
      <c r="J608" s="10"/>
      <c r="K608" s="10"/>
    </row>
    <row r="609" spans="10:11" x14ac:dyDescent="0.25">
      <c r="J609" s="10"/>
      <c r="K609" s="10"/>
    </row>
    <row r="610" spans="10:11" x14ac:dyDescent="0.25">
      <c r="J610" s="10"/>
      <c r="K610" s="10"/>
    </row>
    <row r="611" spans="10:11" x14ac:dyDescent="0.25">
      <c r="J611" s="10"/>
      <c r="K611" s="10"/>
    </row>
    <row r="612" spans="10:11" x14ac:dyDescent="0.25">
      <c r="J612" s="10"/>
      <c r="K612" s="10"/>
    </row>
    <row r="613" spans="10:11" x14ac:dyDescent="0.25">
      <c r="J613" s="10"/>
      <c r="K613" s="10"/>
    </row>
    <row r="614" spans="10:11" x14ac:dyDescent="0.25">
      <c r="J614" s="10"/>
      <c r="K614" s="10"/>
    </row>
    <row r="615" spans="10:11" x14ac:dyDescent="0.25">
      <c r="J615" s="10"/>
      <c r="K615" s="10"/>
    </row>
    <row r="616" spans="10:11" x14ac:dyDescent="0.25">
      <c r="J616" s="10"/>
      <c r="K616" s="10"/>
    </row>
    <row r="617" spans="10:11" x14ac:dyDescent="0.25">
      <c r="J617" s="10"/>
      <c r="K617" s="10"/>
    </row>
    <row r="618" spans="10:11" x14ac:dyDescent="0.25">
      <c r="J618" s="10"/>
      <c r="K618" s="10"/>
    </row>
    <row r="619" spans="10:11" x14ac:dyDescent="0.25">
      <c r="J619" s="10"/>
      <c r="K619" s="10"/>
    </row>
    <row r="620" spans="10:11" x14ac:dyDescent="0.25">
      <c r="J620" s="10"/>
      <c r="K620" s="10"/>
    </row>
    <row r="621" spans="10:11" x14ac:dyDescent="0.25">
      <c r="J621" s="10"/>
      <c r="K621" s="10"/>
    </row>
    <row r="622" spans="10:11" x14ac:dyDescent="0.25">
      <c r="J622" s="10"/>
      <c r="K622" s="10"/>
    </row>
    <row r="623" spans="10:11" x14ac:dyDescent="0.25">
      <c r="J623" s="10"/>
      <c r="K623" s="10"/>
    </row>
    <row r="624" spans="10:11" x14ac:dyDescent="0.25">
      <c r="J624" s="10"/>
      <c r="K624" s="10"/>
    </row>
    <row r="625" spans="10:11" x14ac:dyDescent="0.25">
      <c r="J625" s="10"/>
      <c r="K625" s="10"/>
    </row>
    <row r="626" spans="10:11" x14ac:dyDescent="0.25">
      <c r="J626" s="10"/>
      <c r="K626" s="10"/>
    </row>
    <row r="627" spans="10:11" x14ac:dyDescent="0.25">
      <c r="J627" s="10"/>
      <c r="K627" s="10"/>
    </row>
    <row r="628" spans="10:11" x14ac:dyDescent="0.25">
      <c r="J628" s="10"/>
      <c r="K628" s="10"/>
    </row>
    <row r="629" spans="10:11" x14ac:dyDescent="0.25">
      <c r="J629" s="10"/>
      <c r="K629" s="10"/>
    </row>
    <row r="630" spans="10:11" x14ac:dyDescent="0.25">
      <c r="J630" s="10"/>
      <c r="K630" s="10"/>
    </row>
    <row r="631" spans="10:11" x14ac:dyDescent="0.25">
      <c r="J631" s="10"/>
      <c r="K631" s="10"/>
    </row>
    <row r="632" spans="10:11" x14ac:dyDescent="0.25">
      <c r="J632" s="10"/>
      <c r="K632" s="10"/>
    </row>
    <row r="633" spans="10:11" x14ac:dyDescent="0.25">
      <c r="J633" s="10"/>
      <c r="K633" s="10"/>
    </row>
    <row r="634" spans="10:11" x14ac:dyDescent="0.25">
      <c r="J634" s="10"/>
      <c r="K634" s="10"/>
    </row>
    <row r="635" spans="10:11" x14ac:dyDescent="0.25">
      <c r="J635" s="10"/>
      <c r="K635" s="10"/>
    </row>
    <row r="636" spans="10:11" x14ac:dyDescent="0.25">
      <c r="J636" s="10"/>
      <c r="K636" s="10"/>
    </row>
    <row r="637" spans="10:11" x14ac:dyDescent="0.25">
      <c r="J637" s="10"/>
      <c r="K637" s="10"/>
    </row>
    <row r="638" spans="10:11" x14ac:dyDescent="0.25">
      <c r="J638" s="10"/>
      <c r="K638" s="10"/>
    </row>
    <row r="639" spans="10:11" x14ac:dyDescent="0.25">
      <c r="J639" s="10"/>
      <c r="K639" s="10"/>
    </row>
    <row r="640" spans="10:11" x14ac:dyDescent="0.25">
      <c r="J640" s="10"/>
      <c r="K640" s="10"/>
    </row>
    <row r="641" spans="10:11" x14ac:dyDescent="0.25">
      <c r="J641" s="10"/>
      <c r="K641" s="10"/>
    </row>
    <row r="642" spans="10:11" x14ac:dyDescent="0.25">
      <c r="J642" s="10"/>
      <c r="K642" s="10"/>
    </row>
    <row r="643" spans="10:11" x14ac:dyDescent="0.25">
      <c r="J643" s="10"/>
      <c r="K643" s="10"/>
    </row>
    <row r="644" spans="10:11" x14ac:dyDescent="0.25">
      <c r="J644" s="10"/>
      <c r="K644" s="10"/>
    </row>
    <row r="645" spans="10:11" x14ac:dyDescent="0.25">
      <c r="J645" s="10"/>
      <c r="K645" s="10"/>
    </row>
    <row r="646" spans="10:11" x14ac:dyDescent="0.25">
      <c r="J646" s="10"/>
      <c r="K646" s="10"/>
    </row>
    <row r="647" spans="10:11" x14ac:dyDescent="0.25">
      <c r="J647" s="10"/>
      <c r="K647" s="10"/>
    </row>
    <row r="648" spans="10:11" x14ac:dyDescent="0.25">
      <c r="J648" s="10"/>
      <c r="K648" s="10"/>
    </row>
    <row r="649" spans="10:11" x14ac:dyDescent="0.25">
      <c r="J649" s="10"/>
      <c r="K649" s="10"/>
    </row>
    <row r="650" spans="10:11" x14ac:dyDescent="0.25">
      <c r="J650" s="10"/>
      <c r="K650" s="10"/>
    </row>
    <row r="651" spans="10:11" x14ac:dyDescent="0.25">
      <c r="J651" s="10"/>
      <c r="K651" s="10"/>
    </row>
    <row r="652" spans="10:11" x14ac:dyDescent="0.25">
      <c r="J652" s="10"/>
      <c r="K652" s="10"/>
    </row>
    <row r="653" spans="10:11" x14ac:dyDescent="0.25">
      <c r="J653" s="10"/>
      <c r="K653" s="10"/>
    </row>
    <row r="654" spans="10:11" x14ac:dyDescent="0.25">
      <c r="J654" s="10"/>
      <c r="K654" s="10"/>
    </row>
    <row r="655" spans="10:11" x14ac:dyDescent="0.25">
      <c r="J655" s="10"/>
      <c r="K655" s="10"/>
    </row>
    <row r="656" spans="10:11" x14ac:dyDescent="0.25">
      <c r="J656" s="10"/>
      <c r="K656" s="10"/>
    </row>
    <row r="657" spans="10:11" x14ac:dyDescent="0.25">
      <c r="J657" s="10"/>
      <c r="K657" s="10"/>
    </row>
    <row r="658" spans="10:11" x14ac:dyDescent="0.25">
      <c r="J658" s="10"/>
      <c r="K658" s="10"/>
    </row>
    <row r="659" spans="10:11" x14ac:dyDescent="0.25">
      <c r="J659" s="10"/>
      <c r="K659" s="10"/>
    </row>
    <row r="660" spans="10:11" x14ac:dyDescent="0.25">
      <c r="J660" s="10"/>
      <c r="K660" s="10"/>
    </row>
    <row r="661" spans="10:11" x14ac:dyDescent="0.25">
      <c r="J661" s="10"/>
      <c r="K661" s="10"/>
    </row>
    <row r="662" spans="10:11" x14ac:dyDescent="0.25">
      <c r="J662" s="10"/>
      <c r="K662" s="10"/>
    </row>
    <row r="663" spans="10:11" x14ac:dyDescent="0.25">
      <c r="J663" s="10"/>
      <c r="K663" s="10"/>
    </row>
    <row r="664" spans="10:11" x14ac:dyDescent="0.25">
      <c r="J664" s="10"/>
      <c r="K664" s="10"/>
    </row>
    <row r="665" spans="10:11" x14ac:dyDescent="0.25">
      <c r="J665" s="10"/>
      <c r="K665" s="10"/>
    </row>
    <row r="666" spans="10:11" x14ac:dyDescent="0.25">
      <c r="J666" s="10"/>
      <c r="K666" s="10"/>
    </row>
    <row r="667" spans="10:11" x14ac:dyDescent="0.25">
      <c r="J667" s="10"/>
      <c r="K667" s="10"/>
    </row>
    <row r="668" spans="10:11" x14ac:dyDescent="0.25">
      <c r="J668" s="10"/>
      <c r="K668" s="10"/>
    </row>
    <row r="669" spans="10:11" x14ac:dyDescent="0.25">
      <c r="J669" s="10"/>
      <c r="K669" s="10"/>
    </row>
    <row r="670" spans="10:11" x14ac:dyDescent="0.25">
      <c r="J670" s="10"/>
      <c r="K670" s="10"/>
    </row>
    <row r="671" spans="10:11" x14ac:dyDescent="0.25">
      <c r="J671" s="10"/>
      <c r="K671" s="10"/>
    </row>
    <row r="672" spans="10:11" x14ac:dyDescent="0.25">
      <c r="J672" s="10"/>
      <c r="K672" s="10"/>
    </row>
    <row r="673" spans="10:11" x14ac:dyDescent="0.25">
      <c r="J673" s="10"/>
      <c r="K673" s="10"/>
    </row>
    <row r="674" spans="10:11" x14ac:dyDescent="0.25">
      <c r="J674" s="10"/>
      <c r="K674" s="10"/>
    </row>
    <row r="675" spans="10:11" x14ac:dyDescent="0.25">
      <c r="J675" s="10"/>
      <c r="K675" s="10"/>
    </row>
    <row r="676" spans="10:11" x14ac:dyDescent="0.25">
      <c r="J676" s="10"/>
      <c r="K676" s="10"/>
    </row>
    <row r="677" spans="10:11" x14ac:dyDescent="0.25">
      <c r="J677" s="10"/>
      <c r="K677" s="10"/>
    </row>
    <row r="678" spans="10:11" x14ac:dyDescent="0.25">
      <c r="J678" s="10"/>
      <c r="K678" s="10"/>
    </row>
    <row r="679" spans="10:11" x14ac:dyDescent="0.25">
      <c r="J679" s="10"/>
      <c r="K679" s="10"/>
    </row>
    <row r="680" spans="10:11" x14ac:dyDescent="0.25">
      <c r="J680" s="10"/>
      <c r="K680" s="10"/>
    </row>
    <row r="681" spans="10:11" x14ac:dyDescent="0.25">
      <c r="J681" s="10"/>
      <c r="K681" s="10"/>
    </row>
    <row r="682" spans="10:11" x14ac:dyDescent="0.25">
      <c r="J682" s="10"/>
      <c r="K682" s="10"/>
    </row>
    <row r="683" spans="10:11" x14ac:dyDescent="0.25">
      <c r="J683" s="10"/>
      <c r="K683" s="10"/>
    </row>
    <row r="684" spans="10:11" x14ac:dyDescent="0.25">
      <c r="J684" s="10"/>
      <c r="K684" s="10"/>
    </row>
    <row r="685" spans="10:11" x14ac:dyDescent="0.25">
      <c r="J685" s="10"/>
      <c r="K685" s="10"/>
    </row>
    <row r="686" spans="10:11" x14ac:dyDescent="0.25">
      <c r="J686" s="10"/>
      <c r="K686" s="10"/>
    </row>
    <row r="687" spans="10:11" x14ac:dyDescent="0.25">
      <c r="J687" s="10"/>
      <c r="K687" s="10"/>
    </row>
    <row r="688" spans="10:11" x14ac:dyDescent="0.25">
      <c r="J688" s="10"/>
      <c r="K688" s="10"/>
    </row>
    <row r="689" spans="10:11" x14ac:dyDescent="0.25">
      <c r="J689" s="10"/>
      <c r="K689" s="10"/>
    </row>
    <row r="690" spans="10:11" x14ac:dyDescent="0.25">
      <c r="J690" s="10"/>
      <c r="K690" s="10"/>
    </row>
    <row r="691" spans="10:11" x14ac:dyDescent="0.25">
      <c r="J691" s="10"/>
      <c r="K691" s="10"/>
    </row>
    <row r="692" spans="10:11" x14ac:dyDescent="0.25">
      <c r="J692" s="10"/>
      <c r="K692" s="10"/>
    </row>
    <row r="693" spans="10:11" x14ac:dyDescent="0.25">
      <c r="J693" s="10"/>
      <c r="K693" s="10"/>
    </row>
    <row r="694" spans="10:11" x14ac:dyDescent="0.25">
      <c r="J694" s="10"/>
      <c r="K694" s="10"/>
    </row>
    <row r="695" spans="10:11" x14ac:dyDescent="0.25">
      <c r="J695" s="10"/>
      <c r="K695" s="10"/>
    </row>
    <row r="696" spans="10:11" x14ac:dyDescent="0.25">
      <c r="J696" s="10"/>
      <c r="K696" s="10"/>
    </row>
    <row r="697" spans="10:11" x14ac:dyDescent="0.25">
      <c r="J697" s="10"/>
      <c r="K697" s="10"/>
    </row>
    <row r="698" spans="10:11" x14ac:dyDescent="0.25">
      <c r="J698" s="10"/>
      <c r="K698" s="10"/>
    </row>
    <row r="699" spans="10:11" x14ac:dyDescent="0.25">
      <c r="J699" s="10"/>
      <c r="K699" s="10"/>
    </row>
    <row r="700" spans="10:11" x14ac:dyDescent="0.25">
      <c r="J700" s="10"/>
      <c r="K700" s="10"/>
    </row>
    <row r="701" spans="10:11" x14ac:dyDescent="0.25">
      <c r="J701" s="10"/>
      <c r="K701" s="10"/>
    </row>
    <row r="702" spans="10:11" x14ac:dyDescent="0.25">
      <c r="J702" s="10"/>
      <c r="K702" s="10"/>
    </row>
    <row r="703" spans="10:11" x14ac:dyDescent="0.25">
      <c r="J703" s="10"/>
      <c r="K703" s="10"/>
    </row>
    <row r="704" spans="10:11" x14ac:dyDescent="0.25">
      <c r="J704" s="10"/>
      <c r="K704" s="10"/>
    </row>
    <row r="705" spans="10:11" x14ac:dyDescent="0.25">
      <c r="J705" s="10"/>
      <c r="K705" s="10"/>
    </row>
    <row r="706" spans="10:11" x14ac:dyDescent="0.25">
      <c r="J706" s="10"/>
      <c r="K706" s="10"/>
    </row>
    <row r="707" spans="10:11" x14ac:dyDescent="0.25">
      <c r="J707" s="10"/>
      <c r="K707" s="10"/>
    </row>
    <row r="708" spans="10:11" x14ac:dyDescent="0.25">
      <c r="J708" s="10"/>
      <c r="K708" s="10"/>
    </row>
    <row r="709" spans="10:11" x14ac:dyDescent="0.25">
      <c r="J709" s="10"/>
      <c r="K709" s="10"/>
    </row>
    <row r="710" spans="10:11" x14ac:dyDescent="0.25">
      <c r="J710" s="10"/>
      <c r="K710" s="10"/>
    </row>
    <row r="711" spans="10:11" x14ac:dyDescent="0.25">
      <c r="J711" s="10"/>
      <c r="K711" s="10"/>
    </row>
    <row r="712" spans="10:11" x14ac:dyDescent="0.25">
      <c r="J712" s="10"/>
      <c r="K712" s="10"/>
    </row>
    <row r="713" spans="10:11" x14ac:dyDescent="0.25">
      <c r="J713" s="10"/>
      <c r="K713" s="10"/>
    </row>
    <row r="714" spans="10:11" x14ac:dyDescent="0.25">
      <c r="J714" s="10"/>
      <c r="K714" s="10"/>
    </row>
    <row r="715" spans="10:11" x14ac:dyDescent="0.25">
      <c r="J715" s="10"/>
      <c r="K715" s="10"/>
    </row>
    <row r="716" spans="10:11" x14ac:dyDescent="0.25">
      <c r="J716" s="10"/>
      <c r="K716" s="10"/>
    </row>
    <row r="717" spans="10:11" x14ac:dyDescent="0.25">
      <c r="J717" s="10"/>
      <c r="K717" s="10"/>
    </row>
    <row r="718" spans="10:11" x14ac:dyDescent="0.25">
      <c r="J718" s="10"/>
      <c r="K718" s="10"/>
    </row>
    <row r="719" spans="10:11" x14ac:dyDescent="0.25">
      <c r="J719" s="10"/>
      <c r="K719" s="10"/>
    </row>
    <row r="720" spans="10:11" x14ac:dyDescent="0.25">
      <c r="J720" s="10"/>
      <c r="K720" s="10"/>
    </row>
    <row r="721" spans="10:11" x14ac:dyDescent="0.25">
      <c r="J721" s="10"/>
      <c r="K721" s="10"/>
    </row>
    <row r="722" spans="10:11" x14ac:dyDescent="0.25">
      <c r="J722" s="10"/>
      <c r="K722" s="10"/>
    </row>
    <row r="723" spans="10:11" x14ac:dyDescent="0.25">
      <c r="J723" s="10"/>
      <c r="K723" s="10"/>
    </row>
    <row r="724" spans="10:11" x14ac:dyDescent="0.25">
      <c r="J724" s="10"/>
      <c r="K724" s="10"/>
    </row>
    <row r="725" spans="10:11" x14ac:dyDescent="0.25">
      <c r="J725" s="10"/>
      <c r="K725" s="10"/>
    </row>
    <row r="726" spans="10:11" x14ac:dyDescent="0.25">
      <c r="J726" s="10"/>
      <c r="K726" s="10"/>
    </row>
    <row r="727" spans="10:11" x14ac:dyDescent="0.25">
      <c r="J727" s="10"/>
      <c r="K727" s="10"/>
    </row>
    <row r="728" spans="10:11" x14ac:dyDescent="0.25">
      <c r="J728" s="10"/>
      <c r="K728" s="10"/>
    </row>
    <row r="729" spans="10:11" x14ac:dyDescent="0.25">
      <c r="J729" s="10"/>
      <c r="K729" s="10"/>
    </row>
    <row r="730" spans="10:11" x14ac:dyDescent="0.25">
      <c r="J730" s="10"/>
      <c r="K730" s="10"/>
    </row>
    <row r="731" spans="10:11" x14ac:dyDescent="0.25">
      <c r="J731" s="10"/>
      <c r="K731" s="10"/>
    </row>
    <row r="732" spans="10:11" x14ac:dyDescent="0.25">
      <c r="J732" s="10"/>
      <c r="K732" s="10"/>
    </row>
    <row r="733" spans="10:11" x14ac:dyDescent="0.25">
      <c r="J733" s="10"/>
      <c r="K733" s="10"/>
    </row>
    <row r="734" spans="10:11" x14ac:dyDescent="0.25">
      <c r="J734" s="10"/>
      <c r="K734" s="10"/>
    </row>
    <row r="735" spans="10:11" x14ac:dyDescent="0.25">
      <c r="J735" s="10"/>
      <c r="K735" s="10"/>
    </row>
    <row r="736" spans="10:11" x14ac:dyDescent="0.25">
      <c r="J736" s="10"/>
      <c r="K736" s="10"/>
    </row>
    <row r="737" spans="10:11" x14ac:dyDescent="0.25">
      <c r="J737" s="10"/>
      <c r="K737" s="10"/>
    </row>
    <row r="738" spans="10:11" x14ac:dyDescent="0.25">
      <c r="J738" s="10"/>
      <c r="K738" s="10"/>
    </row>
    <row r="739" spans="10:11" x14ac:dyDescent="0.25">
      <c r="J739" s="10"/>
      <c r="K739" s="10"/>
    </row>
    <row r="740" spans="10:11" x14ac:dyDescent="0.25">
      <c r="J740" s="10"/>
      <c r="K740" s="10"/>
    </row>
    <row r="741" spans="10:11" x14ac:dyDescent="0.25">
      <c r="J741" s="10"/>
      <c r="K741" s="10"/>
    </row>
    <row r="742" spans="10:11" x14ac:dyDescent="0.25">
      <c r="J742" s="10"/>
      <c r="K742" s="10"/>
    </row>
    <row r="743" spans="10:11" x14ac:dyDescent="0.25">
      <c r="J743" s="10"/>
      <c r="K743" s="10"/>
    </row>
    <row r="744" spans="10:11" x14ac:dyDescent="0.25">
      <c r="J744" s="10"/>
      <c r="K744" s="10"/>
    </row>
    <row r="745" spans="10:11" x14ac:dyDescent="0.25">
      <c r="J745" s="10"/>
      <c r="K745" s="10"/>
    </row>
    <row r="746" spans="10:11" x14ac:dyDescent="0.25">
      <c r="J746" s="10"/>
      <c r="K746" s="10"/>
    </row>
    <row r="747" spans="10:11" x14ac:dyDescent="0.25">
      <c r="J747" s="10"/>
      <c r="K747" s="10"/>
    </row>
    <row r="748" spans="10:11" x14ac:dyDescent="0.25">
      <c r="J748" s="10"/>
      <c r="K748" s="10"/>
    </row>
    <row r="749" spans="10:11" x14ac:dyDescent="0.25">
      <c r="J749" s="10"/>
      <c r="K749" s="10"/>
    </row>
    <row r="750" spans="10:11" x14ac:dyDescent="0.25">
      <c r="J750" s="10"/>
      <c r="K750" s="10"/>
    </row>
    <row r="751" spans="10:11" x14ac:dyDescent="0.25">
      <c r="J751" s="10"/>
      <c r="K751" s="10"/>
    </row>
    <row r="752" spans="10:11" x14ac:dyDescent="0.25">
      <c r="J752" s="10"/>
      <c r="K752" s="10"/>
    </row>
    <row r="753" spans="10:11" x14ac:dyDescent="0.25">
      <c r="J753" s="10"/>
      <c r="K753" s="10"/>
    </row>
    <row r="754" spans="10:11" x14ac:dyDescent="0.25">
      <c r="J754" s="10"/>
      <c r="K754" s="10"/>
    </row>
    <row r="755" spans="10:11" x14ac:dyDescent="0.25">
      <c r="J755" s="10"/>
      <c r="K755" s="10"/>
    </row>
    <row r="756" spans="10:11" x14ac:dyDescent="0.25">
      <c r="J756" s="10"/>
      <c r="K756" s="10"/>
    </row>
    <row r="757" spans="10:11" x14ac:dyDescent="0.25">
      <c r="J757" s="10"/>
      <c r="K757" s="10"/>
    </row>
    <row r="758" spans="10:11" x14ac:dyDescent="0.25">
      <c r="J758" s="10"/>
      <c r="K758" s="10"/>
    </row>
    <row r="759" spans="10:11" x14ac:dyDescent="0.25">
      <c r="J759" s="10"/>
      <c r="K759" s="10"/>
    </row>
    <row r="760" spans="10:11" x14ac:dyDescent="0.25">
      <c r="J760" s="10"/>
      <c r="K760" s="10"/>
    </row>
    <row r="761" spans="10:11" x14ac:dyDescent="0.25">
      <c r="J761" s="10"/>
      <c r="K761" s="10"/>
    </row>
    <row r="762" spans="10:11" x14ac:dyDescent="0.25">
      <c r="J762" s="10"/>
      <c r="K762" s="10"/>
    </row>
    <row r="763" spans="10:11" x14ac:dyDescent="0.25">
      <c r="J763" s="10"/>
      <c r="K763" s="10"/>
    </row>
    <row r="764" spans="10:11" x14ac:dyDescent="0.25">
      <c r="J764" s="10"/>
      <c r="K764" s="10"/>
    </row>
    <row r="765" spans="10:11" x14ac:dyDescent="0.25">
      <c r="J765" s="10"/>
      <c r="K765" s="10"/>
    </row>
    <row r="766" spans="10:11" x14ac:dyDescent="0.25">
      <c r="J766" s="10"/>
      <c r="K766" s="10"/>
    </row>
    <row r="767" spans="10:11" x14ac:dyDescent="0.25">
      <c r="J767" s="10"/>
      <c r="K767" s="10"/>
    </row>
    <row r="768" spans="10:11" x14ac:dyDescent="0.25">
      <c r="J768" s="10"/>
      <c r="K768" s="10"/>
    </row>
    <row r="769" spans="10:11" x14ac:dyDescent="0.25">
      <c r="J769" s="10"/>
      <c r="K769" s="10"/>
    </row>
    <row r="770" spans="10:11" x14ac:dyDescent="0.25">
      <c r="J770" s="10"/>
      <c r="K770" s="10"/>
    </row>
    <row r="771" spans="10:11" x14ac:dyDescent="0.25">
      <c r="J771" s="10"/>
      <c r="K771" s="10"/>
    </row>
    <row r="772" spans="10:11" x14ac:dyDescent="0.25">
      <c r="J772" s="10"/>
      <c r="K772" s="10"/>
    </row>
    <row r="773" spans="10:11" x14ac:dyDescent="0.25">
      <c r="J773" s="10"/>
      <c r="K773" s="10"/>
    </row>
    <row r="774" spans="10:11" x14ac:dyDescent="0.25">
      <c r="J774" s="10"/>
      <c r="K774" s="10"/>
    </row>
    <row r="775" spans="10:11" x14ac:dyDescent="0.25">
      <c r="J775" s="10"/>
      <c r="K775" s="10"/>
    </row>
    <row r="776" spans="10:11" x14ac:dyDescent="0.25">
      <c r="J776" s="10"/>
      <c r="K776" s="10"/>
    </row>
    <row r="777" spans="10:11" x14ac:dyDescent="0.25">
      <c r="J777" s="10"/>
      <c r="K777" s="10"/>
    </row>
    <row r="778" spans="10:11" x14ac:dyDescent="0.25">
      <c r="J778" s="10"/>
      <c r="K778" s="10"/>
    </row>
    <row r="779" spans="10:11" x14ac:dyDescent="0.25">
      <c r="J779" s="10"/>
      <c r="K779" s="10"/>
    </row>
    <row r="780" spans="10:11" x14ac:dyDescent="0.25">
      <c r="J780" s="10"/>
      <c r="K780" s="10"/>
    </row>
    <row r="781" spans="10:11" x14ac:dyDescent="0.25">
      <c r="J781" s="10"/>
      <c r="K781" s="10"/>
    </row>
    <row r="782" spans="10:11" x14ac:dyDescent="0.25">
      <c r="J782" s="10"/>
      <c r="K782" s="10"/>
    </row>
    <row r="783" spans="10:11" x14ac:dyDescent="0.25">
      <c r="J783" s="10"/>
      <c r="K783" s="10"/>
    </row>
    <row r="784" spans="10:11" x14ac:dyDescent="0.25">
      <c r="J784" s="10"/>
      <c r="K784" s="10"/>
    </row>
    <row r="785" spans="10:11" x14ac:dyDescent="0.25">
      <c r="J785" s="10"/>
      <c r="K785" s="10"/>
    </row>
    <row r="786" spans="10:11" x14ac:dyDescent="0.25">
      <c r="J786" s="10"/>
      <c r="K786" s="10"/>
    </row>
    <row r="787" spans="10:11" x14ac:dyDescent="0.25">
      <c r="J787" s="10"/>
      <c r="K787" s="10"/>
    </row>
    <row r="788" spans="10:11" x14ac:dyDescent="0.25">
      <c r="J788" s="10"/>
      <c r="K788" s="10"/>
    </row>
    <row r="789" spans="10:11" x14ac:dyDescent="0.25">
      <c r="J789" s="10"/>
      <c r="K789" s="10"/>
    </row>
    <row r="790" spans="10:11" x14ac:dyDescent="0.25">
      <c r="J790" s="10"/>
      <c r="K790" s="10"/>
    </row>
    <row r="791" spans="10:11" x14ac:dyDescent="0.25">
      <c r="J791" s="10"/>
      <c r="K791" s="10"/>
    </row>
    <row r="792" spans="10:11" x14ac:dyDescent="0.25">
      <c r="J792" s="10"/>
      <c r="K792" s="10"/>
    </row>
    <row r="793" spans="10:11" x14ac:dyDescent="0.25">
      <c r="J793" s="10"/>
      <c r="K793" s="10"/>
    </row>
    <row r="794" spans="10:11" x14ac:dyDescent="0.25">
      <c r="J794" s="10"/>
      <c r="K794" s="10"/>
    </row>
    <row r="795" spans="10:11" x14ac:dyDescent="0.25">
      <c r="J795" s="10"/>
      <c r="K795" s="10"/>
    </row>
    <row r="796" spans="10:11" x14ac:dyDescent="0.25">
      <c r="J796" s="10"/>
      <c r="K796" s="10"/>
    </row>
    <row r="797" spans="10:11" x14ac:dyDescent="0.25">
      <c r="J797" s="10"/>
      <c r="K797" s="10"/>
    </row>
    <row r="798" spans="10:11" x14ac:dyDescent="0.25">
      <c r="J798" s="10"/>
      <c r="K798" s="10"/>
    </row>
    <row r="799" spans="10:11" x14ac:dyDescent="0.25">
      <c r="J799" s="10"/>
      <c r="K799" s="10"/>
    </row>
    <row r="800" spans="10:11" x14ac:dyDescent="0.25">
      <c r="J800" s="10"/>
      <c r="K800" s="10"/>
    </row>
    <row r="801" spans="10:11" x14ac:dyDescent="0.25">
      <c r="J801" s="10"/>
      <c r="K801" s="10"/>
    </row>
    <row r="802" spans="10:11" x14ac:dyDescent="0.25">
      <c r="J802" s="10"/>
      <c r="K802" s="10"/>
    </row>
    <row r="803" spans="10:11" x14ac:dyDescent="0.25">
      <c r="J803" s="10"/>
      <c r="K803" s="10"/>
    </row>
    <row r="804" spans="10:11" x14ac:dyDescent="0.25">
      <c r="J804" s="10"/>
      <c r="K804" s="10"/>
    </row>
    <row r="805" spans="10:11" x14ac:dyDescent="0.25">
      <c r="J805" s="10"/>
      <c r="K805" s="10"/>
    </row>
    <row r="806" spans="10:11" x14ac:dyDescent="0.25">
      <c r="J806" s="10"/>
      <c r="K806" s="10"/>
    </row>
    <row r="807" spans="10:11" x14ac:dyDescent="0.25">
      <c r="J807" s="10"/>
      <c r="K807" s="10"/>
    </row>
    <row r="808" spans="10:11" x14ac:dyDescent="0.25">
      <c r="J808" s="10"/>
      <c r="K808" s="10"/>
    </row>
    <row r="809" spans="10:11" x14ac:dyDescent="0.25">
      <c r="J809" s="10"/>
      <c r="K809" s="10"/>
    </row>
    <row r="810" spans="10:11" x14ac:dyDescent="0.25">
      <c r="J810" s="10"/>
      <c r="K810" s="10"/>
    </row>
    <row r="811" spans="10:11" x14ac:dyDescent="0.25">
      <c r="J811" s="10"/>
      <c r="K811" s="10"/>
    </row>
    <row r="812" spans="10:11" x14ac:dyDescent="0.25">
      <c r="J812" s="10"/>
      <c r="K812" s="10"/>
    </row>
    <row r="813" spans="10:11" x14ac:dyDescent="0.25">
      <c r="J813" s="10"/>
      <c r="K813" s="10"/>
    </row>
    <row r="814" spans="10:11" x14ac:dyDescent="0.25">
      <c r="J814" s="10"/>
      <c r="K814" s="10"/>
    </row>
    <row r="815" spans="10:11" x14ac:dyDescent="0.25">
      <c r="J815" s="10"/>
      <c r="K815" s="10"/>
    </row>
    <row r="816" spans="10:11" x14ac:dyDescent="0.25">
      <c r="J816" s="10"/>
      <c r="K816" s="10"/>
    </row>
    <row r="817" spans="10:11" x14ac:dyDescent="0.25">
      <c r="J817" s="10"/>
      <c r="K817" s="10"/>
    </row>
    <row r="818" spans="10:11" x14ac:dyDescent="0.25">
      <c r="J818" s="10"/>
      <c r="K818" s="10"/>
    </row>
    <row r="819" spans="10:11" x14ac:dyDescent="0.25">
      <c r="J819" s="10"/>
      <c r="K819" s="10"/>
    </row>
    <row r="820" spans="10:11" x14ac:dyDescent="0.25">
      <c r="J820" s="10"/>
      <c r="K820" s="10"/>
    </row>
    <row r="821" spans="10:11" x14ac:dyDescent="0.25">
      <c r="J821" s="10"/>
      <c r="K821" s="10"/>
    </row>
    <row r="822" spans="10:11" x14ac:dyDescent="0.25">
      <c r="J822" s="10"/>
      <c r="K822" s="10"/>
    </row>
    <row r="823" spans="10:11" x14ac:dyDescent="0.25">
      <c r="J823" s="10"/>
      <c r="K823" s="10"/>
    </row>
    <row r="824" spans="10:11" x14ac:dyDescent="0.25">
      <c r="J824" s="10"/>
      <c r="K824" s="10"/>
    </row>
    <row r="825" spans="10:11" x14ac:dyDescent="0.25">
      <c r="J825" s="10"/>
      <c r="K825" s="10"/>
    </row>
    <row r="826" spans="10:11" x14ac:dyDescent="0.25">
      <c r="J826" s="10"/>
      <c r="K826" s="10"/>
    </row>
    <row r="827" spans="10:11" x14ac:dyDescent="0.25">
      <c r="J827" s="10"/>
      <c r="K827" s="10"/>
    </row>
    <row r="828" spans="10:11" x14ac:dyDescent="0.25">
      <c r="J828" s="10"/>
      <c r="K828" s="10"/>
    </row>
    <row r="829" spans="10:11" x14ac:dyDescent="0.25">
      <c r="J829" s="10"/>
      <c r="K829" s="10"/>
    </row>
    <row r="830" spans="10:11" x14ac:dyDescent="0.25">
      <c r="J830" s="10"/>
      <c r="K830" s="10"/>
    </row>
    <row r="831" spans="10:11" x14ac:dyDescent="0.25">
      <c r="J831" s="10"/>
      <c r="K831" s="10"/>
    </row>
    <row r="832" spans="10:11" x14ac:dyDescent="0.25">
      <c r="J832" s="10"/>
      <c r="K832" s="10"/>
    </row>
    <row r="833" spans="10:11" x14ac:dyDescent="0.25">
      <c r="J833" s="10"/>
      <c r="K833" s="10"/>
    </row>
    <row r="834" spans="10:11" x14ac:dyDescent="0.25">
      <c r="J834" s="10"/>
      <c r="K834" s="10"/>
    </row>
    <row r="835" spans="10:11" x14ac:dyDescent="0.25">
      <c r="J835" s="10"/>
      <c r="K835" s="10"/>
    </row>
    <row r="836" spans="10:11" x14ac:dyDescent="0.25">
      <c r="J836" s="10"/>
      <c r="K836" s="10"/>
    </row>
    <row r="837" spans="10:11" x14ac:dyDescent="0.25">
      <c r="J837" s="10"/>
      <c r="K837" s="10"/>
    </row>
    <row r="838" spans="10:11" x14ac:dyDescent="0.25">
      <c r="J838" s="10"/>
      <c r="K838" s="10"/>
    </row>
    <row r="839" spans="10:11" x14ac:dyDescent="0.25">
      <c r="J839" s="10"/>
      <c r="K839" s="10"/>
    </row>
    <row r="840" spans="10:11" x14ac:dyDescent="0.25">
      <c r="J840" s="10"/>
      <c r="K840" s="10"/>
    </row>
    <row r="841" spans="10:11" x14ac:dyDescent="0.25">
      <c r="J841" s="10"/>
      <c r="K841" s="10"/>
    </row>
    <row r="842" spans="10:11" x14ac:dyDescent="0.25">
      <c r="J842" s="10"/>
      <c r="K842" s="10"/>
    </row>
    <row r="843" spans="10:11" x14ac:dyDescent="0.25">
      <c r="J843" s="10"/>
      <c r="K843" s="10"/>
    </row>
    <row r="844" spans="10:11" x14ac:dyDescent="0.25">
      <c r="J844" s="10"/>
      <c r="K844" s="10"/>
    </row>
    <row r="845" spans="10:11" x14ac:dyDescent="0.25">
      <c r="J845" s="10"/>
      <c r="K845" s="10"/>
    </row>
    <row r="846" spans="10:11" x14ac:dyDescent="0.25">
      <c r="J846" s="10"/>
      <c r="K846" s="10"/>
    </row>
    <row r="847" spans="10:11" x14ac:dyDescent="0.25">
      <c r="J847" s="10"/>
      <c r="K847" s="10"/>
    </row>
    <row r="848" spans="10:11" x14ac:dyDescent="0.25">
      <c r="J848" s="10"/>
      <c r="K848" s="10"/>
    </row>
    <row r="849" spans="10:11" x14ac:dyDescent="0.25">
      <c r="J849" s="10"/>
      <c r="K849" s="10"/>
    </row>
    <row r="850" spans="10:11" x14ac:dyDescent="0.25">
      <c r="J850" s="10"/>
      <c r="K850" s="10"/>
    </row>
    <row r="851" spans="10:11" x14ac:dyDescent="0.25">
      <c r="J851" s="10"/>
      <c r="K851" s="10"/>
    </row>
    <row r="852" spans="10:11" x14ac:dyDescent="0.25">
      <c r="J852" s="10"/>
      <c r="K852" s="10"/>
    </row>
    <row r="853" spans="10:11" x14ac:dyDescent="0.25">
      <c r="J853" s="10"/>
      <c r="K853" s="10"/>
    </row>
    <row r="854" spans="10:11" x14ac:dyDescent="0.25">
      <c r="J854" s="10"/>
      <c r="K854" s="10"/>
    </row>
    <row r="855" spans="10:11" x14ac:dyDescent="0.25">
      <c r="J855" s="10"/>
      <c r="K855" s="10"/>
    </row>
    <row r="856" spans="10:11" x14ac:dyDescent="0.25">
      <c r="J856" s="10"/>
      <c r="K856" s="10"/>
    </row>
    <row r="857" spans="10:11" x14ac:dyDescent="0.25">
      <c r="J857" s="10"/>
      <c r="K857" s="10"/>
    </row>
    <row r="858" spans="10:11" x14ac:dyDescent="0.25">
      <c r="J858" s="10"/>
      <c r="K858" s="10"/>
    </row>
    <row r="859" spans="10:11" x14ac:dyDescent="0.25">
      <c r="J859" s="10"/>
      <c r="K859" s="10"/>
    </row>
    <row r="860" spans="10:11" x14ac:dyDescent="0.25">
      <c r="J860" s="10"/>
      <c r="K860" s="10"/>
    </row>
    <row r="861" spans="10:11" x14ac:dyDescent="0.25">
      <c r="J861" s="10"/>
      <c r="K861" s="10"/>
    </row>
    <row r="862" spans="10:11" x14ac:dyDescent="0.25">
      <c r="J862" s="10"/>
      <c r="K862" s="10"/>
    </row>
    <row r="863" spans="10:11" x14ac:dyDescent="0.25">
      <c r="J863" s="10"/>
      <c r="K863" s="10"/>
    </row>
    <row r="864" spans="10:11" x14ac:dyDescent="0.25">
      <c r="J864" s="10"/>
      <c r="K864" s="10"/>
    </row>
    <row r="865" spans="10:11" x14ac:dyDescent="0.25">
      <c r="J865" s="10"/>
      <c r="K865" s="10"/>
    </row>
    <row r="866" spans="10:11" x14ac:dyDescent="0.25">
      <c r="J866" s="10"/>
      <c r="K866" s="10"/>
    </row>
    <row r="867" spans="10:11" x14ac:dyDescent="0.25">
      <c r="J867" s="10"/>
      <c r="K867" s="10"/>
    </row>
    <row r="868" spans="10:11" x14ac:dyDescent="0.25">
      <c r="J868" s="10"/>
      <c r="K868" s="10"/>
    </row>
    <row r="869" spans="10:11" x14ac:dyDescent="0.25">
      <c r="J869" s="10"/>
      <c r="K869" s="10"/>
    </row>
    <row r="870" spans="10:11" x14ac:dyDescent="0.25">
      <c r="J870" s="10"/>
      <c r="K870" s="10"/>
    </row>
    <row r="871" spans="10:11" x14ac:dyDescent="0.25">
      <c r="J871" s="10"/>
      <c r="K871" s="10"/>
    </row>
    <row r="872" spans="10:11" x14ac:dyDescent="0.25">
      <c r="J872" s="10"/>
      <c r="K872" s="10"/>
    </row>
    <row r="873" spans="10:11" x14ac:dyDescent="0.25">
      <c r="J873" s="10"/>
      <c r="K873" s="10"/>
    </row>
    <row r="874" spans="10:11" x14ac:dyDescent="0.25">
      <c r="J874" s="10"/>
      <c r="K874" s="10"/>
    </row>
    <row r="875" spans="10:11" x14ac:dyDescent="0.25">
      <c r="J875" s="10"/>
      <c r="K875" s="10"/>
    </row>
    <row r="876" spans="10:11" x14ac:dyDescent="0.25">
      <c r="J876" s="10"/>
      <c r="K876" s="10"/>
    </row>
    <row r="877" spans="10:11" x14ac:dyDescent="0.25">
      <c r="J877" s="10"/>
      <c r="K877" s="10"/>
    </row>
    <row r="878" spans="10:11" x14ac:dyDescent="0.25">
      <c r="J878" s="10"/>
      <c r="K878" s="10"/>
    </row>
    <row r="879" spans="10:11" x14ac:dyDescent="0.25">
      <c r="J879" s="10"/>
      <c r="K879" s="10"/>
    </row>
    <row r="880" spans="10:11" x14ac:dyDescent="0.25">
      <c r="J880" s="10"/>
      <c r="K880" s="10"/>
    </row>
    <row r="881" spans="10:11" x14ac:dyDescent="0.25">
      <c r="J881" s="10"/>
      <c r="K881" s="10"/>
    </row>
    <row r="882" spans="10:11" x14ac:dyDescent="0.25">
      <c r="J882" s="10"/>
      <c r="K882" s="10"/>
    </row>
    <row r="883" spans="10:11" x14ac:dyDescent="0.25">
      <c r="J883" s="10"/>
      <c r="K883" s="10"/>
    </row>
    <row r="884" spans="10:11" x14ac:dyDescent="0.25">
      <c r="J884" s="10"/>
      <c r="K884" s="10"/>
    </row>
    <row r="885" spans="10:11" x14ac:dyDescent="0.25">
      <c r="J885" s="10"/>
      <c r="K885" s="10"/>
    </row>
    <row r="886" spans="10:11" x14ac:dyDescent="0.25">
      <c r="J886" s="10"/>
      <c r="K886" s="10"/>
    </row>
    <row r="887" spans="10:11" x14ac:dyDescent="0.25">
      <c r="J887" s="10"/>
      <c r="K887" s="10"/>
    </row>
    <row r="888" spans="10:11" x14ac:dyDescent="0.25">
      <c r="J888" s="10"/>
      <c r="K888" s="10"/>
    </row>
    <row r="889" spans="10:11" x14ac:dyDescent="0.25">
      <c r="J889" s="10"/>
      <c r="K889" s="10"/>
    </row>
    <row r="890" spans="10:11" x14ac:dyDescent="0.25">
      <c r="J890" s="10"/>
      <c r="K890" s="10"/>
    </row>
    <row r="891" spans="10:11" x14ac:dyDescent="0.25">
      <c r="J891" s="10"/>
      <c r="K891" s="10"/>
    </row>
    <row r="892" spans="10:11" x14ac:dyDescent="0.25">
      <c r="J892" s="10"/>
      <c r="K892" s="10"/>
    </row>
    <row r="893" spans="10:11" x14ac:dyDescent="0.25">
      <c r="J893" s="10"/>
      <c r="K893" s="10"/>
    </row>
    <row r="894" spans="10:11" x14ac:dyDescent="0.25">
      <c r="J894" s="10"/>
      <c r="K894" s="10"/>
    </row>
    <row r="895" spans="10:11" x14ac:dyDescent="0.25">
      <c r="J895" s="10"/>
      <c r="K895" s="10"/>
    </row>
    <row r="896" spans="10:11" x14ac:dyDescent="0.25">
      <c r="J896" s="10"/>
      <c r="K896" s="10"/>
    </row>
    <row r="897" spans="10:11" x14ac:dyDescent="0.25">
      <c r="J897" s="10"/>
      <c r="K897" s="10"/>
    </row>
    <row r="898" spans="10:11" x14ac:dyDescent="0.25">
      <c r="J898" s="10"/>
      <c r="K898" s="10"/>
    </row>
    <row r="899" spans="10:11" x14ac:dyDescent="0.25">
      <c r="J899" s="10"/>
      <c r="K899" s="10"/>
    </row>
    <row r="900" spans="10:11" x14ac:dyDescent="0.25">
      <c r="J900" s="10"/>
      <c r="K900" s="10"/>
    </row>
    <row r="901" spans="10:11" x14ac:dyDescent="0.25">
      <c r="J901" s="10"/>
      <c r="K901" s="10"/>
    </row>
    <row r="902" spans="10:11" x14ac:dyDescent="0.25">
      <c r="J902" s="10"/>
      <c r="K902" s="10"/>
    </row>
    <row r="903" spans="10:11" x14ac:dyDescent="0.25">
      <c r="J903" s="10"/>
      <c r="K903" s="10"/>
    </row>
    <row r="904" spans="10:11" x14ac:dyDescent="0.25">
      <c r="J904" s="10"/>
      <c r="K904" s="10"/>
    </row>
    <row r="905" spans="10:11" x14ac:dyDescent="0.25">
      <c r="J905" s="10"/>
      <c r="K905" s="10"/>
    </row>
    <row r="906" spans="10:11" x14ac:dyDescent="0.25">
      <c r="J906" s="10"/>
      <c r="K906" s="10"/>
    </row>
    <row r="907" spans="10:11" x14ac:dyDescent="0.25">
      <c r="J907" s="10"/>
      <c r="K907" s="10"/>
    </row>
    <row r="908" spans="10:11" x14ac:dyDescent="0.25">
      <c r="J908" s="10"/>
      <c r="K908" s="10"/>
    </row>
    <row r="909" spans="10:11" x14ac:dyDescent="0.25">
      <c r="J909" s="10"/>
      <c r="K909" s="10"/>
    </row>
    <row r="910" spans="10:11" x14ac:dyDescent="0.25">
      <c r="J910" s="10"/>
      <c r="K910" s="10"/>
    </row>
    <row r="911" spans="10:11" x14ac:dyDescent="0.25">
      <c r="J911" s="10"/>
      <c r="K911" s="10"/>
    </row>
    <row r="912" spans="10:11" x14ac:dyDescent="0.25">
      <c r="J912" s="10"/>
      <c r="K912" s="10"/>
    </row>
    <row r="913" spans="10:11" x14ac:dyDescent="0.25">
      <c r="J913" s="10"/>
      <c r="K913" s="10"/>
    </row>
    <row r="914" spans="10:11" x14ac:dyDescent="0.25">
      <c r="J914" s="10"/>
      <c r="K914" s="10"/>
    </row>
    <row r="915" spans="10:11" x14ac:dyDescent="0.25">
      <c r="J915" s="10"/>
      <c r="K915" s="10"/>
    </row>
    <row r="916" spans="10:11" x14ac:dyDescent="0.25">
      <c r="J916" s="10"/>
      <c r="K916" s="10"/>
    </row>
    <row r="917" spans="10:11" x14ac:dyDescent="0.25">
      <c r="J917" s="10"/>
      <c r="K917" s="10"/>
    </row>
    <row r="918" spans="10:11" x14ac:dyDescent="0.25">
      <c r="J918" s="10"/>
      <c r="K918" s="10"/>
    </row>
    <row r="919" spans="10:11" x14ac:dyDescent="0.25">
      <c r="J919" s="10"/>
      <c r="K919" s="10"/>
    </row>
    <row r="920" spans="10:11" x14ac:dyDescent="0.25">
      <c r="J920" s="10"/>
      <c r="K920" s="10"/>
    </row>
    <row r="921" spans="10:11" x14ac:dyDescent="0.25">
      <c r="J921" s="10"/>
      <c r="K921" s="10"/>
    </row>
    <row r="922" spans="10:11" x14ac:dyDescent="0.25">
      <c r="J922" s="10"/>
      <c r="K922" s="10"/>
    </row>
    <row r="923" spans="10:11" x14ac:dyDescent="0.25">
      <c r="J923" s="10"/>
      <c r="K923" s="10"/>
    </row>
    <row r="924" spans="10:11" x14ac:dyDescent="0.25">
      <c r="J924" s="10"/>
      <c r="K924" s="10"/>
    </row>
    <row r="925" spans="10:11" x14ac:dyDescent="0.25">
      <c r="J925" s="10"/>
      <c r="K925" s="10"/>
    </row>
    <row r="926" spans="10:11" x14ac:dyDescent="0.25">
      <c r="J926" s="10"/>
      <c r="K926" s="10"/>
    </row>
    <row r="927" spans="10:11" x14ac:dyDescent="0.25">
      <c r="J927" s="10"/>
      <c r="K927" s="10"/>
    </row>
    <row r="928" spans="10:11" x14ac:dyDescent="0.25">
      <c r="J928" s="10"/>
      <c r="K928" s="10"/>
    </row>
    <row r="929" spans="10:11" x14ac:dyDescent="0.25">
      <c r="J929" s="10"/>
      <c r="K929" s="10"/>
    </row>
    <row r="930" spans="10:11" x14ac:dyDescent="0.25">
      <c r="J930" s="10"/>
      <c r="K930" s="10"/>
    </row>
    <row r="931" spans="10:11" x14ac:dyDescent="0.25">
      <c r="J931" s="10"/>
      <c r="K931" s="10"/>
    </row>
    <row r="932" spans="10:11" x14ac:dyDescent="0.25">
      <c r="J932" s="10"/>
      <c r="K932" s="10"/>
    </row>
    <row r="933" spans="10:11" x14ac:dyDescent="0.25">
      <c r="J933" s="10"/>
      <c r="K933" s="10"/>
    </row>
    <row r="934" spans="10:11" x14ac:dyDescent="0.25">
      <c r="J934" s="10"/>
      <c r="K934" s="10"/>
    </row>
    <row r="935" spans="10:11" x14ac:dyDescent="0.25">
      <c r="J935" s="10"/>
      <c r="K935" s="10"/>
    </row>
    <row r="936" spans="10:11" x14ac:dyDescent="0.25">
      <c r="J936" s="10"/>
      <c r="K936" s="10"/>
    </row>
    <row r="937" spans="10:11" x14ac:dyDescent="0.25">
      <c r="J937" s="10"/>
      <c r="K937" s="10"/>
    </row>
    <row r="938" spans="10:11" x14ac:dyDescent="0.25">
      <c r="J938" s="10"/>
      <c r="K938" s="10"/>
    </row>
    <row r="939" spans="10:11" x14ac:dyDescent="0.25">
      <c r="J939" s="10"/>
      <c r="K939" s="10"/>
    </row>
    <row r="940" spans="10:11" x14ac:dyDescent="0.25">
      <c r="J940" s="10"/>
      <c r="K940" s="10"/>
    </row>
    <row r="941" spans="10:11" x14ac:dyDescent="0.25">
      <c r="J941" s="10"/>
      <c r="K941" s="10"/>
    </row>
    <row r="942" spans="10:11" x14ac:dyDescent="0.25">
      <c r="J942" s="10"/>
      <c r="K942" s="10"/>
    </row>
    <row r="943" spans="10:11" x14ac:dyDescent="0.25">
      <c r="J943" s="10"/>
      <c r="K943" s="10"/>
    </row>
    <row r="944" spans="10:11" x14ac:dyDescent="0.25">
      <c r="J944" s="10"/>
      <c r="K944" s="10"/>
    </row>
    <row r="945" spans="10:11" x14ac:dyDescent="0.25">
      <c r="J945" s="10"/>
      <c r="K945" s="10"/>
    </row>
    <row r="946" spans="10:11" x14ac:dyDescent="0.25">
      <c r="J946" s="10"/>
      <c r="K946" s="10"/>
    </row>
    <row r="947" spans="10:11" x14ac:dyDescent="0.25">
      <c r="J947" s="10"/>
      <c r="K947" s="10"/>
    </row>
    <row r="948" spans="10:11" x14ac:dyDescent="0.25">
      <c r="J948" s="10"/>
      <c r="K948" s="10"/>
    </row>
    <row r="949" spans="10:11" x14ac:dyDescent="0.25">
      <c r="J949" s="10"/>
      <c r="K949" s="10"/>
    </row>
    <row r="950" spans="10:11" x14ac:dyDescent="0.25">
      <c r="J950" s="10"/>
      <c r="K950" s="10"/>
    </row>
    <row r="951" spans="10:11" x14ac:dyDescent="0.25">
      <c r="J951" s="10"/>
      <c r="K951" s="10"/>
    </row>
    <row r="952" spans="10:11" x14ac:dyDescent="0.25">
      <c r="J952" s="10"/>
      <c r="K952" s="10"/>
    </row>
    <row r="953" spans="10:11" x14ac:dyDescent="0.25">
      <c r="J953" s="10"/>
      <c r="K953" s="10"/>
    </row>
    <row r="954" spans="10:11" x14ac:dyDescent="0.25">
      <c r="J954" s="10"/>
      <c r="K954" s="10"/>
    </row>
    <row r="955" spans="10:11" x14ac:dyDescent="0.25">
      <c r="J955" s="10"/>
      <c r="K955" s="10"/>
    </row>
    <row r="956" spans="10:11" x14ac:dyDescent="0.25">
      <c r="J956" s="10"/>
      <c r="K956" s="10"/>
    </row>
    <row r="957" spans="10:11" x14ac:dyDescent="0.25">
      <c r="J957" s="10"/>
      <c r="K957" s="10"/>
    </row>
    <row r="958" spans="10:11" x14ac:dyDescent="0.25">
      <c r="J958" s="10"/>
      <c r="K958" s="10"/>
    </row>
    <row r="959" spans="10:11" x14ac:dyDescent="0.25">
      <c r="J959" s="10"/>
      <c r="K959" s="10"/>
    </row>
    <row r="960" spans="10:11" x14ac:dyDescent="0.25">
      <c r="J960" s="10"/>
      <c r="K960" s="10"/>
    </row>
    <row r="961" spans="10:11" x14ac:dyDescent="0.25">
      <c r="J961" s="10"/>
      <c r="K961" s="10"/>
    </row>
    <row r="962" spans="10:11" x14ac:dyDescent="0.25">
      <c r="J962" s="10"/>
      <c r="K962" s="10"/>
    </row>
    <row r="963" spans="10:11" x14ac:dyDescent="0.25">
      <c r="J963" s="10"/>
      <c r="K963" s="10"/>
    </row>
    <row r="964" spans="10:11" x14ac:dyDescent="0.25">
      <c r="J964" s="10"/>
      <c r="K964" s="10"/>
    </row>
    <row r="965" spans="10:11" x14ac:dyDescent="0.25">
      <c r="J965" s="10"/>
      <c r="K965" s="10"/>
    </row>
    <row r="966" spans="10:11" x14ac:dyDescent="0.25">
      <c r="J966" s="10"/>
      <c r="K966" s="10"/>
    </row>
    <row r="967" spans="10:11" x14ac:dyDescent="0.25">
      <c r="J967" s="10"/>
      <c r="K967" s="10"/>
    </row>
    <row r="968" spans="10:11" x14ac:dyDescent="0.25">
      <c r="J968" s="10"/>
      <c r="K968" s="10"/>
    </row>
    <row r="969" spans="10:11" x14ac:dyDescent="0.25">
      <c r="J969" s="10"/>
      <c r="K969" s="10"/>
    </row>
    <row r="970" spans="10:11" x14ac:dyDescent="0.25">
      <c r="J970" s="10"/>
      <c r="K970" s="10"/>
    </row>
    <row r="971" spans="10:11" x14ac:dyDescent="0.25">
      <c r="J971" s="10"/>
      <c r="K971" s="10"/>
    </row>
    <row r="972" spans="10:11" x14ac:dyDescent="0.25">
      <c r="J972" s="10"/>
      <c r="K972" s="10"/>
    </row>
    <row r="973" spans="10:11" x14ac:dyDescent="0.25">
      <c r="J973" s="10"/>
      <c r="K973" s="10"/>
    </row>
    <row r="974" spans="10:11" x14ac:dyDescent="0.25">
      <c r="J974" s="10"/>
      <c r="K974" s="10"/>
    </row>
    <row r="975" spans="10:11" x14ac:dyDescent="0.25">
      <c r="J975" s="10"/>
      <c r="K975" s="10"/>
    </row>
    <row r="976" spans="10:11" x14ac:dyDescent="0.25">
      <c r="J976" s="10"/>
      <c r="K976" s="10"/>
    </row>
    <row r="977" spans="10:11" x14ac:dyDescent="0.25">
      <c r="J977" s="10"/>
      <c r="K977" s="10"/>
    </row>
    <row r="978" spans="10:11" x14ac:dyDescent="0.25">
      <c r="J978" s="10"/>
      <c r="K978" s="10"/>
    </row>
    <row r="979" spans="10:11" x14ac:dyDescent="0.25">
      <c r="J979" s="10"/>
      <c r="K979" s="10"/>
    </row>
    <row r="980" spans="10:11" x14ac:dyDescent="0.25">
      <c r="J980" s="10"/>
      <c r="K980" s="10"/>
    </row>
    <row r="981" spans="10:11" x14ac:dyDescent="0.25">
      <c r="J981" s="10"/>
      <c r="K981" s="10"/>
    </row>
    <row r="982" spans="10:11" x14ac:dyDescent="0.25">
      <c r="J982" s="10"/>
      <c r="K982" s="10"/>
    </row>
    <row r="983" spans="10:11" x14ac:dyDescent="0.25">
      <c r="J983" s="10"/>
      <c r="K983" s="10"/>
    </row>
    <row r="984" spans="10:11" x14ac:dyDescent="0.25">
      <c r="J984" s="10"/>
      <c r="K984" s="10"/>
    </row>
    <row r="985" spans="10:11" x14ac:dyDescent="0.25">
      <c r="J985" s="10"/>
      <c r="K985" s="10"/>
    </row>
    <row r="986" spans="10:11" x14ac:dyDescent="0.25">
      <c r="J986" s="10"/>
      <c r="K986" s="10"/>
    </row>
    <row r="987" spans="10:11" x14ac:dyDescent="0.25">
      <c r="J987" s="10"/>
      <c r="K987" s="10"/>
    </row>
    <row r="988" spans="10:11" x14ac:dyDescent="0.25">
      <c r="J988" s="10"/>
      <c r="K988" s="10"/>
    </row>
    <row r="989" spans="10:11" x14ac:dyDescent="0.25">
      <c r="J989" s="10"/>
      <c r="K989" s="10"/>
    </row>
    <row r="990" spans="10:11" x14ac:dyDescent="0.25">
      <c r="J990" s="10"/>
      <c r="K990" s="10"/>
    </row>
    <row r="991" spans="10:11" x14ac:dyDescent="0.25">
      <c r="J991" s="10"/>
      <c r="K991" s="10"/>
    </row>
    <row r="992" spans="10:11" x14ac:dyDescent="0.25">
      <c r="J992" s="10"/>
      <c r="K992" s="10"/>
    </row>
    <row r="993" spans="10:11" x14ac:dyDescent="0.25">
      <c r="J993" s="10"/>
      <c r="K993" s="10"/>
    </row>
    <row r="994" spans="10:11" x14ac:dyDescent="0.25">
      <c r="J994" s="10"/>
      <c r="K994" s="10"/>
    </row>
    <row r="995" spans="10:11" x14ac:dyDescent="0.25">
      <c r="J995" s="10"/>
      <c r="K995" s="10"/>
    </row>
    <row r="996" spans="10:11" x14ac:dyDescent="0.25">
      <c r="J996" s="10"/>
      <c r="K996" s="10"/>
    </row>
    <row r="997" spans="10:11" x14ac:dyDescent="0.25">
      <c r="J997" s="10"/>
      <c r="K997" s="10"/>
    </row>
    <row r="998" spans="10:11" x14ac:dyDescent="0.25">
      <c r="J998" s="10"/>
      <c r="K998" s="10"/>
    </row>
    <row r="999" spans="10:11" x14ac:dyDescent="0.25">
      <c r="J999" s="10"/>
      <c r="K999" s="10"/>
    </row>
    <row r="1000" spans="10:11" x14ac:dyDescent="0.25">
      <c r="J1000" s="10"/>
      <c r="K1000" s="10"/>
    </row>
    <row r="1001" spans="10:11" x14ac:dyDescent="0.25">
      <c r="J1001" s="10"/>
      <c r="K1001" s="10"/>
    </row>
    <row r="1002" spans="10:11" x14ac:dyDescent="0.25">
      <c r="J1002" s="10"/>
      <c r="K1002" s="10"/>
    </row>
    <row r="1003" spans="10:11" x14ac:dyDescent="0.25">
      <c r="J1003" s="10"/>
      <c r="K1003" s="10"/>
    </row>
    <row r="1004" spans="10:11" x14ac:dyDescent="0.25">
      <c r="J1004" s="10"/>
      <c r="K1004" s="10"/>
    </row>
    <row r="1005" spans="10:11" x14ac:dyDescent="0.25">
      <c r="J1005" s="10"/>
      <c r="K1005" s="10"/>
    </row>
    <row r="1006" spans="10:11" x14ac:dyDescent="0.25">
      <c r="J1006" s="10"/>
      <c r="K1006" s="10"/>
    </row>
    <row r="1007" spans="10:11" x14ac:dyDescent="0.25">
      <c r="J1007" s="10"/>
      <c r="K1007" s="10"/>
    </row>
    <row r="1008" spans="10:11" x14ac:dyDescent="0.25">
      <c r="J1008" s="10"/>
      <c r="K1008" s="10"/>
    </row>
    <row r="1009" spans="10:11" x14ac:dyDescent="0.25">
      <c r="J1009" s="10"/>
      <c r="K1009" s="10"/>
    </row>
    <row r="1010" spans="10:11" x14ac:dyDescent="0.25">
      <c r="J1010" s="10"/>
      <c r="K1010" s="10"/>
    </row>
    <row r="1011" spans="10:11" x14ac:dyDescent="0.25">
      <c r="J1011" s="10"/>
      <c r="K1011" s="10"/>
    </row>
    <row r="1012" spans="10:11" x14ac:dyDescent="0.25">
      <c r="J1012" s="10"/>
      <c r="K1012" s="10"/>
    </row>
    <row r="1013" spans="10:11" x14ac:dyDescent="0.25">
      <c r="J1013" s="10"/>
      <c r="K1013" s="10"/>
    </row>
    <row r="1014" spans="10:11" x14ac:dyDescent="0.25">
      <c r="J1014" s="10"/>
      <c r="K1014" s="10"/>
    </row>
    <row r="1015" spans="10:11" x14ac:dyDescent="0.25">
      <c r="J1015" s="10"/>
      <c r="K1015" s="10"/>
    </row>
    <row r="1016" spans="10:11" x14ac:dyDescent="0.25">
      <c r="J1016" s="10"/>
      <c r="K1016" s="10"/>
    </row>
    <row r="1017" spans="10:11" x14ac:dyDescent="0.25">
      <c r="J1017" s="10"/>
      <c r="K1017" s="10"/>
    </row>
    <row r="1018" spans="10:11" x14ac:dyDescent="0.25">
      <c r="J1018" s="10"/>
      <c r="K1018" s="10"/>
    </row>
    <row r="1019" spans="10:11" x14ac:dyDescent="0.25">
      <c r="J1019" s="10"/>
      <c r="K1019" s="10"/>
    </row>
    <row r="1020" spans="10:11" x14ac:dyDescent="0.25">
      <c r="J1020" s="10"/>
      <c r="K1020" s="10"/>
    </row>
    <row r="1021" spans="10:11" x14ac:dyDescent="0.25">
      <c r="J1021" s="10"/>
      <c r="K1021" s="10"/>
    </row>
    <row r="1022" spans="10:11" x14ac:dyDescent="0.25">
      <c r="J1022" s="10"/>
      <c r="K1022" s="10"/>
    </row>
    <row r="1023" spans="10:11" x14ac:dyDescent="0.25">
      <c r="J1023" s="10"/>
      <c r="K1023" s="10"/>
    </row>
    <row r="1024" spans="10:11" x14ac:dyDescent="0.25">
      <c r="J1024" s="10"/>
      <c r="K1024" s="10"/>
    </row>
    <row r="1025" spans="10:11" x14ac:dyDescent="0.25">
      <c r="J1025" s="10"/>
      <c r="K1025" s="10"/>
    </row>
    <row r="1026" spans="10:11" x14ac:dyDescent="0.25">
      <c r="J1026" s="10"/>
      <c r="K1026" s="10"/>
    </row>
    <row r="1027" spans="10:11" x14ac:dyDescent="0.25">
      <c r="J1027" s="10"/>
      <c r="K1027" s="10"/>
    </row>
    <row r="1028" spans="10:11" x14ac:dyDescent="0.25">
      <c r="J1028" s="10"/>
      <c r="K1028" s="10"/>
    </row>
    <row r="1029" spans="10:11" x14ac:dyDescent="0.25">
      <c r="J1029" s="10"/>
      <c r="K1029" s="10"/>
    </row>
    <row r="1030" spans="10:11" x14ac:dyDescent="0.25">
      <c r="J1030" s="10"/>
      <c r="K1030" s="10"/>
    </row>
    <row r="1031" spans="10:11" x14ac:dyDescent="0.25">
      <c r="J1031" s="10"/>
      <c r="K1031" s="10"/>
    </row>
    <row r="1032" spans="10:11" x14ac:dyDescent="0.25">
      <c r="J1032" s="10"/>
      <c r="K1032" s="10"/>
    </row>
    <row r="1033" spans="10:11" x14ac:dyDescent="0.25">
      <c r="J1033" s="10"/>
      <c r="K1033" s="10"/>
    </row>
    <row r="1034" spans="10:11" x14ac:dyDescent="0.25">
      <c r="J1034" s="10"/>
      <c r="K1034" s="10"/>
    </row>
    <row r="1035" spans="10:11" x14ac:dyDescent="0.25">
      <c r="J1035" s="10"/>
      <c r="K1035" s="10"/>
    </row>
    <row r="1036" spans="10:11" x14ac:dyDescent="0.25">
      <c r="J1036" s="10"/>
      <c r="K1036" s="10"/>
    </row>
    <row r="1037" spans="10:11" x14ac:dyDescent="0.25">
      <c r="J1037" s="10"/>
      <c r="K1037" s="10"/>
    </row>
    <row r="1038" spans="10:11" x14ac:dyDescent="0.25">
      <c r="J1038" s="10"/>
      <c r="K1038" s="10"/>
    </row>
    <row r="1039" spans="10:11" x14ac:dyDescent="0.25">
      <c r="J1039" s="10"/>
      <c r="K1039" s="10"/>
    </row>
    <row r="1040" spans="10:11" x14ac:dyDescent="0.25">
      <c r="J1040" s="10"/>
      <c r="K1040" s="10"/>
    </row>
    <row r="1041" spans="10:11" x14ac:dyDescent="0.25">
      <c r="J1041" s="10"/>
      <c r="K1041" s="10"/>
    </row>
    <row r="1042" spans="10:11" x14ac:dyDescent="0.25">
      <c r="J1042" s="10"/>
      <c r="K1042" s="10"/>
    </row>
    <row r="1043" spans="10:11" x14ac:dyDescent="0.25">
      <c r="J1043" s="10"/>
      <c r="K1043" s="10"/>
    </row>
    <row r="1044" spans="10:11" x14ac:dyDescent="0.25">
      <c r="J1044" s="10"/>
      <c r="K1044" s="10"/>
    </row>
    <row r="1045" spans="10:11" x14ac:dyDescent="0.25">
      <c r="J1045" s="10"/>
      <c r="K1045" s="10"/>
    </row>
    <row r="1046" spans="10:11" x14ac:dyDescent="0.25">
      <c r="J1046" s="10"/>
      <c r="K1046" s="10"/>
    </row>
    <row r="1047" spans="10:11" x14ac:dyDescent="0.25">
      <c r="J1047" s="10"/>
      <c r="K1047" s="10"/>
    </row>
    <row r="1048" spans="10:11" x14ac:dyDescent="0.25">
      <c r="J1048" s="10"/>
      <c r="K1048" s="10"/>
    </row>
    <row r="1049" spans="10:11" x14ac:dyDescent="0.25">
      <c r="J1049" s="10"/>
      <c r="K1049" s="10"/>
    </row>
    <row r="1050" spans="10:11" x14ac:dyDescent="0.25">
      <c r="J1050" s="10"/>
      <c r="K1050" s="10"/>
    </row>
    <row r="1051" spans="10:11" x14ac:dyDescent="0.25">
      <c r="J1051" s="10"/>
      <c r="K1051" s="10"/>
    </row>
    <row r="1052" spans="10:11" x14ac:dyDescent="0.25">
      <c r="J1052" s="10"/>
      <c r="K1052" s="10"/>
    </row>
    <row r="1053" spans="10:11" x14ac:dyDescent="0.25">
      <c r="J1053" s="10"/>
      <c r="K1053" s="10"/>
    </row>
    <row r="1054" spans="10:11" x14ac:dyDescent="0.25">
      <c r="J1054" s="10"/>
      <c r="K1054" s="10"/>
    </row>
    <row r="1055" spans="10:11" x14ac:dyDescent="0.25">
      <c r="J1055" s="10"/>
      <c r="K1055" s="10"/>
    </row>
    <row r="1056" spans="10:11" x14ac:dyDescent="0.25">
      <c r="J1056" s="10"/>
      <c r="K1056" s="10"/>
    </row>
    <row r="1057" spans="10:11" x14ac:dyDescent="0.25">
      <c r="J1057" s="10"/>
      <c r="K1057" s="10"/>
    </row>
    <row r="1058" spans="10:11" x14ac:dyDescent="0.25">
      <c r="J1058" s="10"/>
      <c r="K1058" s="10"/>
    </row>
    <row r="1059" spans="10:11" x14ac:dyDescent="0.25">
      <c r="J1059" s="10"/>
      <c r="K1059" s="10"/>
    </row>
    <row r="1060" spans="10:11" x14ac:dyDescent="0.25">
      <c r="J1060" s="10"/>
      <c r="K1060" s="10"/>
    </row>
    <row r="1061" spans="10:11" x14ac:dyDescent="0.25">
      <c r="J1061" s="10"/>
      <c r="K1061" s="10"/>
    </row>
    <row r="1062" spans="10:11" x14ac:dyDescent="0.25">
      <c r="J1062" s="10"/>
      <c r="K1062" s="10"/>
    </row>
    <row r="1063" spans="10:11" x14ac:dyDescent="0.25">
      <c r="J1063" s="10"/>
      <c r="K1063" s="10"/>
    </row>
    <row r="1064" spans="10:11" x14ac:dyDescent="0.25">
      <c r="J1064" s="10"/>
      <c r="K1064" s="10"/>
    </row>
    <row r="1065" spans="10:11" x14ac:dyDescent="0.25">
      <c r="J1065" s="10"/>
      <c r="K1065" s="10"/>
    </row>
    <row r="1066" spans="10:11" x14ac:dyDescent="0.25">
      <c r="J1066" s="10"/>
      <c r="K1066" s="10"/>
    </row>
    <row r="1067" spans="10:11" x14ac:dyDescent="0.25">
      <c r="J1067" s="10"/>
      <c r="K1067" s="10"/>
    </row>
    <row r="1068" spans="10:11" x14ac:dyDescent="0.25">
      <c r="J1068" s="10"/>
      <c r="K1068" s="10"/>
    </row>
    <row r="1069" spans="10:11" x14ac:dyDescent="0.25">
      <c r="J1069" s="10"/>
      <c r="K1069" s="10"/>
    </row>
    <row r="1070" spans="10:11" x14ac:dyDescent="0.25">
      <c r="J1070" s="10"/>
      <c r="K1070" s="10"/>
    </row>
    <row r="1071" spans="10:11" x14ac:dyDescent="0.25">
      <c r="J1071" s="10"/>
      <c r="K1071" s="10"/>
    </row>
    <row r="1072" spans="10:11" x14ac:dyDescent="0.25">
      <c r="J1072" s="10"/>
      <c r="K1072" s="10"/>
    </row>
    <row r="1073" spans="10:11" x14ac:dyDescent="0.25">
      <c r="J1073" s="10"/>
      <c r="K1073" s="10"/>
    </row>
    <row r="1074" spans="10:11" x14ac:dyDescent="0.25">
      <c r="J1074" s="10"/>
      <c r="K1074" s="10"/>
    </row>
    <row r="1075" spans="10:11" x14ac:dyDescent="0.25">
      <c r="J1075" s="10"/>
      <c r="K1075" s="10"/>
    </row>
    <row r="1076" spans="10:11" x14ac:dyDescent="0.25">
      <c r="J1076" s="10"/>
      <c r="K1076" s="10"/>
    </row>
    <row r="1077" spans="10:11" x14ac:dyDescent="0.25">
      <c r="J1077" s="10"/>
      <c r="K1077" s="10"/>
    </row>
    <row r="1078" spans="10:11" x14ac:dyDescent="0.25">
      <c r="J1078" s="10"/>
      <c r="K1078" s="10"/>
    </row>
    <row r="1079" spans="10:11" x14ac:dyDescent="0.25">
      <c r="J1079" s="10"/>
      <c r="K1079" s="10"/>
    </row>
    <row r="1080" spans="10:11" x14ac:dyDescent="0.25">
      <c r="J1080" s="10"/>
      <c r="K1080" s="10"/>
    </row>
    <row r="1081" spans="10:11" x14ac:dyDescent="0.25">
      <c r="J1081" s="10"/>
      <c r="K1081" s="10"/>
    </row>
    <row r="1082" spans="10:11" x14ac:dyDescent="0.25">
      <c r="J1082" s="10"/>
      <c r="K1082" s="10"/>
    </row>
    <row r="1083" spans="10:11" x14ac:dyDescent="0.25">
      <c r="J1083" s="10"/>
      <c r="K1083" s="10"/>
    </row>
    <row r="1084" spans="10:11" x14ac:dyDescent="0.25">
      <c r="J1084" s="10"/>
      <c r="K1084" s="10"/>
    </row>
    <row r="1085" spans="10:11" x14ac:dyDescent="0.25">
      <c r="J1085" s="10"/>
      <c r="K1085" s="10"/>
    </row>
    <row r="1086" spans="10:11" x14ac:dyDescent="0.25">
      <c r="J1086" s="10"/>
      <c r="K1086" s="10"/>
    </row>
    <row r="1087" spans="10:11" x14ac:dyDescent="0.25">
      <c r="J1087" s="10"/>
      <c r="K1087" s="10"/>
    </row>
    <row r="1088" spans="10:11" x14ac:dyDescent="0.25">
      <c r="J1088" s="10"/>
      <c r="K1088" s="10"/>
    </row>
    <row r="1089" spans="10:11" x14ac:dyDescent="0.25">
      <c r="J1089" s="10"/>
      <c r="K1089" s="10"/>
    </row>
    <row r="1090" spans="10:11" x14ac:dyDescent="0.25">
      <c r="J1090" s="10"/>
      <c r="K1090" s="10"/>
    </row>
    <row r="1091" spans="10:11" x14ac:dyDescent="0.25">
      <c r="J1091" s="10"/>
      <c r="K1091" s="10"/>
    </row>
    <row r="1092" spans="10:11" x14ac:dyDescent="0.25">
      <c r="J1092" s="10"/>
      <c r="K1092" s="10"/>
    </row>
    <row r="1093" spans="10:11" x14ac:dyDescent="0.25">
      <c r="J1093" s="10"/>
      <c r="K1093" s="10"/>
    </row>
    <row r="1094" spans="10:11" x14ac:dyDescent="0.25">
      <c r="J1094" s="10"/>
      <c r="K1094" s="10"/>
    </row>
    <row r="1095" spans="10:11" x14ac:dyDescent="0.25">
      <c r="J1095" s="10"/>
      <c r="K1095" s="10"/>
    </row>
    <row r="1096" spans="10:11" x14ac:dyDescent="0.25">
      <c r="J1096" s="10"/>
      <c r="K1096" s="10"/>
    </row>
    <row r="1097" spans="10:11" x14ac:dyDescent="0.25">
      <c r="J1097" s="10"/>
      <c r="K1097" s="10"/>
    </row>
    <row r="1098" spans="10:11" x14ac:dyDescent="0.25">
      <c r="J1098" s="10"/>
      <c r="K1098" s="10"/>
    </row>
    <row r="1099" spans="10:11" x14ac:dyDescent="0.25">
      <c r="J1099" s="10"/>
      <c r="K1099" s="10"/>
    </row>
    <row r="1100" spans="10:11" x14ac:dyDescent="0.25">
      <c r="J1100" s="10"/>
      <c r="K1100" s="10"/>
    </row>
    <row r="1101" spans="10:11" x14ac:dyDescent="0.25">
      <c r="J1101" s="10"/>
      <c r="K1101" s="10"/>
    </row>
    <row r="1102" spans="10:11" x14ac:dyDescent="0.25">
      <c r="J1102" s="10"/>
      <c r="K1102" s="10"/>
    </row>
    <row r="1103" spans="10:11" x14ac:dyDescent="0.25">
      <c r="J1103" s="10"/>
      <c r="K1103" s="10"/>
    </row>
    <row r="1104" spans="10:11" x14ac:dyDescent="0.25">
      <c r="J1104" s="10"/>
      <c r="K1104" s="10"/>
    </row>
    <row r="1105" spans="10:11" x14ac:dyDescent="0.25">
      <c r="J1105" s="10"/>
      <c r="K1105" s="10"/>
    </row>
    <row r="1106" spans="10:11" x14ac:dyDescent="0.25">
      <c r="J1106" s="10"/>
      <c r="K1106" s="10"/>
    </row>
    <row r="1107" spans="10:11" x14ac:dyDescent="0.25">
      <c r="J1107" s="10"/>
      <c r="K1107" s="10"/>
    </row>
    <row r="1108" spans="10:11" x14ac:dyDescent="0.25">
      <c r="J1108" s="10"/>
      <c r="K1108" s="10"/>
    </row>
    <row r="1109" spans="10:11" x14ac:dyDescent="0.25">
      <c r="J1109" s="10"/>
      <c r="K1109" s="10"/>
    </row>
    <row r="1110" spans="10:11" x14ac:dyDescent="0.25">
      <c r="J1110" s="10"/>
      <c r="K1110" s="10"/>
    </row>
    <row r="1111" spans="10:11" x14ac:dyDescent="0.25">
      <c r="J1111" s="10"/>
      <c r="K1111" s="10"/>
    </row>
    <row r="1112" spans="10:11" x14ac:dyDescent="0.25">
      <c r="J1112" s="10"/>
      <c r="K1112" s="10"/>
    </row>
    <row r="1113" spans="10:11" x14ac:dyDescent="0.25">
      <c r="J1113" s="10"/>
      <c r="K1113" s="10"/>
    </row>
    <row r="1114" spans="10:11" x14ac:dyDescent="0.25">
      <c r="J1114" s="10"/>
      <c r="K1114" s="10"/>
    </row>
    <row r="1115" spans="10:11" x14ac:dyDescent="0.25">
      <c r="J1115" s="10"/>
      <c r="K1115" s="10"/>
    </row>
    <row r="1116" spans="10:11" x14ac:dyDescent="0.25">
      <c r="J1116" s="10"/>
      <c r="K1116" s="10"/>
    </row>
    <row r="1117" spans="10:11" x14ac:dyDescent="0.25">
      <c r="J1117" s="10"/>
      <c r="K1117" s="10"/>
    </row>
    <row r="1118" spans="10:11" x14ac:dyDescent="0.25">
      <c r="J1118" s="10"/>
      <c r="K1118" s="10"/>
    </row>
    <row r="1119" spans="10:11" x14ac:dyDescent="0.25">
      <c r="J1119" s="10"/>
      <c r="K1119" s="10"/>
    </row>
    <row r="1120" spans="10:11" x14ac:dyDescent="0.25">
      <c r="J1120" s="10"/>
      <c r="K1120" s="10"/>
    </row>
    <row r="1121" spans="10:11" x14ac:dyDescent="0.25">
      <c r="J1121" s="10"/>
      <c r="K1121" s="10"/>
    </row>
    <row r="1122" spans="10:11" x14ac:dyDescent="0.25">
      <c r="J1122" s="10"/>
      <c r="K1122" s="10"/>
    </row>
    <row r="1123" spans="10:11" x14ac:dyDescent="0.25">
      <c r="J1123" s="10"/>
      <c r="K1123" s="10"/>
    </row>
    <row r="1124" spans="10:11" x14ac:dyDescent="0.25">
      <c r="J1124" s="10"/>
      <c r="K1124" s="10"/>
    </row>
    <row r="1125" spans="10:11" x14ac:dyDescent="0.25">
      <c r="J1125" s="10"/>
      <c r="K1125" s="10"/>
    </row>
    <row r="1126" spans="10:11" x14ac:dyDescent="0.25">
      <c r="J1126" s="10"/>
      <c r="K1126" s="10"/>
    </row>
    <row r="1127" spans="10:11" x14ac:dyDescent="0.25">
      <c r="J1127" s="10"/>
      <c r="K1127" s="10"/>
    </row>
    <row r="1128" spans="10:11" x14ac:dyDescent="0.25">
      <c r="J1128" s="10"/>
      <c r="K1128" s="10"/>
    </row>
    <row r="1129" spans="10:11" x14ac:dyDescent="0.25">
      <c r="J1129" s="10"/>
      <c r="K1129" s="10"/>
    </row>
    <row r="1130" spans="10:11" x14ac:dyDescent="0.25">
      <c r="J1130" s="10"/>
      <c r="K1130" s="10"/>
    </row>
    <row r="1131" spans="10:11" x14ac:dyDescent="0.25">
      <c r="J1131" s="10"/>
      <c r="K1131" s="10"/>
    </row>
    <row r="1132" spans="10:11" x14ac:dyDescent="0.25">
      <c r="J1132" s="10"/>
      <c r="K1132" s="10"/>
    </row>
    <row r="1133" spans="10:11" x14ac:dyDescent="0.25">
      <c r="J1133" s="10"/>
      <c r="K1133" s="10"/>
    </row>
    <row r="1134" spans="10:11" x14ac:dyDescent="0.25">
      <c r="J1134" s="10"/>
      <c r="K1134" s="10"/>
    </row>
    <row r="1135" spans="10:11" x14ac:dyDescent="0.25">
      <c r="J1135" s="10"/>
      <c r="K1135" s="10"/>
    </row>
    <row r="1136" spans="10:11" x14ac:dyDescent="0.25">
      <c r="J1136" s="10"/>
      <c r="K1136" s="10"/>
    </row>
    <row r="1137" spans="10:11" x14ac:dyDescent="0.25">
      <c r="J1137" s="10"/>
      <c r="K1137" s="10"/>
    </row>
    <row r="1138" spans="10:11" x14ac:dyDescent="0.25">
      <c r="J1138" s="10"/>
      <c r="K1138" s="10"/>
    </row>
    <row r="1139" spans="10:11" x14ac:dyDescent="0.25">
      <c r="J1139" s="10"/>
      <c r="K1139" s="10"/>
    </row>
    <row r="1140" spans="10:11" x14ac:dyDescent="0.25">
      <c r="J1140" s="10"/>
      <c r="K1140" s="10"/>
    </row>
    <row r="1141" spans="10:11" x14ac:dyDescent="0.25">
      <c r="J1141" s="10"/>
      <c r="K1141" s="10"/>
    </row>
    <row r="1142" spans="10:11" x14ac:dyDescent="0.25">
      <c r="J1142" s="10"/>
      <c r="K1142" s="10"/>
    </row>
    <row r="1143" spans="10:11" x14ac:dyDescent="0.25">
      <c r="J1143" s="10"/>
      <c r="K1143" s="10"/>
    </row>
    <row r="1144" spans="10:11" x14ac:dyDescent="0.25">
      <c r="J1144" s="10"/>
      <c r="K1144" s="10"/>
    </row>
    <row r="1145" spans="10:11" x14ac:dyDescent="0.25">
      <c r="J1145" s="10"/>
      <c r="K1145" s="10"/>
    </row>
    <row r="1146" spans="10:11" x14ac:dyDescent="0.25">
      <c r="J1146" s="10"/>
      <c r="K1146" s="10"/>
    </row>
    <row r="1147" spans="10:11" x14ac:dyDescent="0.25">
      <c r="J1147" s="10"/>
      <c r="K1147" s="10"/>
    </row>
    <row r="1148" spans="10:11" x14ac:dyDescent="0.25">
      <c r="J1148" s="10"/>
      <c r="K1148" s="10"/>
    </row>
    <row r="1149" spans="10:11" x14ac:dyDescent="0.25">
      <c r="J1149" s="10"/>
      <c r="K1149" s="10"/>
    </row>
    <row r="1150" spans="10:11" x14ac:dyDescent="0.25">
      <c r="J1150" s="10"/>
      <c r="K1150" s="10"/>
    </row>
    <row r="1151" spans="10:11" x14ac:dyDescent="0.25">
      <c r="J1151" s="10"/>
      <c r="K1151" s="10"/>
    </row>
    <row r="1152" spans="10:11" x14ac:dyDescent="0.25">
      <c r="J1152" s="10"/>
      <c r="K1152" s="10"/>
    </row>
    <row r="1153" spans="10:11" x14ac:dyDescent="0.25">
      <c r="J1153" s="10"/>
      <c r="K1153" s="10"/>
    </row>
    <row r="1154" spans="10:11" x14ac:dyDescent="0.25">
      <c r="J1154" s="10"/>
      <c r="K1154" s="10"/>
    </row>
    <row r="1155" spans="10:11" x14ac:dyDescent="0.25">
      <c r="J1155" s="10"/>
      <c r="K1155" s="10"/>
    </row>
    <row r="1156" spans="10:11" x14ac:dyDescent="0.25">
      <c r="J1156" s="10"/>
      <c r="K1156" s="10"/>
    </row>
    <row r="1157" spans="10:11" x14ac:dyDescent="0.25">
      <c r="J1157" s="10"/>
      <c r="K1157" s="10"/>
    </row>
    <row r="1158" spans="10:11" x14ac:dyDescent="0.25">
      <c r="J1158" s="10"/>
      <c r="K1158" s="10"/>
    </row>
    <row r="1159" spans="10:11" x14ac:dyDescent="0.25">
      <c r="J1159" s="10"/>
      <c r="K1159" s="10"/>
    </row>
    <row r="1160" spans="10:11" x14ac:dyDescent="0.25">
      <c r="J1160" s="10"/>
      <c r="K1160" s="10"/>
    </row>
    <row r="1161" spans="10:11" x14ac:dyDescent="0.25">
      <c r="J1161" s="10"/>
      <c r="K1161" s="10"/>
    </row>
    <row r="1162" spans="10:11" x14ac:dyDescent="0.25">
      <c r="J1162" s="10"/>
      <c r="K1162" s="10"/>
    </row>
    <row r="1163" spans="10:11" x14ac:dyDescent="0.25">
      <c r="J1163" s="10"/>
      <c r="K1163" s="10"/>
    </row>
    <row r="1164" spans="10:11" x14ac:dyDescent="0.25">
      <c r="J1164" s="10"/>
      <c r="K1164" s="10"/>
    </row>
    <row r="1165" spans="10:11" x14ac:dyDescent="0.25">
      <c r="J1165" s="10"/>
      <c r="K1165" s="10"/>
    </row>
    <row r="1166" spans="10:11" x14ac:dyDescent="0.25">
      <c r="J1166" s="10"/>
      <c r="K1166" s="10"/>
    </row>
    <row r="1167" spans="10:11" x14ac:dyDescent="0.25">
      <c r="J1167" s="10"/>
      <c r="K1167" s="10"/>
    </row>
    <row r="1168" spans="10:11" x14ac:dyDescent="0.25">
      <c r="J1168" s="10"/>
      <c r="K1168" s="10"/>
    </row>
    <row r="1169" spans="10:11" x14ac:dyDescent="0.25">
      <c r="J1169" s="10"/>
      <c r="K1169" s="10"/>
    </row>
    <row r="1170" spans="10:11" x14ac:dyDescent="0.25">
      <c r="J1170" s="10"/>
      <c r="K1170" s="10"/>
    </row>
    <row r="1171" spans="10:11" x14ac:dyDescent="0.25">
      <c r="J1171" s="10"/>
      <c r="K1171" s="10"/>
    </row>
    <row r="1172" spans="10:11" x14ac:dyDescent="0.25">
      <c r="J1172" s="10"/>
      <c r="K1172" s="10"/>
    </row>
    <row r="1173" spans="10:11" x14ac:dyDescent="0.25">
      <c r="J1173" s="10"/>
      <c r="K1173" s="10"/>
    </row>
    <row r="1174" spans="10:11" x14ac:dyDescent="0.25">
      <c r="J1174" s="10"/>
      <c r="K1174" s="10"/>
    </row>
    <row r="1175" spans="10:11" x14ac:dyDescent="0.25">
      <c r="J1175" s="10"/>
      <c r="K1175" s="10"/>
    </row>
    <row r="1176" spans="10:11" x14ac:dyDescent="0.25">
      <c r="J1176" s="10"/>
      <c r="K1176" s="10"/>
    </row>
    <row r="1177" spans="10:11" x14ac:dyDescent="0.25">
      <c r="J1177" s="10"/>
      <c r="K1177" s="10"/>
    </row>
    <row r="1178" spans="10:11" x14ac:dyDescent="0.25">
      <c r="J1178" s="10"/>
      <c r="K1178" s="10"/>
    </row>
    <row r="1179" spans="10:11" x14ac:dyDescent="0.25">
      <c r="J1179" s="10"/>
      <c r="K1179" s="10"/>
    </row>
    <row r="1180" spans="10:11" x14ac:dyDescent="0.25">
      <c r="J1180" s="10"/>
      <c r="K1180" s="10"/>
    </row>
    <row r="1181" spans="10:11" x14ac:dyDescent="0.25">
      <c r="J1181" s="10"/>
      <c r="K1181" s="10"/>
    </row>
    <row r="1182" spans="10:11" x14ac:dyDescent="0.25">
      <c r="J1182" s="10"/>
      <c r="K1182" s="10"/>
    </row>
    <row r="1183" spans="10:11" x14ac:dyDescent="0.25">
      <c r="J1183" s="10"/>
      <c r="K1183" s="10"/>
    </row>
    <row r="1184" spans="10:11" x14ac:dyDescent="0.25">
      <c r="J1184" s="10"/>
      <c r="K1184" s="10"/>
    </row>
    <row r="1185" spans="10:11" x14ac:dyDescent="0.25">
      <c r="J1185" s="10"/>
      <c r="K1185" s="10"/>
    </row>
    <row r="1186" spans="10:11" x14ac:dyDescent="0.25">
      <c r="J1186" s="10"/>
      <c r="K1186" s="10"/>
    </row>
    <row r="1187" spans="10:11" x14ac:dyDescent="0.25">
      <c r="J1187" s="10"/>
      <c r="K1187" s="10"/>
    </row>
    <row r="1188" spans="10:11" x14ac:dyDescent="0.25">
      <c r="J1188" s="10"/>
      <c r="K1188" s="10"/>
    </row>
    <row r="1189" spans="10:11" x14ac:dyDescent="0.25">
      <c r="J1189" s="10"/>
      <c r="K1189" s="10"/>
    </row>
    <row r="1190" spans="10:11" x14ac:dyDescent="0.25">
      <c r="J1190" s="10"/>
      <c r="K1190" s="10"/>
    </row>
    <row r="1191" spans="10:11" x14ac:dyDescent="0.25">
      <c r="J1191" s="10"/>
      <c r="K1191" s="10"/>
    </row>
    <row r="1192" spans="10:11" x14ac:dyDescent="0.25">
      <c r="J1192" s="10"/>
      <c r="K1192" s="10"/>
    </row>
    <row r="1193" spans="10:11" x14ac:dyDescent="0.25">
      <c r="J1193" s="10"/>
      <c r="K1193" s="10"/>
    </row>
    <row r="1194" spans="10:11" x14ac:dyDescent="0.25">
      <c r="J1194" s="10"/>
      <c r="K1194" s="10"/>
    </row>
    <row r="1195" spans="10:11" x14ac:dyDescent="0.25">
      <c r="J1195" s="10"/>
      <c r="K1195" s="10"/>
    </row>
    <row r="1196" spans="10:11" x14ac:dyDescent="0.25">
      <c r="J1196" s="10"/>
      <c r="K1196" s="10"/>
    </row>
    <row r="1197" spans="10:11" x14ac:dyDescent="0.25">
      <c r="J1197" s="10"/>
      <c r="K1197" s="10"/>
    </row>
    <row r="1198" spans="10:11" x14ac:dyDescent="0.25">
      <c r="J1198" s="10"/>
      <c r="K1198" s="10"/>
    </row>
    <row r="1199" spans="10:11" x14ac:dyDescent="0.25">
      <c r="J1199" s="10"/>
      <c r="K1199" s="10"/>
    </row>
    <row r="1200" spans="10:11" x14ac:dyDescent="0.25">
      <c r="J1200" s="10"/>
      <c r="K1200" s="10"/>
    </row>
    <row r="1201" spans="10:11" x14ac:dyDescent="0.25">
      <c r="J1201" s="10"/>
      <c r="K1201" s="10"/>
    </row>
    <row r="1202" spans="10:11" x14ac:dyDescent="0.25">
      <c r="J1202" s="10"/>
      <c r="K1202" s="10"/>
    </row>
    <row r="1203" spans="10:11" x14ac:dyDescent="0.25">
      <c r="J1203" s="10"/>
      <c r="K1203" s="10"/>
    </row>
    <row r="1204" spans="10:11" x14ac:dyDescent="0.25">
      <c r="J1204" s="10"/>
      <c r="K1204" s="10"/>
    </row>
    <row r="1205" spans="10:11" x14ac:dyDescent="0.25">
      <c r="J1205" s="10"/>
      <c r="K1205" s="10"/>
    </row>
    <row r="1206" spans="10:11" x14ac:dyDescent="0.25">
      <c r="J1206" s="10"/>
      <c r="K1206" s="10"/>
    </row>
    <row r="1207" spans="10:11" x14ac:dyDescent="0.25">
      <c r="J1207" s="10"/>
      <c r="K1207" s="10"/>
    </row>
    <row r="1208" spans="10:11" x14ac:dyDescent="0.25">
      <c r="J1208" s="10"/>
      <c r="K1208" s="10"/>
    </row>
    <row r="1209" spans="10:11" x14ac:dyDescent="0.25">
      <c r="J1209" s="10"/>
      <c r="K1209" s="10"/>
    </row>
    <row r="1210" spans="10:11" x14ac:dyDescent="0.25">
      <c r="J1210" s="10"/>
      <c r="K1210" s="10"/>
    </row>
    <row r="1211" spans="10:11" x14ac:dyDescent="0.25">
      <c r="J1211" s="10"/>
      <c r="K1211" s="10"/>
    </row>
    <row r="1212" spans="10:11" x14ac:dyDescent="0.25">
      <c r="J1212" s="10"/>
      <c r="K1212" s="10"/>
    </row>
    <row r="1213" spans="10:11" x14ac:dyDescent="0.25">
      <c r="J1213" s="10"/>
      <c r="K1213" s="10"/>
    </row>
    <row r="1214" spans="10:11" x14ac:dyDescent="0.25">
      <c r="J1214" s="10"/>
      <c r="K1214" s="10"/>
    </row>
    <row r="1215" spans="10:11" x14ac:dyDescent="0.25">
      <c r="J1215" s="10"/>
      <c r="K1215" s="10"/>
    </row>
    <row r="1216" spans="10:11" x14ac:dyDescent="0.25">
      <c r="J1216" s="10"/>
      <c r="K1216" s="10"/>
    </row>
    <row r="1217" spans="10:11" x14ac:dyDescent="0.25">
      <c r="J1217" s="10"/>
      <c r="K1217" s="10"/>
    </row>
    <row r="1218" spans="10:11" x14ac:dyDescent="0.25">
      <c r="J1218" s="10"/>
      <c r="K1218" s="10"/>
    </row>
    <row r="1219" spans="10:11" x14ac:dyDescent="0.25">
      <c r="J1219" s="10"/>
      <c r="K1219" s="10"/>
    </row>
    <row r="1220" spans="10:11" x14ac:dyDescent="0.25">
      <c r="J1220" s="10"/>
      <c r="K1220" s="10"/>
    </row>
    <row r="1221" spans="10:11" x14ac:dyDescent="0.25">
      <c r="J1221" s="10"/>
      <c r="K1221" s="10"/>
    </row>
    <row r="1222" spans="10:11" x14ac:dyDescent="0.25">
      <c r="J1222" s="10"/>
      <c r="K1222" s="10"/>
    </row>
    <row r="1223" spans="10:11" x14ac:dyDescent="0.25">
      <c r="J1223" s="10"/>
      <c r="K1223" s="10"/>
    </row>
    <row r="1224" spans="10:11" x14ac:dyDescent="0.25">
      <c r="J1224" s="10"/>
      <c r="K1224" s="10"/>
    </row>
    <row r="1225" spans="10:11" x14ac:dyDescent="0.25">
      <c r="J1225" s="10"/>
      <c r="K1225" s="10"/>
    </row>
    <row r="1226" spans="10:11" x14ac:dyDescent="0.25">
      <c r="J1226" s="10"/>
      <c r="K1226" s="10"/>
    </row>
    <row r="1227" spans="10:11" x14ac:dyDescent="0.25">
      <c r="J1227" s="10"/>
      <c r="K1227" s="10"/>
    </row>
    <row r="1228" spans="10:11" x14ac:dyDescent="0.25">
      <c r="J1228" s="10"/>
      <c r="K1228" s="10"/>
    </row>
    <row r="1229" spans="10:11" x14ac:dyDescent="0.25">
      <c r="J1229" s="10"/>
      <c r="K1229" s="10"/>
    </row>
    <row r="1230" spans="10:11" x14ac:dyDescent="0.25">
      <c r="J1230" s="10"/>
      <c r="K1230" s="10"/>
    </row>
    <row r="1231" spans="10:11" x14ac:dyDescent="0.25">
      <c r="J1231" s="10"/>
      <c r="K1231" s="10"/>
    </row>
    <row r="1232" spans="10:11" x14ac:dyDescent="0.25">
      <c r="J1232" s="10"/>
      <c r="K1232" s="10"/>
    </row>
    <row r="1233" spans="10:11" x14ac:dyDescent="0.25">
      <c r="J1233" s="10"/>
      <c r="K1233" s="10"/>
    </row>
    <row r="1234" spans="10:11" x14ac:dyDescent="0.25">
      <c r="J1234" s="10"/>
      <c r="K1234" s="10"/>
    </row>
    <row r="1235" spans="10:11" x14ac:dyDescent="0.25">
      <c r="J1235" s="10"/>
      <c r="K1235" s="10"/>
    </row>
    <row r="1236" spans="10:11" x14ac:dyDescent="0.25">
      <c r="J1236" s="10"/>
      <c r="K1236" s="10"/>
    </row>
    <row r="1237" spans="10:11" x14ac:dyDescent="0.25">
      <c r="J1237" s="10"/>
      <c r="K1237" s="10"/>
    </row>
    <row r="1238" spans="10:11" x14ac:dyDescent="0.25">
      <c r="J1238" s="10"/>
      <c r="K1238" s="10"/>
    </row>
    <row r="1239" spans="10:11" x14ac:dyDescent="0.25">
      <c r="J1239" s="10"/>
      <c r="K1239" s="10"/>
    </row>
    <row r="1240" spans="10:11" x14ac:dyDescent="0.25">
      <c r="J1240" s="10"/>
      <c r="K1240" s="10"/>
    </row>
    <row r="1241" spans="10:11" x14ac:dyDescent="0.25">
      <c r="J1241" s="10"/>
      <c r="K1241" s="10"/>
    </row>
    <row r="1242" spans="10:11" x14ac:dyDescent="0.25">
      <c r="J1242" s="10"/>
      <c r="K1242" s="10"/>
    </row>
    <row r="1243" spans="10:11" x14ac:dyDescent="0.25">
      <c r="J1243" s="10"/>
      <c r="K1243" s="10"/>
    </row>
    <row r="1244" spans="10:11" x14ac:dyDescent="0.25">
      <c r="J1244" s="10"/>
      <c r="K1244" s="10"/>
    </row>
    <row r="1245" spans="10:11" x14ac:dyDescent="0.25">
      <c r="J1245" s="10"/>
      <c r="K1245" s="10"/>
    </row>
    <row r="1246" spans="10:11" x14ac:dyDescent="0.25">
      <c r="J1246" s="10"/>
      <c r="K1246" s="10"/>
    </row>
    <row r="1247" spans="10:11" x14ac:dyDescent="0.25">
      <c r="J1247" s="10"/>
      <c r="K1247" s="10"/>
    </row>
    <row r="1248" spans="10:11" x14ac:dyDescent="0.25">
      <c r="J1248" s="10"/>
      <c r="K1248" s="10"/>
    </row>
    <row r="1249" spans="10:11" x14ac:dyDescent="0.25">
      <c r="J1249" s="10"/>
      <c r="K1249" s="10"/>
    </row>
    <row r="1250" spans="10:11" x14ac:dyDescent="0.25">
      <c r="J1250" s="10"/>
      <c r="K1250" s="10"/>
    </row>
    <row r="1251" spans="10:11" x14ac:dyDescent="0.25">
      <c r="J1251" s="10"/>
      <c r="K1251" s="10"/>
    </row>
    <row r="1252" spans="10:11" x14ac:dyDescent="0.25">
      <c r="J1252" s="10"/>
      <c r="K1252" s="10"/>
    </row>
    <row r="1253" spans="10:11" x14ac:dyDescent="0.25">
      <c r="J1253" s="10"/>
      <c r="K1253" s="10"/>
    </row>
    <row r="1254" spans="10:11" x14ac:dyDescent="0.25">
      <c r="J1254" s="10"/>
      <c r="K1254" s="10"/>
    </row>
    <row r="1255" spans="10:11" x14ac:dyDescent="0.25">
      <c r="J1255" s="10"/>
      <c r="K1255" s="10"/>
    </row>
    <row r="1256" spans="10:11" x14ac:dyDescent="0.25">
      <c r="J1256" s="10"/>
      <c r="K1256" s="10"/>
    </row>
    <row r="1257" spans="10:11" x14ac:dyDescent="0.25">
      <c r="J1257" s="10"/>
      <c r="K1257" s="10"/>
    </row>
    <row r="1258" spans="10:11" x14ac:dyDescent="0.25">
      <c r="J1258" s="10"/>
      <c r="K1258" s="10"/>
    </row>
    <row r="1259" spans="10:11" x14ac:dyDescent="0.25">
      <c r="J1259" s="10"/>
      <c r="K1259" s="10"/>
    </row>
    <row r="1260" spans="10:11" x14ac:dyDescent="0.25">
      <c r="J1260" s="10"/>
      <c r="K1260" s="10"/>
    </row>
    <row r="1261" spans="10:11" x14ac:dyDescent="0.25">
      <c r="J1261" s="10"/>
      <c r="K1261" s="10"/>
    </row>
    <row r="1262" spans="10:11" x14ac:dyDescent="0.25">
      <c r="J1262" s="10"/>
      <c r="K1262" s="10"/>
    </row>
    <row r="1263" spans="10:11" x14ac:dyDescent="0.25">
      <c r="J1263" s="10"/>
      <c r="K1263" s="10"/>
    </row>
    <row r="1264" spans="10:11" x14ac:dyDescent="0.25">
      <c r="J1264" s="10"/>
      <c r="K1264" s="10"/>
    </row>
    <row r="1265" spans="10:11" x14ac:dyDescent="0.25">
      <c r="J1265" s="10"/>
      <c r="K1265" s="10"/>
    </row>
    <row r="1266" spans="10:11" x14ac:dyDescent="0.25">
      <c r="J1266" s="10"/>
      <c r="K1266" s="10"/>
    </row>
    <row r="1267" spans="10:11" x14ac:dyDescent="0.25">
      <c r="J1267" s="10"/>
      <c r="K1267" s="10"/>
    </row>
    <row r="1268" spans="10:11" x14ac:dyDescent="0.25">
      <c r="J1268" s="10"/>
      <c r="K1268" s="10"/>
    </row>
    <row r="1269" spans="10:11" x14ac:dyDescent="0.25">
      <c r="J1269" s="10"/>
      <c r="K1269" s="10"/>
    </row>
    <row r="1270" spans="10:11" x14ac:dyDescent="0.25">
      <c r="J1270" s="10"/>
      <c r="K1270" s="10"/>
    </row>
    <row r="1271" spans="10:11" x14ac:dyDescent="0.25">
      <c r="J1271" s="10"/>
      <c r="K1271" s="10"/>
    </row>
    <row r="1272" spans="10:11" x14ac:dyDescent="0.25">
      <c r="J1272" s="10"/>
      <c r="K1272" s="10"/>
    </row>
    <row r="1273" spans="10:11" x14ac:dyDescent="0.25">
      <c r="J1273" s="10"/>
      <c r="K1273" s="10"/>
    </row>
    <row r="1274" spans="10:11" x14ac:dyDescent="0.25">
      <c r="J1274" s="10"/>
      <c r="K1274" s="10"/>
    </row>
    <row r="1275" spans="10:11" x14ac:dyDescent="0.25">
      <c r="J1275" s="10"/>
      <c r="K1275" s="10"/>
    </row>
    <row r="1276" spans="10:11" x14ac:dyDescent="0.25">
      <c r="J1276" s="10"/>
      <c r="K1276" s="10"/>
    </row>
    <row r="1277" spans="10:11" x14ac:dyDescent="0.25">
      <c r="J1277" s="10"/>
      <c r="K1277" s="10"/>
    </row>
    <row r="1278" spans="10:11" x14ac:dyDescent="0.25">
      <c r="J1278" s="10"/>
      <c r="K1278" s="10"/>
    </row>
    <row r="1279" spans="10:11" x14ac:dyDescent="0.25">
      <c r="J1279" s="10"/>
      <c r="K1279" s="10"/>
    </row>
    <row r="1280" spans="10:11" x14ac:dyDescent="0.25">
      <c r="J1280" s="10"/>
      <c r="K1280" s="10"/>
    </row>
    <row r="1281" spans="10:11" x14ac:dyDescent="0.25">
      <c r="J1281" s="10"/>
      <c r="K1281" s="10"/>
    </row>
    <row r="1282" spans="10:11" x14ac:dyDescent="0.25">
      <c r="J1282" s="10"/>
      <c r="K1282" s="10"/>
    </row>
    <row r="1283" spans="10:11" x14ac:dyDescent="0.25">
      <c r="J1283" s="10"/>
      <c r="K1283" s="10"/>
    </row>
    <row r="1284" spans="10:11" x14ac:dyDescent="0.25">
      <c r="J1284" s="10"/>
      <c r="K1284" s="10"/>
    </row>
    <row r="1285" spans="10:11" x14ac:dyDescent="0.25">
      <c r="J1285" s="10"/>
      <c r="K1285" s="10"/>
    </row>
    <row r="1286" spans="10:11" x14ac:dyDescent="0.25">
      <c r="J1286" s="10"/>
      <c r="K1286" s="10"/>
    </row>
    <row r="1287" spans="10:11" x14ac:dyDescent="0.25">
      <c r="J1287" s="10"/>
      <c r="K1287" s="10"/>
    </row>
    <row r="1288" spans="10:11" x14ac:dyDescent="0.25">
      <c r="J1288" s="10"/>
      <c r="K1288" s="10"/>
    </row>
    <row r="1289" spans="10:11" x14ac:dyDescent="0.25">
      <c r="J1289" s="10"/>
      <c r="K1289" s="10"/>
    </row>
    <row r="1290" spans="10:11" x14ac:dyDescent="0.25">
      <c r="J1290" s="10"/>
      <c r="K1290" s="10"/>
    </row>
    <row r="1291" spans="10:11" x14ac:dyDescent="0.25">
      <c r="J1291" s="10"/>
      <c r="K1291" s="10"/>
    </row>
    <row r="1292" spans="10:11" x14ac:dyDescent="0.25">
      <c r="J1292" s="10"/>
      <c r="K1292" s="10"/>
    </row>
    <row r="1293" spans="10:11" x14ac:dyDescent="0.25">
      <c r="J1293" s="10"/>
      <c r="K1293" s="10"/>
    </row>
    <row r="1294" spans="10:11" x14ac:dyDescent="0.25">
      <c r="J1294" s="10"/>
      <c r="K1294" s="10"/>
    </row>
    <row r="1295" spans="10:11" x14ac:dyDescent="0.25">
      <c r="J1295" s="10"/>
      <c r="K1295" s="10"/>
    </row>
    <row r="1296" spans="10:11" x14ac:dyDescent="0.25">
      <c r="J1296" s="10"/>
      <c r="K1296" s="10"/>
    </row>
    <row r="1297" spans="10:11" x14ac:dyDescent="0.25">
      <c r="J1297" s="10"/>
      <c r="K1297" s="10"/>
    </row>
    <row r="1298" spans="10:11" x14ac:dyDescent="0.25">
      <c r="J1298" s="10"/>
      <c r="K1298" s="10"/>
    </row>
    <row r="1299" spans="10:11" x14ac:dyDescent="0.25">
      <c r="J1299" s="10"/>
      <c r="K1299" s="10"/>
    </row>
    <row r="1300" spans="10:11" x14ac:dyDescent="0.25">
      <c r="J1300" s="10"/>
      <c r="K1300" s="10"/>
    </row>
    <row r="1301" spans="10:11" x14ac:dyDescent="0.25">
      <c r="J1301" s="10"/>
      <c r="K1301" s="10"/>
    </row>
    <row r="1302" spans="10:11" x14ac:dyDescent="0.25">
      <c r="J1302" s="10"/>
      <c r="K1302" s="10"/>
    </row>
    <row r="1303" spans="10:11" x14ac:dyDescent="0.25">
      <c r="J1303" s="10"/>
      <c r="K1303" s="10"/>
    </row>
    <row r="1304" spans="10:11" x14ac:dyDescent="0.25">
      <c r="J1304" s="10"/>
      <c r="K1304" s="10"/>
    </row>
    <row r="1305" spans="10:11" x14ac:dyDescent="0.25">
      <c r="J1305" s="10"/>
      <c r="K1305" s="10"/>
    </row>
    <row r="1306" spans="10:11" x14ac:dyDescent="0.25">
      <c r="J1306" s="10"/>
      <c r="K1306" s="10"/>
    </row>
    <row r="1307" spans="10:11" x14ac:dyDescent="0.25">
      <c r="J1307" s="10"/>
      <c r="K1307" s="10"/>
    </row>
    <row r="1308" spans="10:11" x14ac:dyDescent="0.25">
      <c r="J1308" s="10"/>
      <c r="K1308" s="10"/>
    </row>
    <row r="1309" spans="10:11" x14ac:dyDescent="0.25">
      <c r="J1309" s="10"/>
      <c r="K1309" s="10"/>
    </row>
    <row r="1310" spans="10:11" x14ac:dyDescent="0.25">
      <c r="J1310" s="10"/>
      <c r="K1310" s="10"/>
    </row>
    <row r="1311" spans="10:11" x14ac:dyDescent="0.25">
      <c r="J1311" s="10"/>
      <c r="K1311" s="10"/>
    </row>
    <row r="1312" spans="10:11" x14ac:dyDescent="0.25">
      <c r="J1312" s="10"/>
      <c r="K1312" s="10"/>
    </row>
    <row r="1313" spans="10:11" x14ac:dyDescent="0.25">
      <c r="J1313" s="10"/>
      <c r="K1313" s="10"/>
    </row>
    <row r="1314" spans="10:11" x14ac:dyDescent="0.25">
      <c r="J1314" s="10"/>
      <c r="K1314" s="10"/>
    </row>
    <row r="1315" spans="10:11" x14ac:dyDescent="0.25">
      <c r="J1315" s="10"/>
      <c r="K1315" s="10"/>
    </row>
    <row r="1316" spans="10:11" x14ac:dyDescent="0.25">
      <c r="J1316" s="10"/>
      <c r="K1316" s="10"/>
    </row>
    <row r="1317" spans="10:11" x14ac:dyDescent="0.25">
      <c r="J1317" s="10"/>
      <c r="K1317" s="10"/>
    </row>
    <row r="1318" spans="10:11" x14ac:dyDescent="0.25">
      <c r="J1318" s="10"/>
      <c r="K1318" s="10"/>
    </row>
    <row r="1319" spans="10:11" x14ac:dyDescent="0.25">
      <c r="J1319" s="10"/>
      <c r="K1319" s="10"/>
    </row>
    <row r="1320" spans="10:11" x14ac:dyDescent="0.25">
      <c r="J1320" s="10"/>
      <c r="K1320" s="10"/>
    </row>
    <row r="1321" spans="10:11" x14ac:dyDescent="0.25">
      <c r="J1321" s="10"/>
      <c r="K1321" s="10"/>
    </row>
    <row r="1322" spans="10:11" x14ac:dyDescent="0.25">
      <c r="J1322" s="10"/>
      <c r="K1322" s="10"/>
    </row>
    <row r="1323" spans="10:11" x14ac:dyDescent="0.25">
      <c r="J1323" s="10"/>
      <c r="K1323" s="10"/>
    </row>
    <row r="1324" spans="10:11" x14ac:dyDescent="0.25">
      <c r="J1324" s="10"/>
      <c r="K1324" s="10"/>
    </row>
    <row r="1325" spans="10:11" x14ac:dyDescent="0.25">
      <c r="J1325" s="10"/>
      <c r="K1325" s="10"/>
    </row>
    <row r="1326" spans="10:11" x14ac:dyDescent="0.25">
      <c r="J1326" s="10"/>
      <c r="K1326" s="10"/>
    </row>
    <row r="1327" spans="10:11" x14ac:dyDescent="0.25">
      <c r="J1327" s="10"/>
      <c r="K1327" s="10"/>
    </row>
    <row r="1328" spans="10:11" x14ac:dyDescent="0.25">
      <c r="J1328" s="10"/>
      <c r="K1328" s="10"/>
    </row>
    <row r="1329" spans="10:11" x14ac:dyDescent="0.25">
      <c r="J1329" s="10"/>
      <c r="K1329" s="10"/>
    </row>
    <row r="1330" spans="10:11" x14ac:dyDescent="0.25">
      <c r="J1330" s="10"/>
      <c r="K1330" s="10"/>
    </row>
    <row r="1331" spans="10:11" x14ac:dyDescent="0.25">
      <c r="J1331" s="10"/>
      <c r="K1331" s="10"/>
    </row>
    <row r="1332" spans="10:11" x14ac:dyDescent="0.25">
      <c r="J1332" s="10"/>
      <c r="K1332" s="10"/>
    </row>
    <row r="1333" spans="10:11" x14ac:dyDescent="0.25">
      <c r="J1333" s="10"/>
      <c r="K1333" s="10"/>
    </row>
    <row r="1334" spans="10:11" x14ac:dyDescent="0.25">
      <c r="J1334" s="10"/>
      <c r="K1334" s="10"/>
    </row>
    <row r="1335" spans="10:11" x14ac:dyDescent="0.25">
      <c r="J1335" s="10"/>
      <c r="K1335" s="10"/>
    </row>
    <row r="1336" spans="10:11" x14ac:dyDescent="0.25">
      <c r="J1336" s="10"/>
      <c r="K1336" s="10"/>
    </row>
    <row r="1337" spans="10:11" x14ac:dyDescent="0.25">
      <c r="J1337" s="10"/>
      <c r="K1337" s="10"/>
    </row>
    <row r="1338" spans="10:11" x14ac:dyDescent="0.25">
      <c r="J1338" s="10"/>
      <c r="K1338" s="10"/>
    </row>
    <row r="1339" spans="10:11" x14ac:dyDescent="0.25">
      <c r="J1339" s="10"/>
      <c r="K1339" s="10"/>
    </row>
    <row r="1340" spans="10:11" x14ac:dyDescent="0.25">
      <c r="J1340" s="10"/>
      <c r="K1340" s="10"/>
    </row>
    <row r="1341" spans="10:11" x14ac:dyDescent="0.25">
      <c r="J1341" s="10"/>
      <c r="K1341" s="10"/>
    </row>
    <row r="1342" spans="10:11" x14ac:dyDescent="0.25">
      <c r="J1342" s="10"/>
      <c r="K1342" s="10"/>
    </row>
    <row r="1343" spans="10:11" x14ac:dyDescent="0.25">
      <c r="J1343" s="10"/>
      <c r="K1343" s="10"/>
    </row>
    <row r="1344" spans="10:11" x14ac:dyDescent="0.25">
      <c r="J1344" s="10"/>
      <c r="K1344" s="10"/>
    </row>
    <row r="1345" spans="10:11" x14ac:dyDescent="0.25">
      <c r="J1345" s="10"/>
      <c r="K1345" s="10"/>
    </row>
    <row r="1346" spans="10:11" x14ac:dyDescent="0.25">
      <c r="J1346" s="10"/>
      <c r="K1346" s="10"/>
    </row>
    <row r="1347" spans="10:11" x14ac:dyDescent="0.25">
      <c r="J1347" s="10"/>
      <c r="K1347" s="10"/>
    </row>
    <row r="1348" spans="10:11" x14ac:dyDescent="0.25">
      <c r="J1348" s="10"/>
      <c r="K1348" s="10"/>
    </row>
    <row r="1349" spans="10:11" x14ac:dyDescent="0.25">
      <c r="J1349" s="10"/>
      <c r="K1349" s="10"/>
    </row>
    <row r="1350" spans="10:11" x14ac:dyDescent="0.25">
      <c r="J1350" s="10"/>
      <c r="K1350" s="10"/>
    </row>
    <row r="1351" spans="10:11" x14ac:dyDescent="0.25">
      <c r="J1351" s="10"/>
      <c r="K1351" s="10"/>
    </row>
    <row r="1352" spans="10:11" x14ac:dyDescent="0.25">
      <c r="J1352" s="10"/>
      <c r="K1352" s="10"/>
    </row>
    <row r="1353" spans="10:11" x14ac:dyDescent="0.25">
      <c r="J1353" s="10"/>
      <c r="K1353" s="10"/>
    </row>
    <row r="1354" spans="10:11" x14ac:dyDescent="0.25">
      <c r="J1354" s="10"/>
      <c r="K1354" s="10"/>
    </row>
    <row r="1355" spans="10:11" x14ac:dyDescent="0.25">
      <c r="J1355" s="10"/>
      <c r="K1355" s="10"/>
    </row>
    <row r="1356" spans="10:11" x14ac:dyDescent="0.25">
      <c r="J1356" s="10"/>
      <c r="K1356" s="10"/>
    </row>
    <row r="1357" spans="10:11" x14ac:dyDescent="0.25">
      <c r="J1357" s="10"/>
      <c r="K1357" s="10"/>
    </row>
    <row r="1358" spans="10:11" x14ac:dyDescent="0.25">
      <c r="J1358" s="10"/>
      <c r="K1358" s="10"/>
    </row>
    <row r="1359" spans="10:11" x14ac:dyDescent="0.25">
      <c r="J1359" s="10"/>
      <c r="K1359" s="10"/>
    </row>
    <row r="1360" spans="10:11" x14ac:dyDescent="0.25">
      <c r="J1360" s="10"/>
      <c r="K1360" s="10"/>
    </row>
    <row r="1361" spans="10:11" x14ac:dyDescent="0.25">
      <c r="J1361" s="10"/>
      <c r="K1361" s="10"/>
    </row>
    <row r="1362" spans="10:11" x14ac:dyDescent="0.25">
      <c r="J1362" s="10"/>
      <c r="K1362" s="10"/>
    </row>
    <row r="1363" spans="10:11" x14ac:dyDescent="0.25">
      <c r="J1363" s="10"/>
      <c r="K1363" s="10"/>
    </row>
    <row r="1364" spans="10:11" x14ac:dyDescent="0.25">
      <c r="J1364" s="10"/>
      <c r="K1364" s="10"/>
    </row>
    <row r="1365" spans="10:11" x14ac:dyDescent="0.25">
      <c r="J1365" s="10"/>
      <c r="K1365" s="10"/>
    </row>
    <row r="1366" spans="10:11" x14ac:dyDescent="0.25">
      <c r="J1366" s="10"/>
      <c r="K1366" s="10"/>
    </row>
    <row r="1367" spans="10:11" x14ac:dyDescent="0.25">
      <c r="J1367" s="10"/>
      <c r="K1367" s="10"/>
    </row>
    <row r="1368" spans="10:11" x14ac:dyDescent="0.25">
      <c r="J1368" s="10"/>
      <c r="K1368" s="10"/>
    </row>
    <row r="1369" spans="10:11" x14ac:dyDescent="0.25">
      <c r="J1369" s="10"/>
      <c r="K1369" s="10"/>
    </row>
    <row r="1370" spans="10:11" x14ac:dyDescent="0.25">
      <c r="J1370" s="10"/>
      <c r="K1370" s="10"/>
    </row>
    <row r="1371" spans="10:11" x14ac:dyDescent="0.25">
      <c r="J1371" s="10"/>
      <c r="K1371" s="10"/>
    </row>
    <row r="1372" spans="10:11" x14ac:dyDescent="0.25">
      <c r="J1372" s="10"/>
      <c r="K1372" s="10"/>
    </row>
    <row r="1373" spans="10:11" x14ac:dyDescent="0.25">
      <c r="J1373" s="10"/>
      <c r="K1373" s="10"/>
    </row>
    <row r="1374" spans="10:11" x14ac:dyDescent="0.25">
      <c r="J1374" s="10"/>
      <c r="K1374" s="10"/>
    </row>
    <row r="1375" spans="10:11" x14ac:dyDescent="0.25">
      <c r="J1375" s="10"/>
      <c r="K1375" s="10"/>
    </row>
    <row r="1376" spans="10:11" x14ac:dyDescent="0.25">
      <c r="J1376" s="10"/>
      <c r="K1376" s="10"/>
    </row>
    <row r="1377" spans="10:11" x14ac:dyDescent="0.25">
      <c r="J1377" s="10"/>
      <c r="K1377" s="10"/>
    </row>
    <row r="1378" spans="10:11" x14ac:dyDescent="0.25">
      <c r="J1378" s="10"/>
      <c r="K1378" s="10"/>
    </row>
    <row r="1379" spans="10:11" x14ac:dyDescent="0.25">
      <c r="J1379" s="10"/>
      <c r="K1379" s="10"/>
    </row>
    <row r="1380" spans="10:11" x14ac:dyDescent="0.25">
      <c r="J1380" s="10"/>
      <c r="K1380" s="10"/>
    </row>
    <row r="1381" spans="10:11" x14ac:dyDescent="0.25">
      <c r="J1381" s="10"/>
      <c r="K1381" s="10"/>
    </row>
    <row r="1382" spans="10:11" x14ac:dyDescent="0.25">
      <c r="J1382" s="10"/>
      <c r="K1382" s="10"/>
    </row>
    <row r="1383" spans="10:11" x14ac:dyDescent="0.25">
      <c r="J1383" s="10"/>
      <c r="K1383" s="10"/>
    </row>
    <row r="1384" spans="10:11" x14ac:dyDescent="0.25">
      <c r="J1384" s="10"/>
      <c r="K1384" s="10"/>
    </row>
    <row r="1385" spans="10:11" x14ac:dyDescent="0.25">
      <c r="J1385" s="10"/>
      <c r="K1385" s="10"/>
    </row>
    <row r="1386" spans="10:11" x14ac:dyDescent="0.25">
      <c r="J1386" s="10"/>
      <c r="K1386" s="10"/>
    </row>
    <row r="1387" spans="10:11" x14ac:dyDescent="0.25">
      <c r="J1387" s="10"/>
      <c r="K1387" s="10"/>
    </row>
    <row r="1388" spans="10:11" x14ac:dyDescent="0.25">
      <c r="J1388" s="10"/>
      <c r="K1388" s="10"/>
    </row>
    <row r="1389" spans="10:11" x14ac:dyDescent="0.25">
      <c r="J1389" s="10"/>
      <c r="K1389" s="10"/>
    </row>
    <row r="1390" spans="10:11" x14ac:dyDescent="0.25">
      <c r="J1390" s="10"/>
      <c r="K1390" s="10"/>
    </row>
    <row r="1391" spans="10:11" x14ac:dyDescent="0.25">
      <c r="J1391" s="10"/>
      <c r="K1391" s="10"/>
    </row>
    <row r="1392" spans="10:11" x14ac:dyDescent="0.25">
      <c r="J1392" s="10"/>
      <c r="K1392" s="10"/>
    </row>
    <row r="1393" spans="10:11" x14ac:dyDescent="0.25">
      <c r="J1393" s="10"/>
      <c r="K1393" s="10"/>
    </row>
    <row r="1394" spans="10:11" x14ac:dyDescent="0.25">
      <c r="J1394" s="10"/>
      <c r="K1394" s="10"/>
    </row>
    <row r="1395" spans="10:11" x14ac:dyDescent="0.25">
      <c r="J1395" s="10"/>
      <c r="K1395" s="10"/>
    </row>
    <row r="1396" spans="10:11" x14ac:dyDescent="0.25">
      <c r="J1396" s="10"/>
      <c r="K1396" s="10"/>
    </row>
    <row r="1397" spans="10:11" x14ac:dyDescent="0.25">
      <c r="J1397" s="10"/>
      <c r="K1397" s="10"/>
    </row>
    <row r="1398" spans="10:11" x14ac:dyDescent="0.25">
      <c r="J1398" s="10"/>
      <c r="K1398" s="10"/>
    </row>
    <row r="1399" spans="10:11" x14ac:dyDescent="0.25">
      <c r="J1399" s="10"/>
      <c r="K1399" s="10"/>
    </row>
    <row r="1400" spans="10:11" x14ac:dyDescent="0.25">
      <c r="J1400" s="10"/>
      <c r="K1400" s="10"/>
    </row>
    <row r="1401" spans="10:11" x14ac:dyDescent="0.25">
      <c r="J1401" s="10"/>
      <c r="K1401" s="10"/>
    </row>
    <row r="1402" spans="10:11" x14ac:dyDescent="0.25">
      <c r="J1402" s="10"/>
      <c r="K1402" s="10"/>
    </row>
    <row r="1403" spans="10:11" x14ac:dyDescent="0.25">
      <c r="J1403" s="10"/>
      <c r="K1403" s="10"/>
    </row>
    <row r="1404" spans="10:11" x14ac:dyDescent="0.25">
      <c r="J1404" s="10"/>
      <c r="K1404" s="10"/>
    </row>
    <row r="1405" spans="10:11" x14ac:dyDescent="0.25">
      <c r="J1405" s="10"/>
      <c r="K1405" s="10"/>
    </row>
    <row r="1406" spans="10:11" x14ac:dyDescent="0.25">
      <c r="J1406" s="10"/>
      <c r="K1406" s="10"/>
    </row>
    <row r="1407" spans="10:11" x14ac:dyDescent="0.25">
      <c r="J1407" s="10"/>
      <c r="K1407" s="10"/>
    </row>
    <row r="1408" spans="10:11" x14ac:dyDescent="0.25">
      <c r="J1408" s="10"/>
      <c r="K1408" s="10"/>
    </row>
    <row r="1409" spans="10:11" x14ac:dyDescent="0.25">
      <c r="J1409" s="10"/>
      <c r="K1409" s="10"/>
    </row>
    <row r="1410" spans="10:11" x14ac:dyDescent="0.25">
      <c r="J1410" s="10"/>
      <c r="K1410" s="10"/>
    </row>
    <row r="1411" spans="10:11" x14ac:dyDescent="0.25">
      <c r="J1411" s="10"/>
      <c r="K1411" s="10"/>
    </row>
    <row r="1412" spans="10:11" x14ac:dyDescent="0.25">
      <c r="J1412" s="10"/>
      <c r="K1412" s="10"/>
    </row>
    <row r="1413" spans="10:11" x14ac:dyDescent="0.25">
      <c r="J1413" s="10"/>
      <c r="K1413" s="10"/>
    </row>
    <row r="1414" spans="10:11" x14ac:dyDescent="0.25">
      <c r="J1414" s="10"/>
      <c r="K1414" s="10"/>
    </row>
    <row r="1415" spans="10:11" x14ac:dyDescent="0.25">
      <c r="J1415" s="10"/>
      <c r="K1415" s="10"/>
    </row>
    <row r="1416" spans="10:11" x14ac:dyDescent="0.25">
      <c r="J1416" s="10"/>
      <c r="K1416" s="10"/>
    </row>
    <row r="1417" spans="10:11" x14ac:dyDescent="0.25">
      <c r="J1417" s="10"/>
      <c r="K1417" s="10"/>
    </row>
    <row r="1418" spans="10:11" x14ac:dyDescent="0.25">
      <c r="J1418" s="10"/>
      <c r="K1418" s="10"/>
    </row>
    <row r="1419" spans="10:11" x14ac:dyDescent="0.25">
      <c r="J1419" s="10"/>
      <c r="K1419" s="10"/>
    </row>
    <row r="1420" spans="10:11" x14ac:dyDescent="0.25">
      <c r="J1420" s="10"/>
      <c r="K1420" s="10"/>
    </row>
    <row r="1421" spans="10:11" x14ac:dyDescent="0.25">
      <c r="J1421" s="10"/>
      <c r="K1421" s="10"/>
    </row>
    <row r="1422" spans="10:11" x14ac:dyDescent="0.25">
      <c r="J1422" s="10"/>
      <c r="K1422" s="10"/>
    </row>
    <row r="1423" spans="10:11" x14ac:dyDescent="0.25">
      <c r="J1423" s="10"/>
      <c r="K1423" s="10"/>
    </row>
    <row r="1424" spans="10:11" x14ac:dyDescent="0.25">
      <c r="J1424" s="10"/>
      <c r="K1424" s="10"/>
    </row>
    <row r="1425" spans="10:11" x14ac:dyDescent="0.25">
      <c r="J1425" s="10"/>
      <c r="K1425" s="10"/>
    </row>
    <row r="1426" spans="10:11" x14ac:dyDescent="0.25">
      <c r="J1426" s="10"/>
      <c r="K1426" s="10"/>
    </row>
    <row r="1427" spans="10:11" x14ac:dyDescent="0.25">
      <c r="J1427" s="10"/>
      <c r="K1427" s="10"/>
    </row>
    <row r="1428" spans="10:11" x14ac:dyDescent="0.25">
      <c r="J1428" s="10"/>
      <c r="K1428" s="10"/>
    </row>
    <row r="1429" spans="10:11" x14ac:dyDescent="0.25">
      <c r="J1429" s="10"/>
      <c r="K1429" s="10"/>
    </row>
    <row r="1430" spans="10:11" x14ac:dyDescent="0.25">
      <c r="J1430" s="10"/>
      <c r="K1430" s="10"/>
    </row>
    <row r="1431" spans="10:11" x14ac:dyDescent="0.25">
      <c r="J1431" s="10"/>
      <c r="K1431" s="10"/>
    </row>
    <row r="1432" spans="10:11" x14ac:dyDescent="0.25">
      <c r="J1432" s="10"/>
      <c r="K1432" s="10"/>
    </row>
    <row r="1433" spans="10:11" x14ac:dyDescent="0.25">
      <c r="J1433" s="10"/>
      <c r="K1433" s="10"/>
    </row>
    <row r="1434" spans="10:11" x14ac:dyDescent="0.25">
      <c r="J1434" s="10"/>
      <c r="K1434" s="10"/>
    </row>
    <row r="1435" spans="10:11" x14ac:dyDescent="0.25">
      <c r="J1435" s="10"/>
      <c r="K1435" s="10"/>
    </row>
    <row r="1436" spans="10:11" x14ac:dyDescent="0.25">
      <c r="J1436" s="10"/>
      <c r="K1436" s="10"/>
    </row>
    <row r="1437" spans="10:11" x14ac:dyDescent="0.25">
      <c r="J1437" s="10"/>
      <c r="K1437" s="10"/>
    </row>
    <row r="1438" spans="10:11" x14ac:dyDescent="0.25">
      <c r="J1438" s="10"/>
      <c r="K1438" s="10"/>
    </row>
    <row r="1439" spans="10:11" x14ac:dyDescent="0.25">
      <c r="J1439" s="10"/>
      <c r="K1439" s="10"/>
    </row>
    <row r="1440" spans="10:11" x14ac:dyDescent="0.25">
      <c r="J1440" s="10"/>
      <c r="K1440" s="10"/>
    </row>
    <row r="1441" spans="10:11" x14ac:dyDescent="0.25">
      <c r="J1441" s="10"/>
      <c r="K1441" s="10"/>
    </row>
    <row r="1442" spans="10:11" x14ac:dyDescent="0.25">
      <c r="J1442" s="10"/>
      <c r="K1442" s="10"/>
    </row>
    <row r="1443" spans="10:11" x14ac:dyDescent="0.25">
      <c r="J1443" s="10"/>
      <c r="K1443" s="10"/>
    </row>
    <row r="1444" spans="10:11" x14ac:dyDescent="0.25">
      <c r="J1444" s="10"/>
      <c r="K1444" s="10"/>
    </row>
    <row r="1445" spans="10:11" x14ac:dyDescent="0.25">
      <c r="J1445" s="10"/>
      <c r="K1445" s="10"/>
    </row>
    <row r="1446" spans="10:11" x14ac:dyDescent="0.25">
      <c r="J1446" s="10"/>
      <c r="K1446" s="10"/>
    </row>
    <row r="1447" spans="10:11" x14ac:dyDescent="0.25">
      <c r="J1447" s="10"/>
      <c r="K1447" s="10"/>
    </row>
    <row r="1448" spans="10:11" x14ac:dyDescent="0.25">
      <c r="J1448" s="10"/>
      <c r="K1448" s="10"/>
    </row>
    <row r="1449" spans="10:11" x14ac:dyDescent="0.25">
      <c r="J1449" s="10"/>
      <c r="K1449" s="10"/>
    </row>
    <row r="1450" spans="10:11" x14ac:dyDescent="0.25">
      <c r="J1450" s="10"/>
      <c r="K1450" s="10"/>
    </row>
    <row r="1451" spans="10:11" x14ac:dyDescent="0.25">
      <c r="J1451" s="10"/>
      <c r="K1451" s="10"/>
    </row>
    <row r="1452" spans="10:11" x14ac:dyDescent="0.25">
      <c r="J1452" s="10"/>
      <c r="K1452" s="10"/>
    </row>
    <row r="1453" spans="10:11" x14ac:dyDescent="0.25">
      <c r="J1453" s="10"/>
      <c r="K1453" s="10"/>
    </row>
    <row r="1454" spans="10:11" x14ac:dyDescent="0.25">
      <c r="J1454" s="10"/>
      <c r="K1454" s="10"/>
    </row>
    <row r="1455" spans="10:11" x14ac:dyDescent="0.25">
      <c r="J1455" s="10"/>
      <c r="K1455" s="10"/>
    </row>
    <row r="1456" spans="10:11" x14ac:dyDescent="0.25">
      <c r="J1456" s="10"/>
      <c r="K1456" s="10"/>
    </row>
    <row r="1457" spans="10:11" x14ac:dyDescent="0.25">
      <c r="J1457" s="10"/>
      <c r="K1457" s="10"/>
    </row>
    <row r="1458" spans="10:11" x14ac:dyDescent="0.25">
      <c r="J1458" s="10"/>
      <c r="K1458" s="10"/>
    </row>
    <row r="1459" spans="10:11" x14ac:dyDescent="0.25">
      <c r="J1459" s="10"/>
      <c r="K1459" s="10"/>
    </row>
    <row r="1460" spans="10:11" x14ac:dyDescent="0.25">
      <c r="J1460" s="10"/>
      <c r="K1460" s="10"/>
    </row>
    <row r="1461" spans="10:11" x14ac:dyDescent="0.25">
      <c r="J1461" s="10"/>
      <c r="K1461" s="10"/>
    </row>
    <row r="1462" spans="10:11" x14ac:dyDescent="0.25">
      <c r="J1462" s="10"/>
      <c r="K1462" s="10"/>
    </row>
    <row r="1463" spans="10:11" x14ac:dyDescent="0.25">
      <c r="J1463" s="10"/>
      <c r="K1463" s="10"/>
    </row>
    <row r="1464" spans="10:11" x14ac:dyDescent="0.25">
      <c r="J1464" s="10"/>
      <c r="K1464" s="10"/>
    </row>
    <row r="1465" spans="10:11" x14ac:dyDescent="0.25">
      <c r="J1465" s="10"/>
      <c r="K1465" s="10"/>
    </row>
    <row r="1466" spans="10:11" x14ac:dyDescent="0.25">
      <c r="J1466" s="10"/>
      <c r="K1466" s="10"/>
    </row>
    <row r="1467" spans="10:11" x14ac:dyDescent="0.25">
      <c r="J1467" s="10"/>
      <c r="K1467" s="10"/>
    </row>
    <row r="1468" spans="10:11" x14ac:dyDescent="0.25">
      <c r="J1468" s="10"/>
      <c r="K1468" s="10"/>
    </row>
    <row r="1469" spans="10:11" x14ac:dyDescent="0.25">
      <c r="J1469" s="10"/>
      <c r="K1469" s="10"/>
    </row>
    <row r="1470" spans="10:11" x14ac:dyDescent="0.25">
      <c r="J1470" s="10"/>
      <c r="K1470" s="10"/>
    </row>
    <row r="1471" spans="10:11" x14ac:dyDescent="0.25">
      <c r="J1471" s="10"/>
      <c r="K1471" s="10"/>
    </row>
    <row r="1472" spans="10:11" x14ac:dyDescent="0.25">
      <c r="J1472" s="10"/>
      <c r="K1472" s="10"/>
    </row>
    <row r="1473" spans="10:11" x14ac:dyDescent="0.25">
      <c r="J1473" s="10"/>
      <c r="K1473" s="10"/>
    </row>
    <row r="1474" spans="10:11" x14ac:dyDescent="0.25">
      <c r="J1474" s="10"/>
      <c r="K1474" s="10"/>
    </row>
    <row r="1475" spans="10:11" x14ac:dyDescent="0.25">
      <c r="J1475" s="10"/>
      <c r="K1475" s="10"/>
    </row>
    <row r="1476" spans="10:11" x14ac:dyDescent="0.25">
      <c r="J1476" s="10"/>
      <c r="K1476" s="10"/>
    </row>
    <row r="1477" spans="10:11" x14ac:dyDescent="0.25">
      <c r="J1477" s="10"/>
      <c r="K1477" s="10"/>
    </row>
    <row r="1478" spans="10:11" x14ac:dyDescent="0.25">
      <c r="J1478" s="10"/>
      <c r="K1478" s="10"/>
    </row>
    <row r="1479" spans="10:11" x14ac:dyDescent="0.25">
      <c r="J1479" s="10"/>
      <c r="K1479" s="10"/>
    </row>
    <row r="1480" spans="10:11" x14ac:dyDescent="0.25">
      <c r="J1480" s="10"/>
      <c r="K1480" s="10"/>
    </row>
    <row r="1481" spans="10:11" x14ac:dyDescent="0.25">
      <c r="J1481" s="10"/>
      <c r="K1481" s="10"/>
    </row>
    <row r="1482" spans="10:11" x14ac:dyDescent="0.25">
      <c r="J1482" s="10"/>
      <c r="K1482" s="10"/>
    </row>
    <row r="1483" spans="10:11" x14ac:dyDescent="0.25">
      <c r="J1483" s="10"/>
      <c r="K1483" s="10"/>
    </row>
    <row r="1484" spans="10:11" x14ac:dyDescent="0.25">
      <c r="J1484" s="10"/>
      <c r="K1484" s="10"/>
    </row>
    <row r="1485" spans="10:11" x14ac:dyDescent="0.25">
      <c r="J1485" s="10"/>
      <c r="K1485" s="10"/>
    </row>
    <row r="1486" spans="10:11" x14ac:dyDescent="0.25">
      <c r="J1486" s="10"/>
      <c r="K1486" s="10"/>
    </row>
    <row r="1487" spans="10:11" x14ac:dyDescent="0.25">
      <c r="J1487" s="10"/>
      <c r="K1487" s="10"/>
    </row>
    <row r="1488" spans="10:11" x14ac:dyDescent="0.25">
      <c r="J1488" s="10"/>
      <c r="K1488" s="10"/>
    </row>
    <row r="1489" spans="10:11" x14ac:dyDescent="0.25">
      <c r="J1489" s="10"/>
      <c r="K1489" s="10"/>
    </row>
    <row r="1490" spans="10:11" x14ac:dyDescent="0.25">
      <c r="J1490" s="10"/>
      <c r="K1490" s="10"/>
    </row>
    <row r="1491" spans="10:11" x14ac:dyDescent="0.25">
      <c r="J1491" s="10"/>
      <c r="K1491" s="10"/>
    </row>
    <row r="1492" spans="10:11" x14ac:dyDescent="0.25">
      <c r="J1492" s="10"/>
      <c r="K1492" s="10"/>
    </row>
    <row r="1493" spans="10:11" x14ac:dyDescent="0.25">
      <c r="J1493" s="10"/>
      <c r="K1493" s="10"/>
    </row>
    <row r="1494" spans="10:11" x14ac:dyDescent="0.25">
      <c r="J1494" s="10"/>
      <c r="K1494" s="10"/>
    </row>
    <row r="1495" spans="10:11" x14ac:dyDescent="0.25">
      <c r="J1495" s="10"/>
      <c r="K1495" s="10"/>
    </row>
    <row r="1496" spans="10:11" x14ac:dyDescent="0.25">
      <c r="J1496" s="10"/>
      <c r="K1496" s="10"/>
    </row>
    <row r="1497" spans="10:11" x14ac:dyDescent="0.25">
      <c r="J1497" s="10"/>
      <c r="K1497" s="10"/>
    </row>
    <row r="1498" spans="10:11" x14ac:dyDescent="0.25">
      <c r="J1498" s="10"/>
      <c r="K1498" s="10"/>
    </row>
    <row r="1499" spans="10:11" x14ac:dyDescent="0.25">
      <c r="J1499" s="10"/>
      <c r="K1499" s="10"/>
    </row>
    <row r="1500" spans="10:11" x14ac:dyDescent="0.25">
      <c r="J1500" s="10"/>
      <c r="K1500" s="10"/>
    </row>
    <row r="1501" spans="10:11" x14ac:dyDescent="0.25">
      <c r="J1501" s="10"/>
      <c r="K1501" s="10"/>
    </row>
    <row r="1502" spans="10:11" x14ac:dyDescent="0.25">
      <c r="J1502" s="10"/>
      <c r="K1502" s="10"/>
    </row>
    <row r="1503" spans="10:11" x14ac:dyDescent="0.25">
      <c r="J1503" s="10"/>
      <c r="K1503" s="10"/>
    </row>
    <row r="1504" spans="10:11" x14ac:dyDescent="0.25">
      <c r="J1504" s="10"/>
      <c r="K1504" s="10"/>
    </row>
    <row r="1505" spans="10:11" x14ac:dyDescent="0.25">
      <c r="J1505" s="10"/>
      <c r="K1505" s="10"/>
    </row>
    <row r="1506" spans="10:11" x14ac:dyDescent="0.25">
      <c r="J1506" s="10"/>
      <c r="K1506" s="10"/>
    </row>
    <row r="1507" spans="10:11" x14ac:dyDescent="0.25">
      <c r="J1507" s="10"/>
      <c r="K1507" s="10"/>
    </row>
    <row r="1508" spans="10:11" x14ac:dyDescent="0.25">
      <c r="J1508" s="10"/>
      <c r="K1508" s="10"/>
    </row>
    <row r="1509" spans="10:11" x14ac:dyDescent="0.25">
      <c r="J1509" s="10"/>
      <c r="K1509" s="10"/>
    </row>
    <row r="1510" spans="10:11" x14ac:dyDescent="0.25">
      <c r="J1510" s="10"/>
      <c r="K1510" s="10"/>
    </row>
    <row r="1511" spans="10:11" x14ac:dyDescent="0.25">
      <c r="J1511" s="10"/>
      <c r="K1511" s="10"/>
    </row>
    <row r="1512" spans="10:11" x14ac:dyDescent="0.25">
      <c r="J1512" s="10"/>
      <c r="K1512" s="10"/>
    </row>
    <row r="1513" spans="10:11" x14ac:dyDescent="0.25">
      <c r="J1513" s="10"/>
      <c r="K1513" s="10"/>
    </row>
    <row r="1514" spans="10:11" x14ac:dyDescent="0.25">
      <c r="J1514" s="10"/>
      <c r="K1514" s="10"/>
    </row>
    <row r="1515" spans="10:11" x14ac:dyDescent="0.25">
      <c r="J1515" s="10"/>
      <c r="K1515" s="10"/>
    </row>
    <row r="1516" spans="10:11" x14ac:dyDescent="0.25">
      <c r="J1516" s="10"/>
      <c r="K1516" s="10"/>
    </row>
    <row r="1517" spans="10:11" x14ac:dyDescent="0.25">
      <c r="J1517" s="10"/>
      <c r="K1517" s="10"/>
    </row>
    <row r="1518" spans="10:11" x14ac:dyDescent="0.25">
      <c r="J1518" s="10"/>
      <c r="K1518" s="10"/>
    </row>
    <row r="1519" spans="10:11" x14ac:dyDescent="0.25">
      <c r="J1519" s="10"/>
      <c r="K1519" s="10"/>
    </row>
    <row r="1520" spans="10:11" x14ac:dyDescent="0.25">
      <c r="J1520" s="10"/>
      <c r="K1520" s="10"/>
    </row>
    <row r="1521" spans="10:11" x14ac:dyDescent="0.25">
      <c r="J1521" s="10"/>
      <c r="K1521" s="10"/>
    </row>
    <row r="1522" spans="10:11" x14ac:dyDescent="0.25">
      <c r="J1522" s="10"/>
      <c r="K1522" s="10"/>
    </row>
    <row r="1523" spans="10:11" x14ac:dyDescent="0.25">
      <c r="J1523" s="10"/>
      <c r="K1523" s="10"/>
    </row>
    <row r="1524" spans="10:11" x14ac:dyDescent="0.25">
      <c r="J1524" s="10"/>
      <c r="K1524" s="10"/>
    </row>
    <row r="1525" spans="10:11" x14ac:dyDescent="0.25">
      <c r="J1525" s="10"/>
      <c r="K1525" s="10"/>
    </row>
    <row r="1526" spans="10:11" x14ac:dyDescent="0.25">
      <c r="J1526" s="10"/>
      <c r="K1526" s="10"/>
    </row>
    <row r="1527" spans="10:11" x14ac:dyDescent="0.25">
      <c r="J1527" s="10"/>
      <c r="K1527" s="10"/>
    </row>
    <row r="1528" spans="10:11" x14ac:dyDescent="0.25">
      <c r="J1528" s="10"/>
      <c r="K1528" s="10"/>
    </row>
    <row r="1529" spans="10:11" x14ac:dyDescent="0.25">
      <c r="J1529" s="10"/>
      <c r="K1529" s="10"/>
    </row>
    <row r="1530" spans="10:11" x14ac:dyDescent="0.25">
      <c r="J1530" s="10"/>
      <c r="K1530" s="10"/>
    </row>
    <row r="1531" spans="10:11" x14ac:dyDescent="0.25">
      <c r="J1531" s="10"/>
      <c r="K1531" s="10"/>
    </row>
    <row r="1532" spans="10:11" x14ac:dyDescent="0.25">
      <c r="J1532" s="10"/>
      <c r="K1532" s="10"/>
    </row>
    <row r="1533" spans="10:11" x14ac:dyDescent="0.25">
      <c r="J1533" s="10"/>
      <c r="K1533" s="10"/>
    </row>
    <row r="1534" spans="10:11" x14ac:dyDescent="0.25">
      <c r="J1534" s="10"/>
      <c r="K1534" s="10"/>
    </row>
    <row r="1535" spans="10:11" x14ac:dyDescent="0.25">
      <c r="J1535" s="10"/>
      <c r="K1535" s="10"/>
    </row>
    <row r="1536" spans="10:11" x14ac:dyDescent="0.25">
      <c r="J1536" s="10"/>
      <c r="K1536" s="10"/>
    </row>
    <row r="1537" spans="10:11" x14ac:dyDescent="0.25">
      <c r="J1537" s="10"/>
      <c r="K1537" s="10"/>
    </row>
    <row r="1538" spans="10:11" x14ac:dyDescent="0.25">
      <c r="J1538" s="10"/>
      <c r="K1538" s="10"/>
    </row>
    <row r="1539" spans="10:11" x14ac:dyDescent="0.25">
      <c r="J1539" s="10"/>
      <c r="K1539" s="10"/>
    </row>
    <row r="1540" spans="10:11" x14ac:dyDescent="0.25">
      <c r="J1540" s="10"/>
      <c r="K1540" s="10"/>
    </row>
    <row r="1541" spans="10:11" x14ac:dyDescent="0.25">
      <c r="J1541" s="10"/>
      <c r="K1541" s="10"/>
    </row>
    <row r="1542" spans="10:11" x14ac:dyDescent="0.25">
      <c r="J1542" s="10"/>
      <c r="K1542" s="10"/>
    </row>
    <row r="1543" spans="10:11" x14ac:dyDescent="0.25">
      <c r="J1543" s="10"/>
      <c r="K1543" s="10"/>
    </row>
    <row r="1544" spans="10:11" x14ac:dyDescent="0.25">
      <c r="J1544" s="10"/>
      <c r="K1544" s="10"/>
    </row>
    <row r="1545" spans="10:11" x14ac:dyDescent="0.25">
      <c r="J1545" s="10"/>
      <c r="K1545" s="10"/>
    </row>
    <row r="1546" spans="10:11" x14ac:dyDescent="0.25">
      <c r="J1546" s="10"/>
      <c r="K1546" s="10"/>
    </row>
    <row r="1547" spans="10:11" x14ac:dyDescent="0.25">
      <c r="J1547" s="10"/>
      <c r="K1547" s="10"/>
    </row>
    <row r="1548" spans="10:11" x14ac:dyDescent="0.25">
      <c r="J1548" s="10"/>
      <c r="K1548" s="10"/>
    </row>
    <row r="1549" spans="10:11" x14ac:dyDescent="0.25">
      <c r="J1549" s="10"/>
      <c r="K1549" s="10"/>
    </row>
    <row r="1550" spans="10:11" x14ac:dyDescent="0.25">
      <c r="J1550" s="10"/>
      <c r="K1550" s="10"/>
    </row>
    <row r="1551" spans="10:11" x14ac:dyDescent="0.25">
      <c r="J1551" s="10"/>
      <c r="K1551" s="10"/>
    </row>
    <row r="1552" spans="10:11" x14ac:dyDescent="0.25">
      <c r="J1552" s="10"/>
      <c r="K1552" s="10"/>
    </row>
    <row r="1553" spans="10:11" x14ac:dyDescent="0.25">
      <c r="J1553" s="10"/>
      <c r="K1553" s="10"/>
    </row>
    <row r="1554" spans="10:11" x14ac:dyDescent="0.25">
      <c r="J1554" s="10"/>
      <c r="K1554" s="10"/>
    </row>
    <row r="1555" spans="10:11" x14ac:dyDescent="0.25">
      <c r="J1555" s="10"/>
      <c r="K1555" s="10"/>
    </row>
    <row r="1556" spans="10:11" x14ac:dyDescent="0.25">
      <c r="J1556" s="10"/>
      <c r="K1556" s="10"/>
    </row>
    <row r="1557" spans="10:11" x14ac:dyDescent="0.25">
      <c r="J1557" s="10"/>
      <c r="K1557" s="10"/>
    </row>
    <row r="1558" spans="10:11" x14ac:dyDescent="0.25">
      <c r="J1558" s="10"/>
      <c r="K1558" s="10"/>
    </row>
    <row r="1559" spans="10:11" x14ac:dyDescent="0.25">
      <c r="J1559" s="10"/>
      <c r="K1559" s="10"/>
    </row>
    <row r="1560" spans="10:11" x14ac:dyDescent="0.25">
      <c r="J1560" s="10"/>
      <c r="K1560" s="10"/>
    </row>
    <row r="1561" spans="10:11" x14ac:dyDescent="0.25">
      <c r="J1561" s="10"/>
      <c r="K1561" s="10"/>
    </row>
    <row r="1562" spans="10:11" x14ac:dyDescent="0.25">
      <c r="J1562" s="10"/>
      <c r="K1562" s="10"/>
    </row>
    <row r="1563" spans="10:11" x14ac:dyDescent="0.25">
      <c r="J1563" s="10"/>
      <c r="K1563" s="10"/>
    </row>
    <row r="1564" spans="10:11" x14ac:dyDescent="0.25">
      <c r="J1564" s="10"/>
      <c r="K1564" s="10"/>
    </row>
    <row r="1565" spans="10:11" x14ac:dyDescent="0.25">
      <c r="J1565" s="10"/>
      <c r="K1565" s="10"/>
    </row>
    <row r="1566" spans="10:11" x14ac:dyDescent="0.25">
      <c r="J1566" s="10"/>
      <c r="K1566" s="10"/>
    </row>
    <row r="1567" spans="10:11" x14ac:dyDescent="0.25">
      <c r="J1567" s="10"/>
      <c r="K1567" s="10"/>
    </row>
    <row r="1568" spans="10:11" x14ac:dyDescent="0.25">
      <c r="J1568" s="10"/>
      <c r="K1568" s="10"/>
    </row>
    <row r="1569" spans="10:11" x14ac:dyDescent="0.25">
      <c r="J1569" s="10"/>
      <c r="K1569" s="10"/>
    </row>
    <row r="1570" spans="10:11" x14ac:dyDescent="0.25">
      <c r="J1570" s="10"/>
      <c r="K1570" s="10"/>
    </row>
    <row r="1571" spans="10:11" x14ac:dyDescent="0.25">
      <c r="J1571" s="10"/>
      <c r="K1571" s="10"/>
    </row>
    <row r="1572" spans="10:11" x14ac:dyDescent="0.25">
      <c r="J1572" s="10"/>
      <c r="K1572" s="10"/>
    </row>
    <row r="1573" spans="10:11" x14ac:dyDescent="0.25">
      <c r="J1573" s="10"/>
      <c r="K1573" s="10"/>
    </row>
    <row r="1574" spans="10:11" x14ac:dyDescent="0.25">
      <c r="J1574" s="10"/>
      <c r="K1574" s="10"/>
    </row>
    <row r="1575" spans="10:11" x14ac:dyDescent="0.25">
      <c r="J1575" s="10"/>
      <c r="K1575" s="10"/>
    </row>
    <row r="1576" spans="10:11" x14ac:dyDescent="0.25">
      <c r="J1576" s="10"/>
      <c r="K1576" s="10"/>
    </row>
    <row r="1577" spans="10:11" x14ac:dyDescent="0.25">
      <c r="J1577" s="10"/>
      <c r="K1577" s="10"/>
    </row>
    <row r="1578" spans="10:11" x14ac:dyDescent="0.25">
      <c r="J1578" s="10"/>
      <c r="K1578" s="10"/>
    </row>
    <row r="1579" spans="10:11" x14ac:dyDescent="0.25">
      <c r="J1579" s="10"/>
      <c r="K1579" s="10"/>
    </row>
    <row r="1580" spans="10:11" x14ac:dyDescent="0.25">
      <c r="J1580" s="10"/>
      <c r="K1580" s="10"/>
    </row>
    <row r="1581" spans="10:11" x14ac:dyDescent="0.25">
      <c r="J1581" s="10"/>
      <c r="K1581" s="10"/>
    </row>
    <row r="1582" spans="10:11" x14ac:dyDescent="0.25">
      <c r="J1582" s="10"/>
      <c r="K1582" s="10"/>
    </row>
    <row r="1583" spans="10:11" x14ac:dyDescent="0.25">
      <c r="J1583" s="10"/>
      <c r="K1583" s="10"/>
    </row>
    <row r="1584" spans="10:11" x14ac:dyDescent="0.25">
      <c r="J1584" s="10"/>
      <c r="K1584" s="10"/>
    </row>
    <row r="1585" spans="10:11" x14ac:dyDescent="0.25">
      <c r="J1585" s="10"/>
      <c r="K1585" s="10"/>
    </row>
    <row r="1586" spans="10:11" x14ac:dyDescent="0.25">
      <c r="J1586" s="10"/>
      <c r="K1586" s="10"/>
    </row>
    <row r="1587" spans="10:11" x14ac:dyDescent="0.25">
      <c r="J1587" s="10"/>
      <c r="K1587" s="10"/>
    </row>
    <row r="1588" spans="10:11" x14ac:dyDescent="0.25">
      <c r="J1588" s="10"/>
      <c r="K1588" s="10"/>
    </row>
    <row r="1589" spans="10:11" x14ac:dyDescent="0.25">
      <c r="J1589" s="10"/>
      <c r="K1589" s="10"/>
    </row>
    <row r="1590" spans="10:11" x14ac:dyDescent="0.25">
      <c r="J1590" s="10"/>
      <c r="K1590" s="10"/>
    </row>
    <row r="1591" spans="10:11" x14ac:dyDescent="0.25">
      <c r="J1591" s="10"/>
      <c r="K1591" s="10"/>
    </row>
    <row r="1592" spans="10:11" x14ac:dyDescent="0.25">
      <c r="J1592" s="10"/>
      <c r="K1592" s="10"/>
    </row>
    <row r="1593" spans="10:11" x14ac:dyDescent="0.25">
      <c r="J1593" s="10"/>
      <c r="K1593" s="10"/>
    </row>
    <row r="1594" spans="10:11" x14ac:dyDescent="0.25">
      <c r="J1594" s="10"/>
      <c r="K1594" s="10"/>
    </row>
    <row r="1595" spans="10:11" x14ac:dyDescent="0.25">
      <c r="J1595" s="10"/>
      <c r="K1595" s="10"/>
    </row>
    <row r="1596" spans="10:11" x14ac:dyDescent="0.25">
      <c r="J1596" s="10"/>
      <c r="K1596" s="10"/>
    </row>
    <row r="1597" spans="10:11" x14ac:dyDescent="0.25">
      <c r="J1597" s="10"/>
      <c r="K1597" s="10"/>
    </row>
    <row r="1598" spans="10:11" x14ac:dyDescent="0.25">
      <c r="J1598" s="10"/>
      <c r="K1598" s="10"/>
    </row>
    <row r="1599" spans="10:11" x14ac:dyDescent="0.25">
      <c r="J1599" s="10"/>
      <c r="K1599" s="10"/>
    </row>
    <row r="1600" spans="10:11" x14ac:dyDescent="0.25">
      <c r="J1600" s="10"/>
      <c r="K1600" s="10"/>
    </row>
    <row r="1601" spans="10:11" x14ac:dyDescent="0.25">
      <c r="J1601" s="10"/>
      <c r="K1601" s="10"/>
    </row>
    <row r="1602" spans="10:11" x14ac:dyDescent="0.25">
      <c r="J1602" s="10"/>
      <c r="K1602" s="10"/>
    </row>
    <row r="1603" spans="10:11" x14ac:dyDescent="0.25">
      <c r="J1603" s="10"/>
      <c r="K1603" s="10"/>
    </row>
    <row r="1604" spans="10:11" x14ac:dyDescent="0.25">
      <c r="J1604" s="10"/>
      <c r="K1604" s="10"/>
    </row>
    <row r="1605" spans="10:11" x14ac:dyDescent="0.25">
      <c r="J1605" s="10"/>
      <c r="K1605" s="10"/>
    </row>
    <row r="1606" spans="10:11" x14ac:dyDescent="0.25">
      <c r="J1606" s="10"/>
      <c r="K1606" s="10"/>
    </row>
    <row r="1607" spans="10:11" x14ac:dyDescent="0.25">
      <c r="J1607" s="10"/>
      <c r="K1607" s="10"/>
    </row>
    <row r="1608" spans="10:11" x14ac:dyDescent="0.25">
      <c r="J1608" s="10"/>
      <c r="K1608" s="10"/>
    </row>
    <row r="1609" spans="10:11" x14ac:dyDescent="0.25">
      <c r="J1609" s="10"/>
      <c r="K1609" s="10"/>
    </row>
    <row r="1610" spans="10:11" x14ac:dyDescent="0.25">
      <c r="J1610" s="10"/>
      <c r="K1610" s="10"/>
    </row>
    <row r="1611" spans="10:11" x14ac:dyDescent="0.25">
      <c r="J1611" s="10"/>
      <c r="K1611" s="10"/>
    </row>
    <row r="1612" spans="10:11" x14ac:dyDescent="0.25">
      <c r="J1612" s="10"/>
      <c r="K1612" s="10"/>
    </row>
    <row r="1613" spans="10:11" x14ac:dyDescent="0.25">
      <c r="J1613" s="10"/>
      <c r="K1613" s="10"/>
    </row>
    <row r="1614" spans="10:11" x14ac:dyDescent="0.25">
      <c r="J1614" s="10"/>
      <c r="K1614" s="10"/>
    </row>
    <row r="1615" spans="10:11" x14ac:dyDescent="0.25">
      <c r="J1615" s="10"/>
      <c r="K1615" s="10"/>
    </row>
    <row r="1616" spans="10:11" x14ac:dyDescent="0.25">
      <c r="J1616" s="10"/>
      <c r="K1616" s="10"/>
    </row>
    <row r="1617" spans="10:11" x14ac:dyDescent="0.25">
      <c r="J1617" s="10"/>
      <c r="K1617" s="10"/>
    </row>
    <row r="1618" spans="10:11" x14ac:dyDescent="0.25">
      <c r="J1618" s="10"/>
      <c r="K1618" s="10"/>
    </row>
    <row r="1619" spans="10:11" x14ac:dyDescent="0.25">
      <c r="J1619" s="10"/>
      <c r="K1619" s="10"/>
    </row>
    <row r="1620" spans="10:11" x14ac:dyDescent="0.25">
      <c r="J1620" s="10"/>
      <c r="K1620" s="10"/>
    </row>
    <row r="1621" spans="10:11" x14ac:dyDescent="0.25">
      <c r="J1621" s="10"/>
      <c r="K1621" s="10"/>
    </row>
    <row r="1622" spans="10:11" x14ac:dyDescent="0.25">
      <c r="J1622" s="10"/>
      <c r="K1622" s="10"/>
    </row>
    <row r="1623" spans="10:11" x14ac:dyDescent="0.25">
      <c r="J1623" s="10"/>
      <c r="K1623" s="10"/>
    </row>
    <row r="1624" spans="10:11" x14ac:dyDescent="0.25">
      <c r="J1624" s="10"/>
      <c r="K1624" s="10"/>
    </row>
    <row r="1625" spans="10:11" x14ac:dyDescent="0.25">
      <c r="J1625" s="10"/>
      <c r="K1625" s="10"/>
    </row>
    <row r="1626" spans="10:11" x14ac:dyDescent="0.25">
      <c r="J1626" s="10"/>
      <c r="K1626" s="10"/>
    </row>
    <row r="1627" spans="10:11" x14ac:dyDescent="0.25">
      <c r="J1627" s="10"/>
      <c r="K1627" s="10"/>
    </row>
    <row r="1628" spans="10:11" x14ac:dyDescent="0.25">
      <c r="J1628" s="10"/>
      <c r="K1628" s="10"/>
    </row>
    <row r="1629" spans="10:11" x14ac:dyDescent="0.25">
      <c r="J1629" s="10"/>
      <c r="K1629" s="10"/>
    </row>
    <row r="1630" spans="10:11" x14ac:dyDescent="0.25">
      <c r="J1630" s="10"/>
      <c r="K1630" s="10"/>
    </row>
    <row r="1631" spans="10:11" x14ac:dyDescent="0.25">
      <c r="J1631" s="10"/>
      <c r="K1631" s="10"/>
    </row>
    <row r="1632" spans="10:11" x14ac:dyDescent="0.25">
      <c r="J1632" s="10"/>
      <c r="K1632" s="10"/>
    </row>
    <row r="1633" spans="10:11" x14ac:dyDescent="0.25">
      <c r="J1633" s="10"/>
      <c r="K1633" s="10"/>
    </row>
    <row r="1634" spans="10:11" x14ac:dyDescent="0.25">
      <c r="J1634" s="10"/>
      <c r="K1634" s="10"/>
    </row>
    <row r="1635" spans="10:11" x14ac:dyDescent="0.25">
      <c r="J1635" s="10"/>
      <c r="K1635" s="10"/>
    </row>
    <row r="1636" spans="10:11" x14ac:dyDescent="0.25">
      <c r="J1636" s="10"/>
      <c r="K1636" s="10"/>
    </row>
    <row r="1637" spans="10:11" x14ac:dyDescent="0.25">
      <c r="J1637" s="10"/>
      <c r="K1637" s="10"/>
    </row>
    <row r="1638" spans="10:11" x14ac:dyDescent="0.25">
      <c r="J1638" s="10"/>
      <c r="K1638" s="10"/>
    </row>
    <row r="1639" spans="10:11" x14ac:dyDescent="0.25">
      <c r="J1639" s="10"/>
      <c r="K1639" s="10"/>
    </row>
    <row r="1640" spans="10:11" x14ac:dyDescent="0.25">
      <c r="J1640" s="10"/>
      <c r="K1640" s="10"/>
    </row>
    <row r="1641" spans="10:11" x14ac:dyDescent="0.25">
      <c r="J1641" s="10"/>
      <c r="K1641" s="10"/>
    </row>
    <row r="1642" spans="10:11" x14ac:dyDescent="0.25">
      <c r="J1642" s="10"/>
      <c r="K1642" s="10"/>
    </row>
    <row r="1643" spans="10:11" x14ac:dyDescent="0.25">
      <c r="J1643" s="10"/>
      <c r="K1643" s="10"/>
    </row>
    <row r="1644" spans="10:11" x14ac:dyDescent="0.25">
      <c r="J1644" s="10"/>
      <c r="K1644" s="10"/>
    </row>
    <row r="1645" spans="10:11" x14ac:dyDescent="0.25">
      <c r="J1645" s="10"/>
      <c r="K1645" s="10"/>
    </row>
    <row r="1646" spans="10:11" x14ac:dyDescent="0.25">
      <c r="J1646" s="10"/>
      <c r="K1646" s="10"/>
    </row>
    <row r="1647" spans="10:11" x14ac:dyDescent="0.25">
      <c r="J1647" s="10"/>
      <c r="K1647" s="10"/>
    </row>
    <row r="1648" spans="10:11" x14ac:dyDescent="0.25">
      <c r="J1648" s="10"/>
      <c r="K1648" s="10"/>
    </row>
    <row r="1649" spans="10:11" x14ac:dyDescent="0.25">
      <c r="J1649" s="10"/>
      <c r="K1649" s="10"/>
    </row>
    <row r="1650" spans="10:11" x14ac:dyDescent="0.25">
      <c r="J1650" s="10"/>
      <c r="K1650" s="10"/>
    </row>
    <row r="1651" spans="10:11" x14ac:dyDescent="0.25">
      <c r="J1651" s="10"/>
      <c r="K1651" s="10"/>
    </row>
    <row r="1652" spans="10:11" x14ac:dyDescent="0.25">
      <c r="J1652" s="10"/>
      <c r="K1652" s="10"/>
    </row>
    <row r="1653" spans="10:11" x14ac:dyDescent="0.25">
      <c r="J1653" s="10"/>
      <c r="K1653" s="10"/>
    </row>
    <row r="1654" spans="10:11" x14ac:dyDescent="0.25">
      <c r="J1654" s="10"/>
      <c r="K1654" s="10"/>
    </row>
    <row r="1655" spans="10:11" x14ac:dyDescent="0.25">
      <c r="J1655" s="10"/>
      <c r="K1655" s="10"/>
    </row>
    <row r="1656" spans="10:11" x14ac:dyDescent="0.25">
      <c r="J1656" s="10"/>
      <c r="K1656" s="10"/>
    </row>
    <row r="1657" spans="10:11" x14ac:dyDescent="0.25">
      <c r="J1657" s="10"/>
      <c r="K1657" s="10"/>
    </row>
    <row r="1658" spans="10:11" x14ac:dyDescent="0.25">
      <c r="J1658" s="10"/>
      <c r="K1658" s="10"/>
    </row>
    <row r="1659" spans="10:11" x14ac:dyDescent="0.25">
      <c r="J1659" s="10"/>
      <c r="K1659" s="10"/>
    </row>
    <row r="1660" spans="10:11" x14ac:dyDescent="0.25">
      <c r="J1660" s="10"/>
      <c r="K1660" s="10"/>
    </row>
    <row r="1661" spans="10:11" x14ac:dyDescent="0.25">
      <c r="J1661" s="10"/>
      <c r="K1661" s="10"/>
    </row>
    <row r="1662" spans="10:11" x14ac:dyDescent="0.25">
      <c r="J1662" s="10"/>
      <c r="K1662" s="10"/>
    </row>
    <row r="1663" spans="10:11" x14ac:dyDescent="0.25">
      <c r="J1663" s="10"/>
      <c r="K1663" s="10"/>
    </row>
    <row r="1664" spans="10:11" x14ac:dyDescent="0.25">
      <c r="J1664" s="10"/>
      <c r="K1664" s="10"/>
    </row>
    <row r="1665" spans="10:11" x14ac:dyDescent="0.25">
      <c r="J1665" s="10"/>
      <c r="K1665" s="10"/>
    </row>
    <row r="1666" spans="10:11" x14ac:dyDescent="0.25">
      <c r="J1666" s="10"/>
      <c r="K1666" s="10"/>
    </row>
    <row r="1667" spans="10:11" x14ac:dyDescent="0.25">
      <c r="J1667" s="10"/>
      <c r="K1667" s="10"/>
    </row>
    <row r="1668" spans="10:11" x14ac:dyDescent="0.25">
      <c r="J1668" s="10"/>
      <c r="K1668" s="10"/>
    </row>
    <row r="1669" spans="10:11" x14ac:dyDescent="0.25">
      <c r="J1669" s="10"/>
      <c r="K1669" s="10"/>
    </row>
    <row r="1670" spans="10:11" x14ac:dyDescent="0.25">
      <c r="J1670" s="10"/>
      <c r="K1670" s="10"/>
    </row>
    <row r="1671" spans="10:11" x14ac:dyDescent="0.25">
      <c r="J1671" s="10"/>
      <c r="K1671" s="10"/>
    </row>
    <row r="1672" spans="10:11" x14ac:dyDescent="0.25">
      <c r="J1672" s="10"/>
      <c r="K1672" s="10"/>
    </row>
    <row r="1673" spans="10:11" x14ac:dyDescent="0.25">
      <c r="J1673" s="10"/>
      <c r="K1673" s="10"/>
    </row>
    <row r="1674" spans="10:11" x14ac:dyDescent="0.25">
      <c r="J1674" s="10"/>
      <c r="K1674" s="10"/>
    </row>
    <row r="1675" spans="10:11" x14ac:dyDescent="0.25">
      <c r="J1675" s="10"/>
      <c r="K1675" s="10"/>
    </row>
    <row r="1676" spans="10:11" x14ac:dyDescent="0.25">
      <c r="J1676" s="10"/>
      <c r="K1676" s="10"/>
    </row>
    <row r="1677" spans="10:11" x14ac:dyDescent="0.25">
      <c r="J1677" s="10"/>
      <c r="K1677" s="10"/>
    </row>
    <row r="1678" spans="10:11" x14ac:dyDescent="0.25">
      <c r="J1678" s="10"/>
      <c r="K1678" s="10"/>
    </row>
    <row r="1679" spans="10:11" x14ac:dyDescent="0.25">
      <c r="J1679" s="10"/>
      <c r="K1679" s="10"/>
    </row>
    <row r="1680" spans="10:11" x14ac:dyDescent="0.25">
      <c r="J1680" s="10"/>
      <c r="K1680" s="10"/>
    </row>
    <row r="1681" spans="10:11" x14ac:dyDescent="0.25">
      <c r="J1681" s="10"/>
      <c r="K1681" s="10"/>
    </row>
    <row r="1682" spans="10:11" x14ac:dyDescent="0.25">
      <c r="J1682" s="10"/>
      <c r="K1682" s="10"/>
    </row>
    <row r="1683" spans="10:11" x14ac:dyDescent="0.25">
      <c r="J1683" s="10"/>
      <c r="K1683" s="10"/>
    </row>
    <row r="1684" spans="10:11" x14ac:dyDescent="0.25">
      <c r="J1684" s="10"/>
      <c r="K1684" s="10"/>
    </row>
    <row r="1685" spans="10:11" x14ac:dyDescent="0.25">
      <c r="J1685" s="10"/>
      <c r="K1685" s="10"/>
    </row>
    <row r="1686" spans="10:11" x14ac:dyDescent="0.25">
      <c r="J1686" s="10"/>
      <c r="K1686" s="10"/>
    </row>
    <row r="1687" spans="10:11" x14ac:dyDescent="0.25">
      <c r="J1687" s="10"/>
      <c r="K1687" s="10"/>
    </row>
    <row r="1688" spans="10:11" x14ac:dyDescent="0.25">
      <c r="J1688" s="10"/>
      <c r="K1688" s="10"/>
    </row>
    <row r="1689" spans="10:11" x14ac:dyDescent="0.25">
      <c r="J1689" s="10"/>
      <c r="K1689" s="10"/>
    </row>
    <row r="1690" spans="10:11" x14ac:dyDescent="0.25">
      <c r="J1690" s="10"/>
      <c r="K1690" s="10"/>
    </row>
    <row r="1691" spans="10:11" x14ac:dyDescent="0.25">
      <c r="J1691" s="10"/>
      <c r="K1691" s="10"/>
    </row>
    <row r="1692" spans="10:11" x14ac:dyDescent="0.25">
      <c r="J1692" s="10"/>
      <c r="K1692" s="10"/>
    </row>
    <row r="1693" spans="10:11" x14ac:dyDescent="0.25">
      <c r="J1693" s="10"/>
      <c r="K1693" s="10"/>
    </row>
    <row r="1694" spans="10:11" x14ac:dyDescent="0.25">
      <c r="J1694" s="10"/>
      <c r="K1694" s="10"/>
    </row>
    <row r="1695" spans="10:11" x14ac:dyDescent="0.25">
      <c r="J1695" s="10"/>
      <c r="K1695" s="10"/>
    </row>
    <row r="1696" spans="10:11" x14ac:dyDescent="0.25">
      <c r="J1696" s="10"/>
      <c r="K1696" s="10"/>
    </row>
    <row r="1697" spans="10:11" x14ac:dyDescent="0.25">
      <c r="J1697" s="10"/>
      <c r="K1697" s="10"/>
    </row>
    <row r="1698" spans="10:11" x14ac:dyDescent="0.25">
      <c r="J1698" s="10"/>
      <c r="K1698" s="10"/>
    </row>
    <row r="1699" spans="10:11" x14ac:dyDescent="0.25">
      <c r="J1699" s="10"/>
      <c r="K1699" s="10"/>
    </row>
    <row r="1700" spans="10:11" x14ac:dyDescent="0.25">
      <c r="J1700" s="10"/>
      <c r="K1700" s="10"/>
    </row>
    <row r="1701" spans="10:11" x14ac:dyDescent="0.25">
      <c r="J1701" s="10"/>
      <c r="K1701" s="10"/>
    </row>
    <row r="1702" spans="10:11" x14ac:dyDescent="0.25">
      <c r="J1702" s="10"/>
      <c r="K1702" s="10"/>
    </row>
    <row r="1703" spans="10:11" x14ac:dyDescent="0.25">
      <c r="J1703" s="10"/>
      <c r="K1703" s="10"/>
    </row>
    <row r="1704" spans="10:11" x14ac:dyDescent="0.25">
      <c r="J1704" s="10"/>
      <c r="K1704" s="10"/>
    </row>
    <row r="1705" spans="10:11" x14ac:dyDescent="0.25">
      <c r="J1705" s="10"/>
      <c r="K1705" s="10"/>
    </row>
    <row r="1706" spans="10:11" x14ac:dyDescent="0.25">
      <c r="J1706" s="10"/>
      <c r="K1706" s="10"/>
    </row>
    <row r="1707" spans="10:11" x14ac:dyDescent="0.25">
      <c r="J1707" s="10"/>
      <c r="K1707" s="10"/>
    </row>
    <row r="1708" spans="10:11" x14ac:dyDescent="0.25">
      <c r="J1708" s="10"/>
      <c r="K1708" s="10"/>
    </row>
    <row r="1709" spans="10:11" x14ac:dyDescent="0.25">
      <c r="J1709" s="10"/>
      <c r="K1709" s="10"/>
    </row>
    <row r="1710" spans="10:11" x14ac:dyDescent="0.25">
      <c r="J1710" s="10"/>
      <c r="K1710" s="10"/>
    </row>
    <row r="1711" spans="10:11" x14ac:dyDescent="0.25">
      <c r="J1711" s="10"/>
      <c r="K1711" s="10"/>
    </row>
    <row r="1712" spans="10:11" x14ac:dyDescent="0.25">
      <c r="J1712" s="10"/>
      <c r="K1712" s="10"/>
    </row>
    <row r="1713" spans="10:11" x14ac:dyDescent="0.25">
      <c r="J1713" s="10"/>
      <c r="K1713" s="10"/>
    </row>
    <row r="1714" spans="10:11" x14ac:dyDescent="0.25">
      <c r="J1714" s="10"/>
      <c r="K1714" s="10"/>
    </row>
    <row r="1715" spans="10:11" x14ac:dyDescent="0.25">
      <c r="J1715" s="10"/>
      <c r="K1715" s="10"/>
    </row>
    <row r="1716" spans="10:11" x14ac:dyDescent="0.25">
      <c r="J1716" s="10"/>
      <c r="K1716" s="10"/>
    </row>
    <row r="1717" spans="10:11" x14ac:dyDescent="0.25">
      <c r="J1717" s="10"/>
      <c r="K1717" s="10"/>
    </row>
    <row r="1718" spans="10:11" x14ac:dyDescent="0.25">
      <c r="J1718" s="10"/>
      <c r="K1718" s="10"/>
    </row>
    <row r="1719" spans="10:11" x14ac:dyDescent="0.25">
      <c r="J1719" s="10"/>
      <c r="K1719" s="10"/>
    </row>
    <row r="1720" spans="10:11" x14ac:dyDescent="0.25">
      <c r="J1720" s="10"/>
      <c r="K1720" s="10"/>
    </row>
    <row r="1721" spans="10:11" x14ac:dyDescent="0.25">
      <c r="J1721" s="10"/>
      <c r="K1721" s="10"/>
    </row>
    <row r="1722" spans="10:11" x14ac:dyDescent="0.25">
      <c r="J1722" s="10"/>
      <c r="K1722" s="10"/>
    </row>
    <row r="1723" spans="10:11" x14ac:dyDescent="0.25">
      <c r="J1723" s="10"/>
      <c r="K1723" s="10"/>
    </row>
    <row r="1724" spans="10:11" x14ac:dyDescent="0.25">
      <c r="J1724" s="10"/>
      <c r="K1724" s="10"/>
    </row>
    <row r="1725" spans="10:11" x14ac:dyDescent="0.25">
      <c r="J1725" s="10"/>
      <c r="K1725" s="10"/>
    </row>
    <row r="1726" spans="10:11" x14ac:dyDescent="0.25">
      <c r="J1726" s="10"/>
      <c r="K1726" s="10"/>
    </row>
    <row r="1727" spans="10:11" x14ac:dyDescent="0.25">
      <c r="J1727" s="10"/>
      <c r="K1727" s="10"/>
    </row>
    <row r="1728" spans="10:11" x14ac:dyDescent="0.25">
      <c r="J1728" s="10"/>
      <c r="K1728" s="10"/>
    </row>
    <row r="1729" spans="10:11" x14ac:dyDescent="0.25">
      <c r="J1729" s="10"/>
      <c r="K1729" s="10"/>
    </row>
    <row r="1730" spans="10:11" x14ac:dyDescent="0.25">
      <c r="J1730" s="10"/>
      <c r="K1730" s="10"/>
    </row>
    <row r="1731" spans="10:11" x14ac:dyDescent="0.25">
      <c r="J1731" s="10"/>
      <c r="K1731" s="10"/>
    </row>
    <row r="1732" spans="10:11" x14ac:dyDescent="0.25">
      <c r="J1732" s="10"/>
      <c r="K1732" s="10"/>
    </row>
    <row r="1733" spans="10:11" x14ac:dyDescent="0.25">
      <c r="J1733" s="10"/>
      <c r="K1733" s="10"/>
    </row>
    <row r="1734" spans="10:11" x14ac:dyDescent="0.25">
      <c r="J1734" s="10"/>
      <c r="K1734" s="10"/>
    </row>
    <row r="1735" spans="10:11" x14ac:dyDescent="0.25">
      <c r="J1735" s="10"/>
      <c r="K1735" s="10"/>
    </row>
    <row r="1736" spans="10:11" x14ac:dyDescent="0.25">
      <c r="J1736" s="10"/>
      <c r="K1736" s="10"/>
    </row>
    <row r="1737" spans="10:11" x14ac:dyDescent="0.25">
      <c r="J1737" s="10"/>
      <c r="K1737" s="10"/>
    </row>
    <row r="1738" spans="10:11" x14ac:dyDescent="0.25">
      <c r="J1738" s="10"/>
      <c r="K1738" s="10"/>
    </row>
    <row r="1739" spans="10:11" x14ac:dyDescent="0.25">
      <c r="J1739" s="10"/>
      <c r="K1739" s="10"/>
    </row>
    <row r="1740" spans="10:11" x14ac:dyDescent="0.25">
      <c r="J1740" s="10"/>
      <c r="K1740" s="10"/>
    </row>
    <row r="1741" spans="10:11" x14ac:dyDescent="0.25">
      <c r="J1741" s="10"/>
      <c r="K1741" s="10"/>
    </row>
    <row r="1742" spans="10:11" x14ac:dyDescent="0.25">
      <c r="J1742" s="10"/>
      <c r="K1742" s="10"/>
    </row>
    <row r="1743" spans="10:11" x14ac:dyDescent="0.25">
      <c r="J1743" s="10"/>
      <c r="K1743" s="10"/>
    </row>
    <row r="1744" spans="10:11" x14ac:dyDescent="0.25">
      <c r="J1744" s="10"/>
      <c r="K1744" s="10"/>
    </row>
    <row r="1745" spans="10:11" x14ac:dyDescent="0.25">
      <c r="J1745" s="10"/>
      <c r="K1745" s="10"/>
    </row>
    <row r="1746" spans="10:11" x14ac:dyDescent="0.25">
      <c r="J1746" s="10"/>
      <c r="K1746" s="10"/>
    </row>
    <row r="1747" spans="10:11" x14ac:dyDescent="0.25">
      <c r="J1747" s="10"/>
      <c r="K1747" s="10"/>
    </row>
    <row r="1748" spans="10:11" x14ac:dyDescent="0.25">
      <c r="J1748" s="10"/>
      <c r="K1748" s="10"/>
    </row>
    <row r="1749" spans="10:11" x14ac:dyDescent="0.25">
      <c r="J1749" s="10"/>
      <c r="K1749" s="10"/>
    </row>
    <row r="1750" spans="10:11" x14ac:dyDescent="0.25">
      <c r="J1750" s="10"/>
      <c r="K1750" s="10"/>
    </row>
    <row r="1751" spans="10:11" x14ac:dyDescent="0.25">
      <c r="J1751" s="10"/>
      <c r="K1751" s="10"/>
    </row>
    <row r="1752" spans="10:11" x14ac:dyDescent="0.25">
      <c r="J1752" s="10"/>
      <c r="K1752" s="10"/>
    </row>
    <row r="1753" spans="10:11" x14ac:dyDescent="0.25">
      <c r="J1753" s="10"/>
      <c r="K1753" s="10"/>
    </row>
    <row r="1754" spans="10:11" x14ac:dyDescent="0.25">
      <c r="J1754" s="10"/>
      <c r="K1754" s="10"/>
    </row>
    <row r="1755" spans="10:11" x14ac:dyDescent="0.25">
      <c r="J1755" s="10"/>
      <c r="K1755" s="10"/>
    </row>
    <row r="1756" spans="10:11" x14ac:dyDescent="0.25">
      <c r="J1756" s="10"/>
      <c r="K1756" s="10"/>
    </row>
    <row r="1757" spans="10:11" x14ac:dyDescent="0.25">
      <c r="J1757" s="10"/>
      <c r="K1757" s="10"/>
    </row>
    <row r="1758" spans="10:11" x14ac:dyDescent="0.25">
      <c r="J1758" s="10"/>
      <c r="K1758" s="10"/>
    </row>
    <row r="1759" spans="10:11" x14ac:dyDescent="0.25">
      <c r="J1759" s="10"/>
      <c r="K1759" s="10"/>
    </row>
    <row r="1760" spans="10:11" x14ac:dyDescent="0.25">
      <c r="J1760" s="10"/>
      <c r="K1760" s="10"/>
    </row>
    <row r="1761" spans="10:11" x14ac:dyDescent="0.25">
      <c r="J1761" s="10"/>
      <c r="K1761" s="10"/>
    </row>
    <row r="1762" spans="10:11" x14ac:dyDescent="0.25">
      <c r="J1762" s="10"/>
      <c r="K1762" s="10"/>
    </row>
    <row r="1763" spans="10:11" x14ac:dyDescent="0.25">
      <c r="J1763" s="10"/>
      <c r="K1763" s="10"/>
    </row>
    <row r="1764" spans="10:11" x14ac:dyDescent="0.25">
      <c r="J1764" s="10"/>
      <c r="K1764" s="10"/>
    </row>
    <row r="1765" spans="10:11" x14ac:dyDescent="0.25">
      <c r="J1765" s="10"/>
      <c r="K1765" s="10"/>
    </row>
    <row r="1766" spans="10:11" x14ac:dyDescent="0.25">
      <c r="J1766" s="10"/>
      <c r="K1766" s="10"/>
    </row>
    <row r="1767" spans="10:11" x14ac:dyDescent="0.25">
      <c r="J1767" s="10"/>
      <c r="K1767" s="10"/>
    </row>
    <row r="1768" spans="10:11" x14ac:dyDescent="0.25">
      <c r="J1768" s="10"/>
      <c r="K1768" s="10"/>
    </row>
    <row r="1769" spans="10:11" x14ac:dyDescent="0.25">
      <c r="J1769" s="10"/>
      <c r="K1769" s="10"/>
    </row>
    <row r="1770" spans="10:11" x14ac:dyDescent="0.25">
      <c r="J1770" s="10"/>
      <c r="K1770" s="10"/>
    </row>
    <row r="1771" spans="10:11" x14ac:dyDescent="0.25">
      <c r="J1771" s="10"/>
      <c r="K1771" s="10"/>
    </row>
    <row r="1772" spans="10:11" x14ac:dyDescent="0.25">
      <c r="J1772" s="10"/>
      <c r="K1772" s="10"/>
    </row>
    <row r="1773" spans="10:11" x14ac:dyDescent="0.25">
      <c r="J1773" s="10"/>
      <c r="K1773" s="10"/>
    </row>
    <row r="1774" spans="10:11" x14ac:dyDescent="0.25">
      <c r="J1774" s="10"/>
      <c r="K1774" s="10"/>
    </row>
    <row r="1775" spans="10:11" x14ac:dyDescent="0.25">
      <c r="J1775" s="10"/>
      <c r="K1775" s="10"/>
    </row>
    <row r="1776" spans="10:11" x14ac:dyDescent="0.25">
      <c r="J1776" s="10"/>
      <c r="K1776" s="10"/>
    </row>
    <row r="1777" spans="10:11" x14ac:dyDescent="0.25">
      <c r="J1777" s="10"/>
      <c r="K1777" s="10"/>
    </row>
    <row r="1778" spans="10:11" x14ac:dyDescent="0.25">
      <c r="J1778" s="10"/>
      <c r="K1778" s="10"/>
    </row>
    <row r="1779" spans="10:11" x14ac:dyDescent="0.25">
      <c r="J1779" s="10"/>
      <c r="K1779" s="10"/>
    </row>
    <row r="1780" spans="10:11" x14ac:dyDescent="0.25">
      <c r="J1780" s="10"/>
      <c r="K1780" s="10"/>
    </row>
    <row r="1781" spans="10:11" x14ac:dyDescent="0.25">
      <c r="J1781" s="10"/>
      <c r="K1781" s="10"/>
    </row>
    <row r="1782" spans="10:11" x14ac:dyDescent="0.25">
      <c r="J1782" s="10"/>
      <c r="K1782" s="10"/>
    </row>
    <row r="1783" spans="10:11" x14ac:dyDescent="0.25">
      <c r="J1783" s="10"/>
      <c r="K1783" s="10"/>
    </row>
    <row r="1784" spans="10:11" x14ac:dyDescent="0.25">
      <c r="J1784" s="10"/>
      <c r="K1784" s="10"/>
    </row>
    <row r="1785" spans="10:11" x14ac:dyDescent="0.25">
      <c r="J1785" s="10"/>
      <c r="K1785" s="10"/>
    </row>
    <row r="1786" spans="10:11" x14ac:dyDescent="0.25">
      <c r="J1786" s="10"/>
      <c r="K1786" s="10"/>
    </row>
    <row r="1787" spans="10:11" x14ac:dyDescent="0.25">
      <c r="J1787" s="10"/>
      <c r="K1787" s="10"/>
    </row>
    <row r="1788" spans="10:11" x14ac:dyDescent="0.25">
      <c r="J1788" s="10"/>
      <c r="K1788" s="10"/>
    </row>
    <row r="1789" spans="10:11" x14ac:dyDescent="0.25">
      <c r="J1789" s="10"/>
      <c r="K1789" s="10"/>
    </row>
    <row r="1790" spans="10:11" x14ac:dyDescent="0.25">
      <c r="J1790" s="10"/>
      <c r="K1790" s="10"/>
    </row>
    <row r="1791" spans="10:11" x14ac:dyDescent="0.25">
      <c r="J1791" s="10"/>
      <c r="K1791" s="10"/>
    </row>
    <row r="1792" spans="10:11" x14ac:dyDescent="0.25">
      <c r="J1792" s="10"/>
      <c r="K1792" s="10"/>
    </row>
    <row r="1793" spans="10:11" x14ac:dyDescent="0.25">
      <c r="J1793" s="10"/>
      <c r="K1793" s="10"/>
    </row>
    <row r="1794" spans="10:11" x14ac:dyDescent="0.25">
      <c r="J1794" s="10"/>
      <c r="K1794" s="10"/>
    </row>
    <row r="1795" spans="10:11" x14ac:dyDescent="0.25">
      <c r="J1795" s="10"/>
      <c r="K1795" s="10"/>
    </row>
    <row r="1796" spans="10:11" x14ac:dyDescent="0.25">
      <c r="J1796" s="10"/>
      <c r="K1796" s="10"/>
    </row>
    <row r="1797" spans="10:11" x14ac:dyDescent="0.25">
      <c r="J1797" s="10"/>
      <c r="K1797" s="10"/>
    </row>
    <row r="1798" spans="10:11" x14ac:dyDescent="0.25">
      <c r="J1798" s="10"/>
      <c r="K1798" s="10"/>
    </row>
    <row r="1799" spans="10:11" x14ac:dyDescent="0.25">
      <c r="J1799" s="10"/>
      <c r="K1799" s="10"/>
    </row>
    <row r="1800" spans="10:11" x14ac:dyDescent="0.25">
      <c r="J1800" s="10"/>
      <c r="K1800" s="10"/>
    </row>
    <row r="1801" spans="10:11" x14ac:dyDescent="0.25">
      <c r="J1801" s="10"/>
      <c r="K1801" s="10"/>
    </row>
    <row r="1802" spans="10:11" x14ac:dyDescent="0.25">
      <c r="J1802" s="10"/>
      <c r="K1802" s="10"/>
    </row>
    <row r="1803" spans="10:11" x14ac:dyDescent="0.25">
      <c r="J1803" s="10"/>
      <c r="K1803" s="10"/>
    </row>
    <row r="1804" spans="10:11" x14ac:dyDescent="0.25">
      <c r="J1804" s="10"/>
      <c r="K1804" s="10"/>
    </row>
    <row r="1805" spans="10:11" x14ac:dyDescent="0.25">
      <c r="J1805" s="10"/>
      <c r="K1805" s="10"/>
    </row>
    <row r="1806" spans="10:11" x14ac:dyDescent="0.25">
      <c r="J1806" s="10"/>
      <c r="K1806" s="10"/>
    </row>
    <row r="1807" spans="10:11" x14ac:dyDescent="0.25">
      <c r="J1807" s="10"/>
      <c r="K1807" s="10"/>
    </row>
    <row r="1808" spans="10:11" x14ac:dyDescent="0.25">
      <c r="J1808" s="10"/>
      <c r="K1808" s="10"/>
    </row>
    <row r="1809" spans="10:11" x14ac:dyDescent="0.25">
      <c r="J1809" s="10"/>
      <c r="K1809" s="10"/>
    </row>
    <row r="1810" spans="10:11" x14ac:dyDescent="0.25">
      <c r="J1810" s="10"/>
      <c r="K1810" s="10"/>
    </row>
    <row r="1811" spans="10:11" x14ac:dyDescent="0.25">
      <c r="J1811" s="10"/>
      <c r="K1811" s="10"/>
    </row>
    <row r="1812" spans="10:11" x14ac:dyDescent="0.25">
      <c r="J1812" s="10"/>
      <c r="K1812" s="10"/>
    </row>
    <row r="1813" spans="10:11" x14ac:dyDescent="0.25">
      <c r="J1813" s="10"/>
      <c r="K1813" s="10"/>
    </row>
    <row r="1814" spans="10:11" x14ac:dyDescent="0.25">
      <c r="J1814" s="10"/>
      <c r="K1814" s="10"/>
    </row>
    <row r="1815" spans="10:11" x14ac:dyDescent="0.25">
      <c r="J1815" s="10"/>
      <c r="K1815" s="10"/>
    </row>
    <row r="1816" spans="10:11" x14ac:dyDescent="0.25">
      <c r="J1816" s="10"/>
      <c r="K1816" s="10"/>
    </row>
    <row r="1817" spans="10:11" x14ac:dyDescent="0.25">
      <c r="J1817" s="10"/>
      <c r="K1817" s="10"/>
    </row>
    <row r="1818" spans="10:11" x14ac:dyDescent="0.25">
      <c r="J1818" s="10"/>
      <c r="K1818" s="10"/>
    </row>
    <row r="1819" spans="10:11" x14ac:dyDescent="0.25">
      <c r="J1819" s="10"/>
      <c r="K1819" s="10"/>
    </row>
    <row r="1820" spans="10:11" x14ac:dyDescent="0.25">
      <c r="J1820" s="10"/>
      <c r="K1820" s="10"/>
    </row>
    <row r="1821" spans="10:11" x14ac:dyDescent="0.25">
      <c r="J1821" s="10"/>
      <c r="K1821" s="10"/>
    </row>
    <row r="1822" spans="10:11" x14ac:dyDescent="0.25">
      <c r="J1822" s="10"/>
      <c r="K1822" s="10"/>
    </row>
    <row r="1823" spans="10:11" x14ac:dyDescent="0.25">
      <c r="J1823" s="10"/>
      <c r="K1823" s="10"/>
    </row>
    <row r="1824" spans="10:11" x14ac:dyDescent="0.25">
      <c r="J1824" s="10"/>
      <c r="K1824" s="10"/>
    </row>
    <row r="1825" spans="10:11" x14ac:dyDescent="0.25">
      <c r="J1825" s="10"/>
      <c r="K1825" s="10"/>
    </row>
    <row r="1826" spans="10:11" x14ac:dyDescent="0.25">
      <c r="J1826" s="10"/>
      <c r="K1826" s="10"/>
    </row>
    <row r="1827" spans="10:11" x14ac:dyDescent="0.25">
      <c r="J1827" s="10"/>
      <c r="K1827" s="10"/>
    </row>
    <row r="1828" spans="10:11" x14ac:dyDescent="0.25">
      <c r="J1828" s="10"/>
      <c r="K1828" s="10"/>
    </row>
    <row r="1829" spans="10:11" x14ac:dyDescent="0.25">
      <c r="J1829" s="10"/>
      <c r="K1829" s="10"/>
    </row>
    <row r="1830" spans="10:11" x14ac:dyDescent="0.25">
      <c r="J1830" s="10"/>
      <c r="K1830" s="10"/>
    </row>
    <row r="1831" spans="10:11" x14ac:dyDescent="0.25">
      <c r="J1831" s="10"/>
      <c r="K1831" s="10"/>
    </row>
    <row r="1832" spans="10:11" x14ac:dyDescent="0.25">
      <c r="J1832" s="10"/>
      <c r="K1832" s="10"/>
    </row>
    <row r="1833" spans="10:11" x14ac:dyDescent="0.25">
      <c r="J1833" s="10"/>
      <c r="K1833" s="10"/>
    </row>
    <row r="1834" spans="10:11" x14ac:dyDescent="0.25">
      <c r="J1834" s="10"/>
      <c r="K1834" s="10"/>
    </row>
    <row r="1835" spans="10:11" x14ac:dyDescent="0.25">
      <c r="J1835" s="10"/>
      <c r="K1835" s="10"/>
    </row>
    <row r="1836" spans="10:11" x14ac:dyDescent="0.25">
      <c r="J1836" s="10"/>
      <c r="K1836" s="10"/>
    </row>
    <row r="1837" spans="10:11" x14ac:dyDescent="0.25">
      <c r="J1837" s="10"/>
      <c r="K1837" s="10"/>
    </row>
    <row r="1838" spans="10:11" x14ac:dyDescent="0.25">
      <c r="J1838" s="10"/>
      <c r="K1838" s="10"/>
    </row>
    <row r="1839" spans="10:11" x14ac:dyDescent="0.25">
      <c r="J1839" s="10"/>
      <c r="K1839" s="10"/>
    </row>
    <row r="1840" spans="10:11" x14ac:dyDescent="0.25">
      <c r="J1840" s="10"/>
      <c r="K1840" s="10"/>
    </row>
    <row r="1841" spans="10:11" x14ac:dyDescent="0.25">
      <c r="J1841" s="10"/>
      <c r="K1841" s="10"/>
    </row>
    <row r="1842" spans="10:11" x14ac:dyDescent="0.25">
      <c r="J1842" s="10"/>
      <c r="K1842" s="10"/>
    </row>
    <row r="1843" spans="10:11" x14ac:dyDescent="0.25">
      <c r="J1843" s="10"/>
      <c r="K1843" s="10"/>
    </row>
    <row r="1844" spans="10:11" x14ac:dyDescent="0.25">
      <c r="J1844" s="10"/>
      <c r="K1844" s="10"/>
    </row>
    <row r="1845" spans="10:11" x14ac:dyDescent="0.25">
      <c r="J1845" s="10"/>
      <c r="K1845" s="10"/>
    </row>
    <row r="1846" spans="10:11" x14ac:dyDescent="0.25">
      <c r="J1846" s="10"/>
      <c r="K1846" s="10"/>
    </row>
    <row r="1847" spans="10:11" x14ac:dyDescent="0.25">
      <c r="J1847" s="10"/>
      <c r="K1847" s="10"/>
    </row>
    <row r="1848" spans="10:11" x14ac:dyDescent="0.25">
      <c r="J1848" s="10"/>
      <c r="K1848" s="10"/>
    </row>
    <row r="1849" spans="10:11" x14ac:dyDescent="0.25">
      <c r="J1849" s="10"/>
      <c r="K1849" s="10"/>
    </row>
    <row r="1850" spans="10:11" x14ac:dyDescent="0.25">
      <c r="J1850" s="10"/>
      <c r="K1850" s="10"/>
    </row>
    <row r="1851" spans="10:11" x14ac:dyDescent="0.25">
      <c r="J1851" s="10"/>
      <c r="K1851" s="10"/>
    </row>
    <row r="1852" spans="10:11" x14ac:dyDescent="0.25">
      <c r="J1852" s="10"/>
      <c r="K1852" s="10"/>
    </row>
    <row r="1853" spans="10:11" x14ac:dyDescent="0.25">
      <c r="J1853" s="10"/>
      <c r="K1853" s="10"/>
    </row>
    <row r="1854" spans="10:11" x14ac:dyDescent="0.25">
      <c r="J1854" s="10"/>
      <c r="K1854" s="10"/>
    </row>
    <row r="1855" spans="10:11" x14ac:dyDescent="0.25">
      <c r="J1855" s="10"/>
      <c r="K1855" s="10"/>
    </row>
    <row r="1856" spans="10:11" x14ac:dyDescent="0.25">
      <c r="J1856" s="10"/>
      <c r="K1856" s="10"/>
    </row>
    <row r="1857" spans="10:11" x14ac:dyDescent="0.25">
      <c r="J1857" s="10"/>
      <c r="K1857" s="10"/>
    </row>
    <row r="1858" spans="10:11" x14ac:dyDescent="0.25">
      <c r="J1858" s="10"/>
      <c r="K1858" s="10"/>
    </row>
    <row r="1859" spans="10:11" x14ac:dyDescent="0.25">
      <c r="J1859" s="10"/>
      <c r="K1859" s="10"/>
    </row>
    <row r="1860" spans="10:11" x14ac:dyDescent="0.25">
      <c r="J1860" s="10"/>
      <c r="K1860" s="10"/>
    </row>
    <row r="1861" spans="10:11" x14ac:dyDescent="0.25">
      <c r="J1861" s="10"/>
      <c r="K1861" s="10"/>
    </row>
    <row r="1862" spans="10:11" x14ac:dyDescent="0.25">
      <c r="J1862" s="10"/>
      <c r="K1862" s="10"/>
    </row>
    <row r="1863" spans="10:11" x14ac:dyDescent="0.25">
      <c r="J1863" s="10"/>
      <c r="K1863" s="10"/>
    </row>
    <row r="1864" spans="10:11" x14ac:dyDescent="0.25">
      <c r="J1864" s="10"/>
      <c r="K1864" s="10"/>
    </row>
    <row r="1865" spans="10:11" x14ac:dyDescent="0.25">
      <c r="J1865" s="10"/>
      <c r="K1865" s="10"/>
    </row>
    <row r="1866" spans="10:11" x14ac:dyDescent="0.25">
      <c r="J1866" s="10"/>
      <c r="K1866" s="10"/>
    </row>
    <row r="1867" spans="10:11" x14ac:dyDescent="0.25">
      <c r="J1867" s="10"/>
      <c r="K1867" s="10"/>
    </row>
    <row r="1868" spans="10:11" x14ac:dyDescent="0.25">
      <c r="J1868" s="10"/>
      <c r="K1868" s="10"/>
    </row>
    <row r="1869" spans="10:11" x14ac:dyDescent="0.25">
      <c r="J1869" s="10"/>
      <c r="K1869" s="10"/>
    </row>
    <row r="1870" spans="10:11" x14ac:dyDescent="0.25">
      <c r="J1870" s="10"/>
      <c r="K1870" s="10"/>
    </row>
    <row r="1871" spans="10:11" x14ac:dyDescent="0.25">
      <c r="J1871" s="10"/>
      <c r="K1871" s="10"/>
    </row>
    <row r="1872" spans="10:11" x14ac:dyDescent="0.25">
      <c r="J1872" s="10"/>
      <c r="K1872" s="10"/>
    </row>
    <row r="1873" spans="10:11" x14ac:dyDescent="0.25">
      <c r="J1873" s="10"/>
      <c r="K1873" s="10"/>
    </row>
    <row r="1874" spans="10:11" x14ac:dyDescent="0.25">
      <c r="J1874" s="10"/>
      <c r="K1874" s="10"/>
    </row>
    <row r="1875" spans="10:11" x14ac:dyDescent="0.25">
      <c r="J1875" s="10"/>
      <c r="K1875" s="10"/>
    </row>
    <row r="1876" spans="10:11" x14ac:dyDescent="0.25">
      <c r="J1876" s="10"/>
      <c r="K1876" s="10"/>
    </row>
    <row r="1877" spans="10:11" x14ac:dyDescent="0.25">
      <c r="J1877" s="10"/>
      <c r="K1877" s="10"/>
    </row>
    <row r="1878" spans="10:11" x14ac:dyDescent="0.25">
      <c r="J1878" s="10"/>
      <c r="K1878" s="10"/>
    </row>
    <row r="1879" spans="10:11" x14ac:dyDescent="0.25">
      <c r="J1879" s="10"/>
      <c r="K1879" s="10"/>
    </row>
    <row r="1880" spans="10:11" x14ac:dyDescent="0.25">
      <c r="J1880" s="10"/>
      <c r="K1880" s="10"/>
    </row>
    <row r="1881" spans="10:11" x14ac:dyDescent="0.25">
      <c r="J1881" s="10"/>
      <c r="K1881" s="10"/>
    </row>
    <row r="1882" spans="10:11" x14ac:dyDescent="0.25">
      <c r="J1882" s="10"/>
      <c r="K1882" s="10"/>
    </row>
    <row r="1883" spans="10:11" x14ac:dyDescent="0.25">
      <c r="J1883" s="10"/>
      <c r="K1883" s="10"/>
    </row>
    <row r="1884" spans="10:11" x14ac:dyDescent="0.25">
      <c r="J1884" s="10"/>
      <c r="K1884" s="10"/>
    </row>
    <row r="1885" spans="10:11" x14ac:dyDescent="0.25">
      <c r="J1885" s="10"/>
      <c r="K1885" s="10"/>
    </row>
    <row r="1886" spans="10:11" x14ac:dyDescent="0.25">
      <c r="J1886" s="10"/>
      <c r="K1886" s="10"/>
    </row>
    <row r="1887" spans="10:11" x14ac:dyDescent="0.25">
      <c r="J1887" s="10"/>
      <c r="K1887" s="10"/>
    </row>
    <row r="1888" spans="10:11" x14ac:dyDescent="0.25">
      <c r="J1888" s="10"/>
      <c r="K1888" s="10"/>
    </row>
    <row r="1889" spans="10:11" x14ac:dyDescent="0.25">
      <c r="J1889" s="10"/>
      <c r="K1889" s="10"/>
    </row>
    <row r="1890" spans="10:11" x14ac:dyDescent="0.25">
      <c r="J1890" s="10"/>
      <c r="K1890" s="10"/>
    </row>
    <row r="1891" spans="10:11" x14ac:dyDescent="0.25">
      <c r="J1891" s="10"/>
      <c r="K1891" s="10"/>
    </row>
    <row r="1892" spans="10:11" x14ac:dyDescent="0.25">
      <c r="J1892" s="10"/>
      <c r="K1892" s="10"/>
    </row>
    <row r="1893" spans="10:11" x14ac:dyDescent="0.25">
      <c r="J1893" s="10"/>
      <c r="K1893" s="10"/>
    </row>
    <row r="1894" spans="10:11" x14ac:dyDescent="0.25">
      <c r="J1894" s="10"/>
      <c r="K1894" s="10"/>
    </row>
    <row r="1895" spans="10:11" x14ac:dyDescent="0.25">
      <c r="J1895" s="10"/>
      <c r="K1895" s="10"/>
    </row>
    <row r="1896" spans="10:11" x14ac:dyDescent="0.25">
      <c r="J1896" s="10"/>
      <c r="K1896" s="10"/>
    </row>
    <row r="1897" spans="10:11" x14ac:dyDescent="0.25">
      <c r="J1897" s="10"/>
      <c r="K1897" s="10"/>
    </row>
    <row r="1898" spans="10:11" x14ac:dyDescent="0.25">
      <c r="J1898" s="10"/>
      <c r="K1898" s="10"/>
    </row>
    <row r="1899" spans="10:11" x14ac:dyDescent="0.25">
      <c r="J1899" s="10"/>
      <c r="K1899" s="10"/>
    </row>
    <row r="1900" spans="10:11" x14ac:dyDescent="0.25">
      <c r="J1900" s="10"/>
      <c r="K1900" s="10"/>
    </row>
    <row r="1901" spans="10:11" x14ac:dyDescent="0.25">
      <c r="J1901" s="10"/>
      <c r="K1901" s="10"/>
    </row>
    <row r="1902" spans="10:11" x14ac:dyDescent="0.25">
      <c r="J1902" s="10"/>
      <c r="K1902" s="10"/>
    </row>
    <row r="1903" spans="10:11" x14ac:dyDescent="0.25">
      <c r="J1903" s="10"/>
      <c r="K1903" s="10"/>
    </row>
    <row r="1904" spans="10:11" x14ac:dyDescent="0.25">
      <c r="J1904" s="10"/>
      <c r="K1904" s="10"/>
    </row>
    <row r="1905" spans="10:11" x14ac:dyDescent="0.25">
      <c r="J1905" s="10"/>
      <c r="K1905" s="10"/>
    </row>
    <row r="1906" spans="10:11" x14ac:dyDescent="0.25">
      <c r="J1906" s="10"/>
      <c r="K1906" s="10"/>
    </row>
    <row r="1907" spans="10:11" x14ac:dyDescent="0.25">
      <c r="J1907" s="10"/>
      <c r="K1907" s="10"/>
    </row>
    <row r="1908" spans="10:11" x14ac:dyDescent="0.25">
      <c r="J1908" s="10"/>
      <c r="K1908" s="10"/>
    </row>
    <row r="1909" spans="10:11" x14ac:dyDescent="0.25">
      <c r="J1909" s="10"/>
      <c r="K1909" s="10"/>
    </row>
    <row r="1910" spans="10:11" x14ac:dyDescent="0.25">
      <c r="J1910" s="10"/>
      <c r="K1910" s="10"/>
    </row>
    <row r="1911" spans="10:11" x14ac:dyDescent="0.25">
      <c r="J1911" s="10"/>
      <c r="K1911" s="10"/>
    </row>
    <row r="1912" spans="10:11" x14ac:dyDescent="0.25">
      <c r="J1912" s="10"/>
      <c r="K1912" s="10"/>
    </row>
    <row r="1913" spans="10:11" x14ac:dyDescent="0.25">
      <c r="J1913" s="10"/>
      <c r="K1913" s="10"/>
    </row>
    <row r="1914" spans="10:11" x14ac:dyDescent="0.25">
      <c r="J1914" s="10"/>
      <c r="K1914" s="10"/>
    </row>
    <row r="1915" spans="10:11" x14ac:dyDescent="0.25">
      <c r="J1915" s="10"/>
      <c r="K1915" s="10"/>
    </row>
    <row r="1916" spans="10:11" x14ac:dyDescent="0.25">
      <c r="J1916" s="10"/>
      <c r="K1916" s="10"/>
    </row>
    <row r="1917" spans="10:11" x14ac:dyDescent="0.25">
      <c r="J1917" s="10"/>
      <c r="K1917" s="10"/>
    </row>
    <row r="1918" spans="10:11" x14ac:dyDescent="0.25">
      <c r="J1918" s="10"/>
      <c r="K1918" s="10"/>
    </row>
    <row r="1919" spans="10:11" x14ac:dyDescent="0.25">
      <c r="J1919" s="10"/>
      <c r="K1919" s="10"/>
    </row>
    <row r="1920" spans="10:11" x14ac:dyDescent="0.25">
      <c r="J1920" s="10"/>
      <c r="K1920" s="10"/>
    </row>
    <row r="1921" spans="10:11" x14ac:dyDescent="0.25">
      <c r="J1921" s="10"/>
      <c r="K1921" s="10"/>
    </row>
    <row r="1922" spans="10:11" x14ac:dyDescent="0.25">
      <c r="J1922" s="10"/>
      <c r="K1922" s="10"/>
    </row>
    <row r="1923" spans="10:11" x14ac:dyDescent="0.25">
      <c r="J1923" s="10"/>
      <c r="K1923" s="10"/>
    </row>
    <row r="1924" spans="10:11" x14ac:dyDescent="0.25">
      <c r="J1924" s="10"/>
      <c r="K1924" s="10"/>
    </row>
    <row r="1925" spans="10:11" x14ac:dyDescent="0.25">
      <c r="J1925" s="10"/>
      <c r="K1925" s="10"/>
    </row>
    <row r="1926" spans="10:11" x14ac:dyDescent="0.25">
      <c r="J1926" s="10"/>
      <c r="K1926" s="10"/>
    </row>
    <row r="1927" spans="10:11" x14ac:dyDescent="0.25">
      <c r="J1927" s="10"/>
      <c r="K1927" s="10"/>
    </row>
    <row r="1928" spans="10:11" x14ac:dyDescent="0.25">
      <c r="J1928" s="10"/>
      <c r="K1928" s="10"/>
    </row>
    <row r="1929" spans="10:11" x14ac:dyDescent="0.25">
      <c r="J1929" s="10"/>
      <c r="K1929" s="10"/>
    </row>
    <row r="1930" spans="10:11" x14ac:dyDescent="0.25">
      <c r="J1930" s="10"/>
      <c r="K1930" s="10"/>
    </row>
    <row r="1931" spans="10:11" x14ac:dyDescent="0.25">
      <c r="J1931" s="10"/>
      <c r="K1931" s="10"/>
    </row>
    <row r="1932" spans="10:11" x14ac:dyDescent="0.25">
      <c r="J1932" s="10"/>
      <c r="K1932" s="10"/>
    </row>
    <row r="1933" spans="10:11" x14ac:dyDescent="0.25">
      <c r="J1933" s="10"/>
      <c r="K1933" s="10"/>
    </row>
    <row r="1934" spans="10:11" x14ac:dyDescent="0.25">
      <c r="J1934" s="10"/>
      <c r="K1934" s="10"/>
    </row>
    <row r="1935" spans="10:11" x14ac:dyDescent="0.25">
      <c r="J1935" s="10"/>
      <c r="K1935" s="10"/>
    </row>
    <row r="1936" spans="10:11" x14ac:dyDescent="0.25">
      <c r="J1936" s="10"/>
      <c r="K1936" s="10"/>
    </row>
    <row r="1937" spans="10:11" x14ac:dyDescent="0.25">
      <c r="J1937" s="10"/>
      <c r="K1937" s="10"/>
    </row>
    <row r="1938" spans="10:11" x14ac:dyDescent="0.25">
      <c r="J1938" s="10"/>
      <c r="K1938" s="10"/>
    </row>
    <row r="1939" spans="10:11" x14ac:dyDescent="0.25">
      <c r="J1939" s="10"/>
      <c r="K1939" s="10"/>
    </row>
    <row r="1940" spans="10:11" x14ac:dyDescent="0.25">
      <c r="J1940" s="10"/>
      <c r="K1940" s="10"/>
    </row>
    <row r="1941" spans="10:11" x14ac:dyDescent="0.25">
      <c r="J1941" s="10"/>
      <c r="K1941" s="10"/>
    </row>
    <row r="1942" spans="10:11" x14ac:dyDescent="0.25">
      <c r="J1942" s="10"/>
      <c r="K1942" s="10"/>
    </row>
    <row r="1943" spans="10:11" x14ac:dyDescent="0.25">
      <c r="J1943" s="10"/>
      <c r="K1943" s="10"/>
    </row>
    <row r="1944" spans="10:11" x14ac:dyDescent="0.25">
      <c r="J1944" s="10"/>
      <c r="K1944" s="10"/>
    </row>
    <row r="1945" spans="10:11" x14ac:dyDescent="0.25">
      <c r="J1945" s="10"/>
      <c r="K1945" s="10"/>
    </row>
    <row r="1946" spans="10:11" x14ac:dyDescent="0.25">
      <c r="J1946" s="10"/>
      <c r="K1946" s="10"/>
    </row>
    <row r="1947" spans="10:11" x14ac:dyDescent="0.25">
      <c r="J1947" s="10"/>
      <c r="K1947" s="10"/>
    </row>
    <row r="1948" spans="10:11" x14ac:dyDescent="0.25">
      <c r="J1948" s="10"/>
      <c r="K1948" s="10"/>
    </row>
    <row r="1949" spans="10:11" x14ac:dyDescent="0.25">
      <c r="J1949" s="10"/>
      <c r="K1949" s="10"/>
    </row>
    <row r="1950" spans="10:11" x14ac:dyDescent="0.25">
      <c r="J1950" s="10"/>
      <c r="K1950" s="10"/>
    </row>
    <row r="1951" spans="10:11" x14ac:dyDescent="0.25">
      <c r="J1951" s="10"/>
      <c r="K1951" s="10"/>
    </row>
    <row r="1952" spans="10:11" x14ac:dyDescent="0.25">
      <c r="J1952" s="10"/>
      <c r="K1952" s="10"/>
    </row>
    <row r="1953" spans="10:11" x14ac:dyDescent="0.25">
      <c r="J1953" s="10"/>
      <c r="K1953" s="10"/>
    </row>
    <row r="1954" spans="10:11" x14ac:dyDescent="0.25">
      <c r="J1954" s="10"/>
      <c r="K1954" s="10"/>
    </row>
    <row r="1955" spans="10:11" x14ac:dyDescent="0.25">
      <c r="J1955" s="10"/>
      <c r="K1955" s="10"/>
    </row>
    <row r="1956" spans="10:11" x14ac:dyDescent="0.25">
      <c r="J1956" s="10"/>
      <c r="K1956" s="10"/>
    </row>
    <row r="1957" spans="10:11" x14ac:dyDescent="0.25">
      <c r="J1957" s="10"/>
      <c r="K1957" s="10"/>
    </row>
    <row r="1958" spans="10:11" x14ac:dyDescent="0.25">
      <c r="J1958" s="10"/>
      <c r="K1958" s="10"/>
    </row>
    <row r="1959" spans="10:11" x14ac:dyDescent="0.25">
      <c r="J1959" s="10"/>
      <c r="K1959" s="10"/>
    </row>
    <row r="1960" spans="10:11" x14ac:dyDescent="0.25">
      <c r="J1960" s="10"/>
      <c r="K1960" s="10"/>
    </row>
    <row r="1961" spans="10:11" x14ac:dyDescent="0.25">
      <c r="J1961" s="10"/>
      <c r="K1961" s="10"/>
    </row>
    <row r="1962" spans="10:11" x14ac:dyDescent="0.25">
      <c r="J1962" s="10"/>
      <c r="K1962" s="10"/>
    </row>
    <row r="1963" spans="10:11" x14ac:dyDescent="0.25">
      <c r="J1963" s="10"/>
      <c r="K1963" s="10"/>
    </row>
    <row r="1964" spans="10:11" x14ac:dyDescent="0.25">
      <c r="J1964" s="10"/>
      <c r="K1964" s="10"/>
    </row>
    <row r="1965" spans="10:11" x14ac:dyDescent="0.25">
      <c r="J1965" s="10"/>
      <c r="K1965" s="10"/>
    </row>
    <row r="1966" spans="10:11" x14ac:dyDescent="0.25">
      <c r="J1966" s="10"/>
      <c r="K1966" s="10"/>
    </row>
    <row r="1967" spans="10:11" x14ac:dyDescent="0.25">
      <c r="J1967" s="10"/>
      <c r="K1967" s="10"/>
    </row>
    <row r="1968" spans="10:11" x14ac:dyDescent="0.25">
      <c r="J1968" s="10"/>
      <c r="K1968" s="10"/>
    </row>
    <row r="1969" spans="10:11" x14ac:dyDescent="0.25">
      <c r="J1969" s="10"/>
      <c r="K1969" s="10"/>
    </row>
    <row r="1970" spans="10:11" x14ac:dyDescent="0.25">
      <c r="J1970" s="10"/>
      <c r="K1970" s="10"/>
    </row>
    <row r="1971" spans="10:11" x14ac:dyDescent="0.25">
      <c r="J1971" s="10"/>
      <c r="K1971" s="10"/>
    </row>
    <row r="1972" spans="10:11" x14ac:dyDescent="0.25">
      <c r="J1972" s="10"/>
      <c r="K1972" s="10"/>
    </row>
    <row r="1973" spans="10:11" x14ac:dyDescent="0.25">
      <c r="J1973" s="10"/>
      <c r="K1973" s="10"/>
    </row>
    <row r="1974" spans="10:11" x14ac:dyDescent="0.25">
      <c r="J1974" s="10"/>
      <c r="K1974" s="10"/>
    </row>
    <row r="1975" spans="10:11" x14ac:dyDescent="0.25">
      <c r="J1975" s="10"/>
      <c r="K1975" s="10"/>
    </row>
    <row r="1976" spans="10:11" x14ac:dyDescent="0.25">
      <c r="J1976" s="10"/>
      <c r="K1976" s="10"/>
    </row>
    <row r="1977" spans="10:11" x14ac:dyDescent="0.25">
      <c r="J1977" s="10"/>
      <c r="K1977" s="10"/>
    </row>
    <row r="1978" spans="10:11" x14ac:dyDescent="0.25">
      <c r="J1978" s="10"/>
      <c r="K1978" s="10"/>
    </row>
    <row r="1979" spans="10:11" x14ac:dyDescent="0.25">
      <c r="J1979" s="10"/>
      <c r="K1979" s="10"/>
    </row>
    <row r="1980" spans="10:11" x14ac:dyDescent="0.25">
      <c r="J1980" s="10"/>
      <c r="K1980" s="10"/>
    </row>
    <row r="1981" spans="10:11" x14ac:dyDescent="0.25">
      <c r="J1981" s="10"/>
      <c r="K1981" s="10"/>
    </row>
    <row r="1982" spans="10:11" x14ac:dyDescent="0.25">
      <c r="J1982" s="10"/>
      <c r="K1982" s="10"/>
    </row>
    <row r="1983" spans="10:11" x14ac:dyDescent="0.25">
      <c r="J1983" s="10"/>
      <c r="K1983" s="10"/>
    </row>
    <row r="1984" spans="10:11" x14ac:dyDescent="0.25">
      <c r="J1984" s="10"/>
      <c r="K1984" s="10"/>
    </row>
    <row r="1985" spans="10:11" x14ac:dyDescent="0.25">
      <c r="J1985" s="10"/>
      <c r="K1985" s="10"/>
    </row>
    <row r="1986" spans="10:11" x14ac:dyDescent="0.25">
      <c r="J1986" s="10"/>
      <c r="K1986" s="10"/>
    </row>
    <row r="1987" spans="10:11" x14ac:dyDescent="0.25">
      <c r="J1987" s="10"/>
      <c r="K1987" s="10"/>
    </row>
    <row r="1988" spans="10:11" x14ac:dyDescent="0.25">
      <c r="J1988" s="10"/>
      <c r="K1988" s="10"/>
    </row>
    <row r="1989" spans="10:11" x14ac:dyDescent="0.25">
      <c r="J1989" s="10"/>
      <c r="K1989" s="10"/>
    </row>
    <row r="1990" spans="10:11" x14ac:dyDescent="0.25">
      <c r="J1990" s="10"/>
      <c r="K1990" s="10"/>
    </row>
    <row r="1991" spans="10:11" x14ac:dyDescent="0.25">
      <c r="J1991" s="10"/>
      <c r="K1991" s="10"/>
    </row>
    <row r="1992" spans="10:11" x14ac:dyDescent="0.25">
      <c r="J1992" s="10"/>
      <c r="K1992" s="10"/>
    </row>
    <row r="1993" spans="10:11" x14ac:dyDescent="0.25">
      <c r="J1993" s="10"/>
      <c r="K1993" s="10"/>
    </row>
    <row r="1994" spans="10:11" x14ac:dyDescent="0.25">
      <c r="J1994" s="10"/>
      <c r="K1994" s="10"/>
    </row>
    <row r="1995" spans="10:11" x14ac:dyDescent="0.25">
      <c r="J1995" s="10"/>
      <c r="K1995" s="10"/>
    </row>
    <row r="1996" spans="10:11" x14ac:dyDescent="0.25">
      <c r="J1996" s="10"/>
      <c r="K1996" s="10"/>
    </row>
    <row r="1997" spans="10:11" x14ac:dyDescent="0.25">
      <c r="J1997" s="10"/>
      <c r="K1997" s="10"/>
    </row>
    <row r="1998" spans="10:11" x14ac:dyDescent="0.25">
      <c r="J1998" s="10"/>
      <c r="K1998" s="10"/>
    </row>
    <row r="1999" spans="10:11" x14ac:dyDescent="0.25">
      <c r="J1999" s="10"/>
      <c r="K1999" s="10"/>
    </row>
    <row r="2000" spans="10:11" x14ac:dyDescent="0.25">
      <c r="J2000" s="10"/>
      <c r="K2000" s="10"/>
    </row>
    <row r="2001" spans="10:11" x14ac:dyDescent="0.25">
      <c r="J2001" s="10"/>
      <c r="K2001" s="10"/>
    </row>
    <row r="2002" spans="10:11" x14ac:dyDescent="0.25">
      <c r="J2002" s="10"/>
      <c r="K2002" s="10"/>
    </row>
    <row r="2003" spans="10:11" x14ac:dyDescent="0.25">
      <c r="J2003" s="10"/>
      <c r="K2003" s="10"/>
    </row>
    <row r="2004" spans="10:11" x14ac:dyDescent="0.25">
      <c r="J2004" s="10"/>
      <c r="K2004" s="10"/>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CB6F6-AEDE-48C4-92AC-53887ABC5BF7}">
  <dimension ref="A1:T2003"/>
  <sheetViews>
    <sheetView zoomScale="85" zoomScaleNormal="85" workbookViewId="0">
      <selection activeCell="P7" sqref="P7"/>
    </sheetView>
  </sheetViews>
  <sheetFormatPr baseColWidth="10" defaultRowHeight="15" x14ac:dyDescent="0.25"/>
  <cols>
    <col min="1" max="1" width="12.28515625" style="3" bestFit="1" customWidth="1"/>
    <col min="2" max="2" width="11.28515625" style="4" bestFit="1" customWidth="1"/>
    <col min="3" max="3" width="10.7109375" style="4" bestFit="1" customWidth="1"/>
    <col min="4" max="4" width="10" style="4" bestFit="1" customWidth="1"/>
    <col min="5" max="5" width="11.7109375" style="4" bestFit="1" customWidth="1"/>
    <col min="6" max="7" width="17.42578125" style="4" bestFit="1" customWidth="1"/>
    <col min="8" max="8" width="26" style="18" bestFit="1" customWidth="1"/>
    <col min="9" max="9" width="24.42578125" style="18" bestFit="1" customWidth="1"/>
    <col min="10" max="10" width="21.7109375" style="18" bestFit="1" customWidth="1"/>
    <col min="11" max="11" width="28.42578125" style="18" bestFit="1" customWidth="1"/>
    <col min="12" max="12" width="16.28515625" style="18" bestFit="1" customWidth="1"/>
    <col min="13" max="13" width="26.85546875" style="2" bestFit="1" customWidth="1"/>
    <col min="19" max="20" width="11.28515625" bestFit="1" customWidth="1"/>
  </cols>
  <sheetData>
    <row r="1" spans="1:20" x14ac:dyDescent="0.25">
      <c r="A1" s="13" t="s">
        <v>19</v>
      </c>
      <c r="B1" s="14" t="s">
        <v>0</v>
      </c>
      <c r="C1" s="14" t="s">
        <v>1</v>
      </c>
      <c r="D1" s="14" t="s">
        <v>2</v>
      </c>
      <c r="E1" s="14" t="s">
        <v>3</v>
      </c>
      <c r="F1" s="14" t="s">
        <v>4</v>
      </c>
      <c r="G1" s="14" t="s">
        <v>5</v>
      </c>
      <c r="H1" s="17" t="s">
        <v>15</v>
      </c>
      <c r="I1" s="17" t="s">
        <v>16</v>
      </c>
      <c r="J1" s="17" t="s">
        <v>11</v>
      </c>
      <c r="K1" s="17" t="s">
        <v>12</v>
      </c>
      <c r="L1" s="17" t="s">
        <v>14</v>
      </c>
      <c r="M1" s="6" t="s">
        <v>8</v>
      </c>
    </row>
    <row r="2" spans="1:20" x14ac:dyDescent="0.25">
      <c r="A2" s="3">
        <v>43862</v>
      </c>
      <c r="B2" s="4">
        <v>9346.3576276099993</v>
      </c>
      <c r="C2" s="4">
        <v>10457.6271997</v>
      </c>
      <c r="D2" s="4">
        <v>8492.9321531200003</v>
      </c>
      <c r="E2" s="4">
        <v>8599.5086197199998</v>
      </c>
      <c r="F2" s="4">
        <v>35792392544.010002</v>
      </c>
      <c r="G2" s="4">
        <v>156895988083.73999</v>
      </c>
      <c r="H2" s="10"/>
      <c r="I2" s="10">
        <f t="shared" ref="I2:I66" si="0">_xlfn.STDEV.S(H3:H4)</f>
        <v>0.10827355921104272</v>
      </c>
      <c r="J2" s="10">
        <f t="shared" ref="J2:J66" si="1">E3/E2-1</f>
        <v>-0.25127759607040867</v>
      </c>
      <c r="K2" s="10">
        <f>C2/$C$2-1</f>
        <v>0</v>
      </c>
      <c r="L2" s="10">
        <f>C2/D2-1</f>
        <v>0.23133294969962059</v>
      </c>
      <c r="M2" s="5">
        <f>AVERAGE(H2:H66)</f>
        <v>4.9567522863009361E-2</v>
      </c>
      <c r="S2" s="29"/>
      <c r="T2" s="29"/>
    </row>
    <row r="3" spans="1:20" x14ac:dyDescent="0.25">
      <c r="A3" s="3">
        <v>43891</v>
      </c>
      <c r="B3" s="4">
        <v>8599.7583441000006</v>
      </c>
      <c r="C3" s="4">
        <v>9167.6957962300003</v>
      </c>
      <c r="D3" s="4">
        <v>4106.9807502900003</v>
      </c>
      <c r="E3" s="4">
        <v>6438.6447663700001</v>
      </c>
      <c r="F3" s="4">
        <v>32786468812.080002</v>
      </c>
      <c r="G3" s="4">
        <v>117814077266.53999</v>
      </c>
      <c r="H3" s="11">
        <f>(C3-C2)/C2</f>
        <v>-0.12334838284415078</v>
      </c>
      <c r="I3" s="10">
        <f t="shared" si="0"/>
        <v>2.0598380965511282E-2</v>
      </c>
      <c r="J3" s="10">
        <f t="shared" si="1"/>
        <v>0.34477898594047551</v>
      </c>
      <c r="K3" s="10">
        <f t="shared" ref="K3:K66" si="2">C3/$C$2-1</f>
        <v>-0.12334838284415073</v>
      </c>
      <c r="L3" s="10">
        <f t="shared" ref="L3" si="3">C3/D3-1</f>
        <v>1.2322227333504436</v>
      </c>
      <c r="S3" s="29"/>
      <c r="T3" s="29"/>
    </row>
    <row r="4" spans="1:20" x14ac:dyDescent="0.25">
      <c r="A4" s="3">
        <v>43922</v>
      </c>
      <c r="B4" s="4">
        <v>6437.3192148600001</v>
      </c>
      <c r="C4" s="4">
        <v>9440.6506732599992</v>
      </c>
      <c r="D4" s="4">
        <v>6202.3735117300002</v>
      </c>
      <c r="E4" s="4">
        <v>8658.5541797499991</v>
      </c>
      <c r="F4" s="4">
        <v>66964629541.309998</v>
      </c>
      <c r="G4" s="4">
        <v>158922133909.09</v>
      </c>
      <c r="H4" s="11">
        <f t="shared" ref="H4:H66" si="4">(C4-C3)/C3</f>
        <v>2.9773553038512163E-2</v>
      </c>
      <c r="I4" s="10">
        <f t="shared" si="0"/>
        <v>2.7305135920353843E-2</v>
      </c>
      <c r="J4" s="10">
        <f t="shared" si="1"/>
        <v>9.2683457497654942E-2</v>
      </c>
      <c r="K4" s="10">
        <f t="shared" si="2"/>
        <v>-9.7247349424463669E-2</v>
      </c>
      <c r="L4" s="10">
        <f t="shared" ref="L4:L66" si="5">C4/D4-1</f>
        <v>0.52210289422359546</v>
      </c>
      <c r="M4" s="6" t="s">
        <v>7</v>
      </c>
      <c r="S4" s="29"/>
      <c r="T4" s="29"/>
    </row>
    <row r="5" spans="1:20" x14ac:dyDescent="0.25">
      <c r="A5" s="3">
        <v>43952</v>
      </c>
      <c r="B5" s="4">
        <v>8672.7819142999997</v>
      </c>
      <c r="C5" s="4">
        <v>9996.7433530399994</v>
      </c>
      <c r="D5" s="4">
        <v>8374.3229750800001</v>
      </c>
      <c r="E5" s="4">
        <v>9461.05891806</v>
      </c>
      <c r="F5" s="4">
        <v>27773290298.509998</v>
      </c>
      <c r="G5" s="4">
        <v>173997151929.67999</v>
      </c>
      <c r="H5" s="11">
        <f t="shared" si="4"/>
        <v>5.8904062762866014E-2</v>
      </c>
      <c r="I5" s="10">
        <f t="shared" si="0"/>
        <v>6.9976212888901157E-2</v>
      </c>
      <c r="J5" s="10">
        <f t="shared" si="1"/>
        <v>-3.4146866708895218E-2</v>
      </c>
      <c r="K5" s="10">
        <f t="shared" si="2"/>
        <v>-4.4071550635618628E-2</v>
      </c>
      <c r="L5" s="10">
        <f t="shared" si="5"/>
        <v>0.19373749768046178</v>
      </c>
      <c r="M5" s="5">
        <f>_xlfn.STDEV.S(H3:H288)*SQRT(12)</f>
        <v>0.56478153382461527</v>
      </c>
      <c r="S5" s="29"/>
      <c r="T5" s="29"/>
    </row>
    <row r="6" spans="1:20" x14ac:dyDescent="0.25">
      <c r="A6" s="3">
        <v>43983</v>
      </c>
      <c r="B6" s="4">
        <v>9463.6056621999996</v>
      </c>
      <c r="C6" s="4">
        <v>10199.564971899999</v>
      </c>
      <c r="D6" s="4">
        <v>8975.52585473</v>
      </c>
      <c r="E6" s="4">
        <v>9137.9934002600003</v>
      </c>
      <c r="F6" s="4">
        <v>15735797743.99</v>
      </c>
      <c r="G6" s="4">
        <v>168315606321.29001</v>
      </c>
      <c r="H6" s="11">
        <f t="shared" si="4"/>
        <v>2.0288769221860847E-2</v>
      </c>
      <c r="I6" s="10">
        <f t="shared" si="0"/>
        <v>2.3072166375996978E-2</v>
      </c>
      <c r="J6" s="10">
        <f t="shared" si="1"/>
        <v>0.23916333977411464</v>
      </c>
      <c r="K6" s="10">
        <f t="shared" si="2"/>
        <v>-2.4676938933853365E-2</v>
      </c>
      <c r="L6" s="10">
        <f t="shared" si="5"/>
        <v>0.13637519817570842</v>
      </c>
      <c r="S6" s="29"/>
      <c r="T6" s="29"/>
    </row>
    <row r="7" spans="1:20" x14ac:dyDescent="0.25">
      <c r="A7" s="3">
        <v>44013</v>
      </c>
      <c r="B7" s="4">
        <v>9145.9850550200008</v>
      </c>
      <c r="C7" s="4">
        <v>11415.863895799999</v>
      </c>
      <c r="D7" s="4">
        <v>8977.0156352499998</v>
      </c>
      <c r="E7" s="4">
        <v>11323.466420700001</v>
      </c>
      <c r="F7" s="4">
        <v>23160469766.389999</v>
      </c>
      <c r="G7" s="4">
        <v>208895308529.07001</v>
      </c>
      <c r="H7" s="11">
        <f t="shared" si="4"/>
        <v>0.11925007853285186</v>
      </c>
      <c r="I7" s="10">
        <f t="shared" si="0"/>
        <v>0.16599851276895983</v>
      </c>
      <c r="J7" s="10">
        <f t="shared" si="1"/>
        <v>-4.5792090661575524E-2</v>
      </c>
      <c r="K7" s="10">
        <f t="shared" si="2"/>
        <v>9.163041269318617E-2</v>
      </c>
      <c r="L7" s="10">
        <f t="shared" si="5"/>
        <v>0.27167695363851063</v>
      </c>
      <c r="M7" s="6" t="s">
        <v>13</v>
      </c>
      <c r="S7" s="29"/>
      <c r="T7" s="29"/>
    </row>
    <row r="8" spans="1:20" x14ac:dyDescent="0.25">
      <c r="A8" s="3">
        <v>44044</v>
      </c>
      <c r="B8" s="4">
        <v>11382.78588591</v>
      </c>
      <c r="C8" s="4">
        <v>13149.69444935</v>
      </c>
      <c r="D8" s="4">
        <v>11012.42</v>
      </c>
      <c r="E8" s="4">
        <v>10804.94121976</v>
      </c>
      <c r="F8" s="4">
        <v>554052349456.13</v>
      </c>
      <c r="G8" s="4">
        <v>199630473235.10999</v>
      </c>
      <c r="H8" s="11">
        <f t="shared" si="4"/>
        <v>0.1518790491351156</v>
      </c>
      <c r="I8" s="10">
        <f t="shared" si="0"/>
        <v>0.17401379760742372</v>
      </c>
      <c r="J8" s="10">
        <f t="shared" si="1"/>
        <v>-1.8926194408721564E-3</v>
      </c>
      <c r="K8" s="10">
        <f t="shared" si="2"/>
        <v>0.25742620178000108</v>
      </c>
      <c r="L8" s="10">
        <f t="shared" si="5"/>
        <v>0.19407854489294807</v>
      </c>
      <c r="M8" s="4">
        <f>MAX($C$2:C66)</f>
        <v>111970.1681100799</v>
      </c>
      <c r="S8" s="29"/>
      <c r="T8" s="29"/>
    </row>
    <row r="9" spans="1:20" x14ac:dyDescent="0.25">
      <c r="A9" s="3">
        <v>44075</v>
      </c>
      <c r="B9" s="4">
        <v>10802.035474820001</v>
      </c>
      <c r="C9" s="4">
        <v>12059.87014159</v>
      </c>
      <c r="D9" s="4">
        <v>9901.9057553300008</v>
      </c>
      <c r="E9" s="4">
        <v>10784.491577950001</v>
      </c>
      <c r="F9" s="4">
        <v>1174781695423.4299</v>
      </c>
      <c r="G9" s="4">
        <v>199556965503.78</v>
      </c>
      <c r="H9" s="11">
        <f t="shared" si="4"/>
        <v>-8.2878298956510804E-2</v>
      </c>
      <c r="I9" s="10">
        <f t="shared" si="0"/>
        <v>0.17296547510365176</v>
      </c>
      <c r="J9" s="10">
        <f t="shared" si="1"/>
        <v>0.27785298016891735</v>
      </c>
      <c r="K9" s="10">
        <f t="shared" si="2"/>
        <v>0.15321285711312815</v>
      </c>
      <c r="L9" s="10">
        <f t="shared" si="5"/>
        <v>0.21793424817221774</v>
      </c>
      <c r="S9" s="29"/>
      <c r="T9" s="29"/>
    </row>
    <row r="10" spans="1:20" x14ac:dyDescent="0.25">
      <c r="A10" s="3">
        <v>44105</v>
      </c>
      <c r="B10" s="4">
        <v>10795.25474253</v>
      </c>
      <c r="C10" s="4">
        <v>14028.21429317</v>
      </c>
      <c r="D10" s="4">
        <v>10416.689204689999</v>
      </c>
      <c r="E10" s="4">
        <v>13780.994702489999</v>
      </c>
      <c r="F10" s="4">
        <v>1050874546084.33</v>
      </c>
      <c r="G10" s="4">
        <v>255372071116.28</v>
      </c>
      <c r="H10" s="11">
        <f t="shared" si="4"/>
        <v>0.16321437365995467</v>
      </c>
      <c r="I10" s="10">
        <f t="shared" si="0"/>
        <v>5.1607454528894335E-2</v>
      </c>
      <c r="J10" s="10">
        <f t="shared" si="1"/>
        <v>0.42412325475634471</v>
      </c>
      <c r="K10" s="10">
        <f t="shared" si="2"/>
        <v>0.34143377128345431</v>
      </c>
      <c r="L10" s="10">
        <f t="shared" si="5"/>
        <v>0.34670565834429912</v>
      </c>
      <c r="S10" s="29"/>
      <c r="T10" s="29"/>
    </row>
    <row r="11" spans="1:20" x14ac:dyDescent="0.25">
      <c r="A11" s="3">
        <v>44136</v>
      </c>
      <c r="B11" s="4">
        <v>13780.994805140001</v>
      </c>
      <c r="C11" s="4">
        <v>19749.263694249999</v>
      </c>
      <c r="D11" s="4">
        <v>13243.159866</v>
      </c>
      <c r="E11" s="4">
        <v>19625.835029490001</v>
      </c>
      <c r="F11" s="4">
        <v>1140873393626.5901</v>
      </c>
      <c r="G11" s="4">
        <v>364229729425.88</v>
      </c>
      <c r="H11" s="11">
        <f t="shared" si="4"/>
        <v>0.40782449437384488</v>
      </c>
      <c r="I11" s="10">
        <f t="shared" si="0"/>
        <v>3.2866794412980634E-2</v>
      </c>
      <c r="J11" s="10">
        <f t="shared" si="1"/>
        <v>0.47773176420782537</v>
      </c>
      <c r="K11" s="10">
        <f t="shared" si="2"/>
        <v>0.88850332079312877</v>
      </c>
      <c r="L11" s="10">
        <f t="shared" si="5"/>
        <v>0.49128032086613493</v>
      </c>
      <c r="S11" s="29"/>
      <c r="T11" s="29"/>
    </row>
    <row r="12" spans="1:20" x14ac:dyDescent="0.25">
      <c r="A12" s="3">
        <v>44166</v>
      </c>
      <c r="B12" s="4">
        <v>19633.770447269999</v>
      </c>
      <c r="C12" s="4">
        <v>29244.87668786</v>
      </c>
      <c r="D12" s="4">
        <v>17619.532389380001</v>
      </c>
      <c r="E12" s="4">
        <v>29001.719822179999</v>
      </c>
      <c r="F12" s="4">
        <v>1212259707945.2</v>
      </c>
      <c r="G12" s="4">
        <v>539051138107.78998</v>
      </c>
      <c r="H12" s="11">
        <f t="shared" si="4"/>
        <v>0.48080845648816006</v>
      </c>
      <c r="I12" s="10">
        <f t="shared" si="0"/>
        <v>3.0929717626924289E-2</v>
      </c>
      <c r="J12" s="10">
        <f t="shared" si="1"/>
        <v>0.14180669113990696</v>
      </c>
      <c r="K12" s="10">
        <f t="shared" si="2"/>
        <v>1.7965116875364378</v>
      </c>
      <c r="L12" s="10">
        <f t="shared" si="5"/>
        <v>0.65979868486674831</v>
      </c>
      <c r="S12" s="29"/>
      <c r="T12" s="29"/>
    </row>
    <row r="13" spans="1:20" x14ac:dyDescent="0.25">
      <c r="A13" s="3">
        <v>44197</v>
      </c>
      <c r="B13" s="4">
        <v>28994.008916409999</v>
      </c>
      <c r="C13" s="4">
        <v>41946.739350789998</v>
      </c>
      <c r="D13" s="4">
        <v>28722.755270580001</v>
      </c>
      <c r="E13" s="4">
        <v>33114.357747529997</v>
      </c>
      <c r="F13" s="4">
        <v>2153473433573.3701</v>
      </c>
      <c r="G13" s="4">
        <v>616452744533.29004</v>
      </c>
      <c r="H13" s="11">
        <f t="shared" si="4"/>
        <v>0.43432779007759459</v>
      </c>
      <c r="I13" s="10">
        <f t="shared" si="0"/>
        <v>0.23553644803179993</v>
      </c>
      <c r="J13" s="10">
        <f t="shared" si="1"/>
        <v>0.36308760122085815</v>
      </c>
      <c r="K13" s="10">
        <f t="shared" si="2"/>
        <v>3.0111144287103038</v>
      </c>
      <c r="L13" s="10">
        <f t="shared" si="5"/>
        <v>0.46040095929637337</v>
      </c>
      <c r="S13" s="29"/>
      <c r="T13" s="29"/>
    </row>
    <row r="14" spans="1:20" x14ac:dyDescent="0.25">
      <c r="A14" s="3">
        <v>44228</v>
      </c>
      <c r="B14" s="4">
        <v>33114.577242979998</v>
      </c>
      <c r="C14" s="4">
        <v>58330.572141850003</v>
      </c>
      <c r="D14" s="4">
        <v>32384.228106480001</v>
      </c>
      <c r="E14" s="4">
        <v>45137.770468050003</v>
      </c>
      <c r="F14" s="4">
        <v>2267152936673.8999</v>
      </c>
      <c r="G14" s="4">
        <v>841428977514.56995</v>
      </c>
      <c r="H14" s="11">
        <f t="shared" si="4"/>
        <v>0.39058656392922808</v>
      </c>
      <c r="I14" s="10">
        <f t="shared" si="0"/>
        <v>4.2051200008626898E-3</v>
      </c>
      <c r="J14" s="10">
        <f t="shared" si="1"/>
        <v>0.30531109761955766</v>
      </c>
      <c r="K14" s="10">
        <f t="shared" si="2"/>
        <v>4.5778018309472097</v>
      </c>
      <c r="L14" s="10">
        <f t="shared" si="5"/>
        <v>0.80120310263557615</v>
      </c>
      <c r="S14" s="29"/>
      <c r="T14" s="29"/>
    </row>
    <row r="15" spans="1:20" x14ac:dyDescent="0.25">
      <c r="A15" s="3">
        <v>44256</v>
      </c>
      <c r="B15" s="4">
        <v>45159.503052530003</v>
      </c>
      <c r="C15" s="4">
        <v>61683.864014120001</v>
      </c>
      <c r="D15" s="4">
        <v>45115.09311478</v>
      </c>
      <c r="E15" s="4">
        <v>58918.832713750002</v>
      </c>
      <c r="F15" s="4">
        <v>1681184264685.6399</v>
      </c>
      <c r="G15" s="4">
        <v>1100016786762.5601</v>
      </c>
      <c r="H15" s="11">
        <f t="shared" si="4"/>
        <v>5.748772468947097E-2</v>
      </c>
      <c r="I15" s="10">
        <f t="shared" si="0"/>
        <v>9.4699811183899127E-2</v>
      </c>
      <c r="J15" s="10">
        <f t="shared" si="1"/>
        <v>-1.9835005452293553E-2</v>
      </c>
      <c r="K15" s="10">
        <f t="shared" si="2"/>
        <v>4.8984569669771298</v>
      </c>
      <c r="L15" s="10">
        <f t="shared" si="5"/>
        <v>0.36725560683619562</v>
      </c>
      <c r="S15" s="29"/>
      <c r="T15" s="29"/>
    </row>
    <row r="16" spans="1:20" x14ac:dyDescent="0.25">
      <c r="A16" s="3">
        <v>44287</v>
      </c>
      <c r="B16" s="4">
        <v>58926.564147340003</v>
      </c>
      <c r="C16" s="4">
        <v>64863.098907699998</v>
      </c>
      <c r="D16" s="4">
        <v>47159.485840829999</v>
      </c>
      <c r="E16" s="4">
        <v>57750.17734563</v>
      </c>
      <c r="F16" s="4">
        <v>1844481772415.3899</v>
      </c>
      <c r="G16" s="4">
        <v>1079669884319.7</v>
      </c>
      <c r="H16" s="11">
        <f t="shared" si="4"/>
        <v>5.1540786952844593E-2</v>
      </c>
      <c r="I16" s="10">
        <f t="shared" si="0"/>
        <v>0.15825232813652662</v>
      </c>
      <c r="J16" s="10">
        <f t="shared" si="1"/>
        <v>-0.35354564427904733</v>
      </c>
      <c r="K16" s="10">
        <f t="shared" si="2"/>
        <v>5.2024680808626202</v>
      </c>
      <c r="L16" s="10">
        <f t="shared" si="5"/>
        <v>0.37539877187427839</v>
      </c>
      <c r="S16" s="29"/>
      <c r="T16" s="29"/>
    </row>
    <row r="17" spans="1:20" x14ac:dyDescent="0.25">
      <c r="A17" s="3">
        <v>44317</v>
      </c>
      <c r="B17" s="4">
        <v>57714.664858349999</v>
      </c>
      <c r="C17" s="4">
        <v>59519.354425589998</v>
      </c>
      <c r="D17" s="4">
        <v>30681.496911779999</v>
      </c>
      <c r="E17" s="4">
        <v>37332.853688739997</v>
      </c>
      <c r="F17" s="4">
        <v>1976593438571.9399</v>
      </c>
      <c r="G17" s="4">
        <v>698990486184.96997</v>
      </c>
      <c r="H17" s="11">
        <f t="shared" si="4"/>
        <v>-8.2384970377596858E-2</v>
      </c>
      <c r="I17" s="10">
        <f t="shared" si="0"/>
        <v>0.23260787879490752</v>
      </c>
      <c r="J17" s="10">
        <f t="shared" si="1"/>
        <v>-6.1394086264059067E-2</v>
      </c>
      <c r="K17" s="10">
        <f t="shared" si="2"/>
        <v>4.6914779317527628</v>
      </c>
      <c r="L17" s="10">
        <f t="shared" si="5"/>
        <v>0.93991038301452146</v>
      </c>
      <c r="S17" s="29"/>
      <c r="T17" s="29"/>
    </row>
    <row r="18" spans="1:20" x14ac:dyDescent="0.25">
      <c r="A18" s="3">
        <v>44348</v>
      </c>
      <c r="B18" s="4">
        <v>37293.792374470002</v>
      </c>
      <c r="C18" s="4">
        <v>41295.268574490001</v>
      </c>
      <c r="D18" s="4">
        <v>28893.621658439999</v>
      </c>
      <c r="E18" s="4">
        <v>35040.837248889999</v>
      </c>
      <c r="F18" s="4">
        <v>1189647451706.77</v>
      </c>
      <c r="G18" s="4">
        <v>656852513237.54004</v>
      </c>
      <c r="H18" s="11">
        <f t="shared" si="4"/>
        <v>-0.30618755910539008</v>
      </c>
      <c r="I18" s="10">
        <f t="shared" si="0"/>
        <v>0.12196265594398327</v>
      </c>
      <c r="J18" s="10">
        <f t="shared" si="1"/>
        <v>0.18793382077531873</v>
      </c>
      <c r="K18" s="10">
        <f t="shared" si="2"/>
        <v>2.9488181961271906</v>
      </c>
      <c r="L18" s="10">
        <f t="shared" si="5"/>
        <v>0.42921746060959465</v>
      </c>
      <c r="S18" s="29"/>
      <c r="T18" s="29"/>
    </row>
    <row r="19" spans="1:20" x14ac:dyDescent="0.25">
      <c r="A19" s="3">
        <v>44378</v>
      </c>
      <c r="B19" s="4">
        <v>35035.982712270001</v>
      </c>
      <c r="C19" s="4">
        <v>42235.54770874</v>
      </c>
      <c r="D19" s="4">
        <v>29360.955838270002</v>
      </c>
      <c r="E19" s="4">
        <v>41626.19567624</v>
      </c>
      <c r="F19" s="4">
        <v>877979009506.43005</v>
      </c>
      <c r="G19" s="4">
        <v>781431379811.18994</v>
      </c>
      <c r="H19" s="11">
        <f t="shared" si="4"/>
        <v>2.2769657801205163E-2</v>
      </c>
      <c r="I19" s="10">
        <f t="shared" si="0"/>
        <v>0.10484280638476573</v>
      </c>
      <c r="J19" s="10">
        <f t="shared" si="1"/>
        <v>0.13310109605746367</v>
      </c>
      <c r="K19" s="10">
        <f t="shared" si="2"/>
        <v>3.0387314351721795</v>
      </c>
      <c r="L19" s="10">
        <f t="shared" si="5"/>
        <v>0.43849362198518227</v>
      </c>
      <c r="S19" s="29"/>
      <c r="T19" s="29"/>
    </row>
    <row r="20" spans="1:20" x14ac:dyDescent="0.25">
      <c r="A20" s="3">
        <v>44409</v>
      </c>
      <c r="B20" s="4">
        <v>41460.844081329997</v>
      </c>
      <c r="C20" s="4">
        <v>50482.076408339999</v>
      </c>
      <c r="D20" s="4">
        <v>37458.003993350001</v>
      </c>
      <c r="E20" s="4">
        <v>47166.687945450001</v>
      </c>
      <c r="F20" s="4">
        <v>1065642012587.53</v>
      </c>
      <c r="G20" s="4">
        <v>886869903602.64001</v>
      </c>
      <c r="H20" s="11">
        <f t="shared" si="4"/>
        <v>0.1952508999402299</v>
      </c>
      <c r="I20" s="10">
        <f t="shared" si="0"/>
        <v>0.1551043978514903</v>
      </c>
      <c r="J20" s="10">
        <f t="shared" si="1"/>
        <v>-7.1571536332365016E-2</v>
      </c>
      <c r="K20" s="10">
        <f t="shared" si="2"/>
        <v>3.8272973825064431</v>
      </c>
      <c r="L20" s="10">
        <f t="shared" si="5"/>
        <v>0.34769798244728123</v>
      </c>
      <c r="S20" s="29"/>
      <c r="T20" s="29"/>
    </row>
    <row r="21" spans="1:20" x14ac:dyDescent="0.25">
      <c r="A21" s="3">
        <v>44440</v>
      </c>
      <c r="B21" s="4">
        <v>47099.774869410001</v>
      </c>
      <c r="C21" s="4">
        <v>52853.763796300002</v>
      </c>
      <c r="D21" s="4">
        <v>39787.609797960402</v>
      </c>
      <c r="E21" s="4">
        <v>43790.895625484904</v>
      </c>
      <c r="F21" s="4">
        <v>1102139678824.6799</v>
      </c>
      <c r="G21" s="4">
        <v>824619217607.52002</v>
      </c>
      <c r="H21" s="11">
        <f t="shared" si="4"/>
        <v>4.6980781233637664E-2</v>
      </c>
      <c r="I21" s="10">
        <f t="shared" si="0"/>
        <v>0.16868232478586137</v>
      </c>
      <c r="J21" s="10">
        <f t="shared" si="1"/>
        <v>0.40026726767653331</v>
      </c>
      <c r="K21" s="10">
        <f t="shared" si="2"/>
        <v>4.0540875847836899</v>
      </c>
      <c r="L21" s="10">
        <f t="shared" si="5"/>
        <v>0.32839756056442981</v>
      </c>
      <c r="S21" s="29"/>
      <c r="T21" s="29"/>
    </row>
    <row r="22" spans="1:20" x14ac:dyDescent="0.25">
      <c r="A22" s="3">
        <v>44470</v>
      </c>
      <c r="B22" s="4">
        <v>43816.740644298901</v>
      </c>
      <c r="C22" s="4">
        <v>66930.387270989901</v>
      </c>
      <c r="D22" s="4">
        <v>43320.0229785376</v>
      </c>
      <c r="E22" s="4">
        <v>61318.957766605999</v>
      </c>
      <c r="F22" s="4">
        <v>1153077903531.53</v>
      </c>
      <c r="G22" s="4">
        <v>1156485845063.1001</v>
      </c>
      <c r="H22" s="11">
        <f t="shared" si="4"/>
        <v>0.26633152425892753</v>
      </c>
      <c r="I22" s="10">
        <f t="shared" si="0"/>
        <v>0.11984416581904225</v>
      </c>
      <c r="J22" s="10">
        <f t="shared" si="1"/>
        <v>-7.0345818815520267E-2</v>
      </c>
      <c r="K22" s="10">
        <f t="shared" si="2"/>
        <v>5.4001504349772524</v>
      </c>
      <c r="L22" s="10">
        <f t="shared" si="5"/>
        <v>0.54502197065199565</v>
      </c>
      <c r="S22" s="29"/>
      <c r="T22" s="29"/>
    </row>
    <row r="23" spans="1:20" x14ac:dyDescent="0.25">
      <c r="A23" s="3">
        <v>44501</v>
      </c>
      <c r="B23" s="4">
        <v>61320.449491595202</v>
      </c>
      <c r="C23" s="4">
        <v>68789.625938922094</v>
      </c>
      <c r="D23" s="4">
        <v>53569.763963096797</v>
      </c>
      <c r="E23" s="4">
        <v>57005.425473599797</v>
      </c>
      <c r="F23" s="4">
        <v>1053270271384.16</v>
      </c>
      <c r="G23" s="4">
        <v>1076689232562.09</v>
      </c>
      <c r="H23" s="11">
        <f t="shared" si="4"/>
        <v>2.777869281413909E-2</v>
      </c>
      <c r="I23" s="10">
        <f t="shared" si="0"/>
        <v>3.3458290825106089E-2</v>
      </c>
      <c r="J23" s="10">
        <f t="shared" si="1"/>
        <v>-0.18768352769957097</v>
      </c>
      <c r="K23" s="10">
        <f t="shared" si="2"/>
        <v>5.5779382478747639</v>
      </c>
      <c r="L23" s="10">
        <f t="shared" si="5"/>
        <v>0.28411291836771913</v>
      </c>
      <c r="S23" s="29"/>
      <c r="T23" s="29"/>
    </row>
    <row r="24" spans="1:20" x14ac:dyDescent="0.25">
      <c r="A24" s="3">
        <v>44531</v>
      </c>
      <c r="B24" s="4">
        <v>56907.966733826601</v>
      </c>
      <c r="C24" s="4">
        <v>59041.685243485503</v>
      </c>
      <c r="D24" s="4">
        <v>42874.616858390502</v>
      </c>
      <c r="E24" s="4">
        <v>46306.446122699599</v>
      </c>
      <c r="F24" s="4">
        <v>957047184721.18994</v>
      </c>
      <c r="G24" s="4">
        <v>875939356678.79004</v>
      </c>
      <c r="H24" s="11">
        <f t="shared" si="4"/>
        <v>-0.14170655185844055</v>
      </c>
      <c r="I24" s="10">
        <f t="shared" si="0"/>
        <v>0.10087182246406527</v>
      </c>
      <c r="J24" s="10">
        <f t="shared" si="1"/>
        <v>-0.16894666873585829</v>
      </c>
      <c r="K24" s="10">
        <f t="shared" si="2"/>
        <v>4.6458013004306791</v>
      </c>
      <c r="L24" s="10">
        <f t="shared" si="5"/>
        <v>0.37707785094599933</v>
      </c>
      <c r="S24" s="29"/>
      <c r="T24" s="29"/>
    </row>
    <row r="25" spans="1:20" x14ac:dyDescent="0.25">
      <c r="A25" s="3">
        <v>44562</v>
      </c>
      <c r="B25" s="4">
        <v>46311.744663040998</v>
      </c>
      <c r="C25" s="4">
        <v>47881.406233160596</v>
      </c>
      <c r="D25" s="4">
        <v>33184.059565661497</v>
      </c>
      <c r="E25" s="4">
        <v>38483.126309273001</v>
      </c>
      <c r="F25" s="4">
        <v>923979037677.66003</v>
      </c>
      <c r="G25" s="4">
        <v>729073641687.68005</v>
      </c>
      <c r="H25" s="11">
        <f t="shared" si="4"/>
        <v>-0.18902372051712904</v>
      </c>
      <c r="I25" s="10">
        <f t="shared" si="0"/>
        <v>7.0351844709714451E-2</v>
      </c>
      <c r="J25" s="10">
        <f t="shared" si="1"/>
        <v>0.12239410296079134</v>
      </c>
      <c r="K25" s="10">
        <f t="shared" si="2"/>
        <v>3.5786109333228264</v>
      </c>
      <c r="L25" s="10">
        <f t="shared" si="5"/>
        <v>0.44290381767237896</v>
      </c>
      <c r="S25" s="29"/>
      <c r="T25" s="29"/>
    </row>
    <row r="26" spans="1:20" x14ac:dyDescent="0.25">
      <c r="A26" s="3">
        <v>44593</v>
      </c>
      <c r="B26" s="4">
        <v>38481.7653685119</v>
      </c>
      <c r="C26" s="4">
        <v>45661.173143374697</v>
      </c>
      <c r="D26" s="4">
        <v>34459.217728286698</v>
      </c>
      <c r="E26" s="4">
        <v>43193.234033023298</v>
      </c>
      <c r="F26" s="4">
        <v>671335993322.09998</v>
      </c>
      <c r="G26" s="4">
        <v>819414782676.48999</v>
      </c>
      <c r="H26" s="11">
        <f t="shared" si="4"/>
        <v>-4.6369421127156904E-2</v>
      </c>
      <c r="I26" s="10">
        <f t="shared" si="0"/>
        <v>4.8935806552643069E-2</v>
      </c>
      <c r="J26" s="10">
        <f t="shared" si="1"/>
        <v>5.4301164101819621E-2</v>
      </c>
      <c r="K26" s="10">
        <f t="shared" si="2"/>
        <v>3.3663033947781758</v>
      </c>
      <c r="L26" s="10">
        <f t="shared" si="5"/>
        <v>0.32507863363051914</v>
      </c>
      <c r="S26" s="29"/>
      <c r="T26" s="29"/>
    </row>
    <row r="27" spans="1:20" x14ac:dyDescent="0.25">
      <c r="A27" s="3">
        <v>44621</v>
      </c>
      <c r="B27" s="4">
        <v>43194.5042113042</v>
      </c>
      <c r="C27" s="4">
        <v>48086.836749156799</v>
      </c>
      <c r="D27" s="4">
        <v>37260.201713838498</v>
      </c>
      <c r="E27" s="4">
        <v>45538.676922338796</v>
      </c>
      <c r="F27" s="4">
        <v>830943838434.68005</v>
      </c>
      <c r="G27" s="4">
        <v>865202119215.73999</v>
      </c>
      <c r="H27" s="11">
        <f t="shared" si="4"/>
        <v>5.3123111799287144E-2</v>
      </c>
      <c r="I27" s="10">
        <f t="shared" si="0"/>
        <v>9.937930264372262E-2</v>
      </c>
      <c r="J27" s="10">
        <f t="shared" si="1"/>
        <v>-0.17180563656652625</v>
      </c>
      <c r="K27" s="10">
        <f t="shared" si="2"/>
        <v>3.598255018168584</v>
      </c>
      <c r="L27" s="10">
        <f t="shared" si="5"/>
        <v>0.29056834201993254</v>
      </c>
      <c r="S27" s="29"/>
      <c r="T27" s="29"/>
    </row>
    <row r="28" spans="1:20" x14ac:dyDescent="0.25">
      <c r="A28" s="3">
        <v>44652</v>
      </c>
      <c r="B28" s="4">
        <v>45554.163812054598</v>
      </c>
      <c r="C28" s="4">
        <v>47313.476854472101</v>
      </c>
      <c r="D28" s="4">
        <v>37697.942779092198</v>
      </c>
      <c r="E28" s="4">
        <v>37714.875545299001</v>
      </c>
      <c r="F28" s="4">
        <v>830115888651.02002</v>
      </c>
      <c r="G28" s="4">
        <v>717596901508.71997</v>
      </c>
      <c r="H28" s="11">
        <f t="shared" si="4"/>
        <v>-1.6082569513126865E-2</v>
      </c>
      <c r="I28" s="10">
        <f t="shared" si="0"/>
        <v>3.0051080566156487E-2</v>
      </c>
      <c r="J28" s="10">
        <f t="shared" si="1"/>
        <v>-0.15703526834948878</v>
      </c>
      <c r="K28" s="10">
        <f t="shared" si="2"/>
        <v>3.5243032621998029</v>
      </c>
      <c r="L28" s="10">
        <f t="shared" si="5"/>
        <v>0.25506787284723687</v>
      </c>
      <c r="S28" s="29"/>
      <c r="T28" s="29"/>
    </row>
    <row r="29" spans="1:20" x14ac:dyDescent="0.25">
      <c r="A29" s="3">
        <v>44682</v>
      </c>
      <c r="B29" s="4">
        <v>37713.265089740999</v>
      </c>
      <c r="C29" s="4">
        <v>39902.9502136511</v>
      </c>
      <c r="D29" s="4">
        <v>26350.4901742248</v>
      </c>
      <c r="E29" s="4">
        <v>31792.309943275399</v>
      </c>
      <c r="F29" s="4">
        <v>1089422059065.4399</v>
      </c>
      <c r="G29" s="4">
        <v>605797887876.48999</v>
      </c>
      <c r="H29" s="11">
        <f t="shared" si="4"/>
        <v>-0.15662612713105975</v>
      </c>
      <c r="I29" s="10">
        <f t="shared" si="0"/>
        <v>2.2596103781779436E-2</v>
      </c>
      <c r="J29" s="10">
        <f t="shared" si="1"/>
        <v>-0.37768829852485442</v>
      </c>
      <c r="K29" s="10">
        <f t="shared" si="2"/>
        <v>2.8156791642750281</v>
      </c>
      <c r="L29" s="10">
        <f t="shared" si="5"/>
        <v>0.51431529166326029</v>
      </c>
      <c r="S29" s="29"/>
      <c r="T29" s="29"/>
    </row>
    <row r="30" spans="1:20" x14ac:dyDescent="0.25">
      <c r="A30" s="3">
        <v>44713</v>
      </c>
      <c r="B30" s="4">
        <v>31792.553808712899</v>
      </c>
      <c r="C30" s="4">
        <v>31957.284317043799</v>
      </c>
      <c r="D30" s="4">
        <v>17708.6237125896</v>
      </c>
      <c r="E30" s="4">
        <v>19784.726494624902</v>
      </c>
      <c r="F30" s="4">
        <v>923939211678.26001</v>
      </c>
      <c r="G30" s="4">
        <v>377526215552.48999</v>
      </c>
      <c r="H30" s="11">
        <f t="shared" si="4"/>
        <v>-0.19912477283168473</v>
      </c>
      <c r="I30" s="10">
        <f t="shared" si="0"/>
        <v>0.17959992762482019</v>
      </c>
      <c r="J30" s="10">
        <f t="shared" si="1"/>
        <v>0.17954097628412757</v>
      </c>
      <c r="K30" s="10">
        <f t="shared" si="2"/>
        <v>2.0558829174901705</v>
      </c>
      <c r="L30" s="10">
        <f t="shared" si="5"/>
        <v>0.80461705187876298</v>
      </c>
      <c r="S30" s="29"/>
      <c r="T30" s="29"/>
    </row>
    <row r="31" spans="1:20" x14ac:dyDescent="0.25">
      <c r="A31" s="3">
        <v>44743</v>
      </c>
      <c r="B31" s="4">
        <v>19820.470474199799</v>
      </c>
      <c r="C31" s="4">
        <v>24572.579421746901</v>
      </c>
      <c r="D31" s="4">
        <v>18966.9506341661</v>
      </c>
      <c r="E31" s="4">
        <v>23336.8956049843</v>
      </c>
      <c r="F31" s="4">
        <v>927582363389.68994</v>
      </c>
      <c r="G31" s="4">
        <v>445941074223.03998</v>
      </c>
      <c r="H31" s="11">
        <f t="shared" si="4"/>
        <v>-0.23108048925666719</v>
      </c>
      <c r="I31" s="10">
        <f t="shared" si="0"/>
        <v>8.545512900232391E-2</v>
      </c>
      <c r="J31" s="10">
        <f t="shared" si="1"/>
        <v>-0.1408555992730085</v>
      </c>
      <c r="K31" s="10">
        <f t="shared" si="2"/>
        <v>1.3497279978054504</v>
      </c>
      <c r="L31" s="10">
        <f t="shared" si="5"/>
        <v>0.29554718076205178</v>
      </c>
      <c r="S31" s="29"/>
      <c r="T31" s="29"/>
    </row>
    <row r="32" spans="1:20" x14ac:dyDescent="0.25">
      <c r="A32" s="3">
        <v>44774</v>
      </c>
      <c r="B32" s="4">
        <v>23336.7180518604</v>
      </c>
      <c r="C32" s="4">
        <v>25135.590396068601</v>
      </c>
      <c r="D32" s="4">
        <v>19600.7850348256</v>
      </c>
      <c r="E32" s="4">
        <v>20049.763189372599</v>
      </c>
      <c r="F32" s="4">
        <v>894192654541.42004</v>
      </c>
      <c r="G32" s="4">
        <v>383710102294.97998</v>
      </c>
      <c r="H32" s="11">
        <f t="shared" si="4"/>
        <v>2.2912164191579796E-2</v>
      </c>
      <c r="I32" s="10">
        <f t="shared" si="0"/>
        <v>1.6692031899163733E-2</v>
      </c>
      <c r="J32" s="10">
        <f t="shared" si="1"/>
        <v>-3.0821997094746645E-2</v>
      </c>
      <c r="K32" s="10">
        <f t="shared" si="2"/>
        <v>1.403565351496721</v>
      </c>
      <c r="L32" s="10">
        <f t="shared" si="5"/>
        <v>0.28237671865739378</v>
      </c>
      <c r="S32" s="29"/>
      <c r="T32" s="29"/>
    </row>
    <row r="33" spans="1:20" x14ac:dyDescent="0.25">
      <c r="A33" s="3">
        <v>44805</v>
      </c>
      <c r="B33" s="4">
        <v>20050.498669841902</v>
      </c>
      <c r="C33" s="4">
        <v>22673.8197662856</v>
      </c>
      <c r="D33" s="4">
        <v>18290.315188224999</v>
      </c>
      <c r="E33" s="4">
        <v>19431.7894465994</v>
      </c>
      <c r="F33" s="4">
        <v>1123272250383.71</v>
      </c>
      <c r="G33" s="4">
        <v>372414733487.45001</v>
      </c>
      <c r="H33" s="11">
        <f t="shared" si="4"/>
        <v>-9.7939638217849095E-2</v>
      </c>
      <c r="I33" s="10">
        <f t="shared" si="0"/>
        <v>6.8008503088568081E-2</v>
      </c>
      <c r="J33" s="10">
        <f t="shared" si="1"/>
        <v>5.4754853553608429E-2</v>
      </c>
      <c r="K33" s="10">
        <f t="shared" si="2"/>
        <v>1.1681610305381747</v>
      </c>
      <c r="L33" s="10">
        <f t="shared" si="5"/>
        <v>0.23966260465990374</v>
      </c>
      <c r="S33" s="29"/>
      <c r="T33" s="29"/>
    </row>
    <row r="34" spans="1:20" x14ac:dyDescent="0.25">
      <c r="A34" s="3">
        <v>44835</v>
      </c>
      <c r="B34" s="4">
        <v>19431.104945917199</v>
      </c>
      <c r="C34" s="4">
        <v>20988.394470423598</v>
      </c>
      <c r="D34" s="4">
        <v>18319.8226296141</v>
      </c>
      <c r="E34" s="4">
        <v>20495.774232032501</v>
      </c>
      <c r="F34" s="4">
        <v>957903424925.88</v>
      </c>
      <c r="G34" s="4">
        <v>393413045572.66998</v>
      </c>
      <c r="H34" s="11">
        <f t="shared" si="4"/>
        <v>-7.4333540322487374E-2</v>
      </c>
      <c r="I34" s="10">
        <f t="shared" si="0"/>
        <v>0.1185890637018939</v>
      </c>
      <c r="J34" s="10">
        <f t="shared" si="1"/>
        <v>-0.16233632581422874</v>
      </c>
      <c r="K34" s="10">
        <f t="shared" si="2"/>
        <v>1.0069939451490195</v>
      </c>
      <c r="L34" s="10">
        <f t="shared" si="5"/>
        <v>0.14566581209665941</v>
      </c>
      <c r="S34" s="29"/>
      <c r="T34" s="29"/>
    </row>
    <row r="35" spans="1:20" x14ac:dyDescent="0.25">
      <c r="A35" s="3">
        <v>44866</v>
      </c>
      <c r="B35" s="4">
        <v>20494.897622939199</v>
      </c>
      <c r="C35" s="4">
        <v>21446.8860966908</v>
      </c>
      <c r="D35" s="4">
        <v>15599.047175382901</v>
      </c>
      <c r="E35" s="4">
        <v>17168.5655484864</v>
      </c>
      <c r="F35" s="4">
        <v>1224531549126.6699</v>
      </c>
      <c r="G35" s="4">
        <v>329997633644.39001</v>
      </c>
      <c r="H35" s="11">
        <f t="shared" si="4"/>
        <v>2.1845007102058143E-2</v>
      </c>
      <c r="I35" s="10">
        <f t="shared" si="0"/>
        <v>0.31935829189080839</v>
      </c>
      <c r="J35" s="10">
        <f t="shared" si="1"/>
        <v>-3.6174844119400196E-2</v>
      </c>
      <c r="K35" s="10">
        <f t="shared" si="2"/>
        <v>1.0508367421345874</v>
      </c>
      <c r="L35" s="10">
        <f t="shared" si="5"/>
        <v>0.37488436668981073</v>
      </c>
      <c r="S35" s="29"/>
      <c r="T35" s="29"/>
    </row>
    <row r="36" spans="1:20" x14ac:dyDescent="0.25">
      <c r="A36" s="3">
        <v>44896</v>
      </c>
      <c r="B36" s="4">
        <v>17168.002137625299</v>
      </c>
      <c r="C36" s="4">
        <v>18318.530584361</v>
      </c>
      <c r="D36" s="4">
        <v>16398.1362516753</v>
      </c>
      <c r="E36" s="4">
        <v>16547.495366016199</v>
      </c>
      <c r="F36" s="4">
        <v>567256839394.96997</v>
      </c>
      <c r="G36" s="4">
        <v>318516317872.25</v>
      </c>
      <c r="H36" s="11">
        <f t="shared" si="4"/>
        <v>-0.14586525513428714</v>
      </c>
      <c r="I36" s="10">
        <f t="shared" si="0"/>
        <v>0.18032164477243526</v>
      </c>
      <c r="J36" s="10">
        <f t="shared" si="1"/>
        <v>0.39835566640699849</v>
      </c>
      <c r="K36" s="10">
        <f t="shared" si="2"/>
        <v>0.75169091750435579</v>
      </c>
      <c r="L36" s="10">
        <f t="shared" si="5"/>
        <v>0.11711052422128199</v>
      </c>
      <c r="S36" s="29"/>
      <c r="T36" s="29"/>
    </row>
    <row r="37" spans="1:20" x14ac:dyDescent="0.25">
      <c r="A37" s="3">
        <v>44927</v>
      </c>
      <c r="B37" s="4">
        <v>16547.9143978715</v>
      </c>
      <c r="C37" s="4">
        <v>23919.889761409198</v>
      </c>
      <c r="D37" s="4">
        <v>16521.233430528999</v>
      </c>
      <c r="E37" s="4">
        <v>23139.283909912301</v>
      </c>
      <c r="F37" s="4">
        <v>690928920787.35999</v>
      </c>
      <c r="G37" s="4">
        <v>446082285297.19</v>
      </c>
      <c r="H37" s="11">
        <f t="shared" si="4"/>
        <v>0.30577557251399967</v>
      </c>
      <c r="I37" s="10">
        <f t="shared" si="0"/>
        <v>7.7364467596023306E-2</v>
      </c>
      <c r="J37" s="10">
        <f t="shared" si="1"/>
        <v>3.4873507873522946E-4</v>
      </c>
      <c r="K37" s="10">
        <f t="shared" si="2"/>
        <v>1.2873152106718235</v>
      </c>
      <c r="L37" s="10">
        <f t="shared" si="5"/>
        <v>0.44782711666118624</v>
      </c>
      <c r="S37" s="29"/>
      <c r="T37" s="29"/>
    </row>
    <row r="38" spans="1:20" x14ac:dyDescent="0.25">
      <c r="A38" s="3">
        <v>44958</v>
      </c>
      <c r="B38" s="4">
        <v>23137.835136150501</v>
      </c>
      <c r="C38" s="4">
        <v>25134.117350196098</v>
      </c>
      <c r="D38" s="4">
        <v>21460.088503864401</v>
      </c>
      <c r="E38" s="4">
        <v>23147.353389908501</v>
      </c>
      <c r="F38" s="4">
        <v>723968574896.01001</v>
      </c>
      <c r="G38" s="4">
        <v>446846764116.34998</v>
      </c>
      <c r="H38" s="11">
        <f t="shared" si="4"/>
        <v>5.0762256887398209E-2</v>
      </c>
      <c r="I38" s="10">
        <f t="shared" si="0"/>
        <v>6.8501767257840893E-2</v>
      </c>
      <c r="J38" s="10">
        <f t="shared" si="1"/>
        <v>0.23031277597792665</v>
      </c>
      <c r="K38" s="10">
        <f t="shared" si="2"/>
        <v>1.4034244929784001</v>
      </c>
      <c r="L38" s="10">
        <f t="shared" si="5"/>
        <v>0.17120287484695607</v>
      </c>
      <c r="S38" s="29"/>
      <c r="T38" s="29"/>
    </row>
    <row r="39" spans="1:20" x14ac:dyDescent="0.25">
      <c r="A39" s="3">
        <v>44986</v>
      </c>
      <c r="B39" s="4">
        <v>23150.929958178502</v>
      </c>
      <c r="C39" s="4">
        <v>29159.902617866199</v>
      </c>
      <c r="D39" s="4">
        <v>19628.254309420499</v>
      </c>
      <c r="E39" s="4">
        <v>28478.484605680402</v>
      </c>
      <c r="F39" s="4">
        <v>883299703607.68005</v>
      </c>
      <c r="G39" s="4">
        <v>550593053896.62</v>
      </c>
      <c r="H39" s="11">
        <f t="shared" si="4"/>
        <v>0.16017213620746826</v>
      </c>
      <c r="I39" s="10">
        <f t="shared" si="0"/>
        <v>7.1792853659391476E-2</v>
      </c>
      <c r="J39" s="10">
        <f t="shared" si="1"/>
        <v>2.7751562220573955E-2</v>
      </c>
      <c r="K39" s="10">
        <f t="shared" si="2"/>
        <v>1.7883861282321014</v>
      </c>
      <c r="L39" s="10">
        <f t="shared" si="5"/>
        <v>0.4856085598947546</v>
      </c>
      <c r="S39" s="29"/>
      <c r="T39" s="29"/>
    </row>
    <row r="40" spans="1:20" x14ac:dyDescent="0.25">
      <c r="A40" s="3">
        <v>45017</v>
      </c>
      <c r="B40" s="4">
        <v>28473.331801197099</v>
      </c>
      <c r="C40" s="4">
        <v>31005.608044472901</v>
      </c>
      <c r="D40" s="4">
        <v>27070.8494995525</v>
      </c>
      <c r="E40" s="4">
        <v>29268.8070431626</v>
      </c>
      <c r="F40" s="4">
        <v>531060399718.28003</v>
      </c>
      <c r="G40" s="4">
        <v>566661285145.37</v>
      </c>
      <c r="H40" s="11">
        <f t="shared" si="4"/>
        <v>6.3296007904904444E-2</v>
      </c>
      <c r="I40" s="10">
        <f t="shared" si="0"/>
        <v>6.4250331205798247E-2</v>
      </c>
      <c r="J40" s="10">
        <f t="shared" si="1"/>
        <v>-7.0011341153393358E-2</v>
      </c>
      <c r="K40" s="10">
        <f t="shared" si="2"/>
        <v>1.9648798386466066</v>
      </c>
      <c r="L40" s="10">
        <f t="shared" si="5"/>
        <v>0.14535039046282772</v>
      </c>
      <c r="S40" s="29"/>
      <c r="T40" s="29"/>
    </row>
    <row r="41" spans="1:20" x14ac:dyDescent="0.25">
      <c r="A41" s="3">
        <v>45047</v>
      </c>
      <c r="B41" s="4">
        <v>29227.103981909899</v>
      </c>
      <c r="C41" s="4">
        <v>29820.126622076499</v>
      </c>
      <c r="D41" s="4">
        <v>25878.428829535998</v>
      </c>
      <c r="E41" s="4">
        <v>27219.658608110902</v>
      </c>
      <c r="F41" s="4">
        <v>443473015482.63</v>
      </c>
      <c r="G41" s="4">
        <v>527773175252.01001</v>
      </c>
      <c r="H41" s="11">
        <f t="shared" si="4"/>
        <v>-3.8234419421673868E-2</v>
      </c>
      <c r="I41" s="10">
        <f t="shared" si="0"/>
        <v>2.7641136553471019E-2</v>
      </c>
      <c r="J41" s="10">
        <f t="shared" si="1"/>
        <v>0.11967794016207844</v>
      </c>
      <c r="K41" s="10">
        <f t="shared" si="2"/>
        <v>1.8515193793609277</v>
      </c>
      <c r="L41" s="10">
        <f t="shared" si="5"/>
        <v>0.15231596239883372</v>
      </c>
      <c r="S41" s="29"/>
      <c r="T41" s="29"/>
    </row>
    <row r="42" spans="1:20" x14ac:dyDescent="0.25">
      <c r="A42" s="3">
        <v>45078</v>
      </c>
      <c r="B42" s="4">
        <v>27218.4123755644</v>
      </c>
      <c r="C42" s="4">
        <v>31389.5381281357</v>
      </c>
      <c r="D42" s="4">
        <v>24797.167848615401</v>
      </c>
      <c r="E42" s="4">
        <v>30477.251282244601</v>
      </c>
      <c r="F42" s="4">
        <v>481734214225.81</v>
      </c>
      <c r="G42" s="4">
        <v>591758288455.81995</v>
      </c>
      <c r="H42" s="11">
        <f t="shared" si="4"/>
        <v>5.2629270356529312E-2</v>
      </c>
      <c r="I42" s="10">
        <f t="shared" si="0"/>
        <v>4.5973175314516647E-2</v>
      </c>
      <c r="J42" s="10">
        <f t="shared" si="1"/>
        <v>-4.0920370149067797E-2</v>
      </c>
      <c r="K42" s="10">
        <f t="shared" si="2"/>
        <v>2.0015927637041964</v>
      </c>
      <c r="L42" s="10">
        <f t="shared" si="5"/>
        <v>0.26585174241534992</v>
      </c>
      <c r="S42" s="29"/>
      <c r="T42" s="29"/>
    </row>
    <row r="43" spans="1:20" x14ac:dyDescent="0.25">
      <c r="A43" s="3">
        <v>45108</v>
      </c>
      <c r="B43" s="4">
        <v>30471.847563048799</v>
      </c>
      <c r="C43" s="4">
        <v>31814.514812067799</v>
      </c>
      <c r="D43" s="4">
        <v>28934.294160245699</v>
      </c>
      <c r="E43" s="4">
        <v>29230.110878649</v>
      </c>
      <c r="F43" s="4">
        <v>382224489087.03003</v>
      </c>
      <c r="G43" s="4">
        <v>568365621732.67004</v>
      </c>
      <c r="H43" s="11">
        <f t="shared" si="4"/>
        <v>1.3538800163203886E-2</v>
      </c>
      <c r="I43" s="10">
        <f t="shared" si="0"/>
        <v>2.6586542590964848E-2</v>
      </c>
      <c r="J43" s="10">
        <f t="shared" si="1"/>
        <v>-0.11285068328978098</v>
      </c>
      <c r="K43" s="10">
        <f t="shared" si="2"/>
        <v>2.0422307283033065</v>
      </c>
      <c r="L43" s="10">
        <f t="shared" si="5"/>
        <v>9.9543491051507393E-2</v>
      </c>
      <c r="S43" s="29"/>
      <c r="T43" s="29"/>
    </row>
    <row r="44" spans="1:20" x14ac:dyDescent="0.25">
      <c r="A44" s="3">
        <v>45139</v>
      </c>
      <c r="B44" s="4">
        <v>29230.872404990299</v>
      </c>
      <c r="C44" s="4">
        <v>30176.796237483799</v>
      </c>
      <c r="D44" s="4">
        <v>25409.1116027686</v>
      </c>
      <c r="E44" s="4">
        <v>25931.472893357401</v>
      </c>
      <c r="F44" s="4">
        <v>437724169499.52002</v>
      </c>
      <c r="G44" s="4">
        <v>504957555550.64001</v>
      </c>
      <c r="H44" s="11">
        <f t="shared" si="4"/>
        <v>-5.1477087871941538E-2</v>
      </c>
      <c r="I44" s="10">
        <f t="shared" si="0"/>
        <v>0.26007117984232742</v>
      </c>
      <c r="J44" s="10">
        <f t="shared" si="1"/>
        <v>3.9968551418912757E-2</v>
      </c>
      <c r="K44" s="10">
        <f t="shared" si="2"/>
        <v>1.8856255497757162</v>
      </c>
      <c r="L44" s="10">
        <f t="shared" si="5"/>
        <v>0.18763680955282624</v>
      </c>
      <c r="S44" s="29"/>
      <c r="T44" s="29"/>
    </row>
    <row r="45" spans="1:20" x14ac:dyDescent="0.25">
      <c r="A45" s="3">
        <v>45170</v>
      </c>
      <c r="B45" s="4">
        <v>25934.020806158602</v>
      </c>
      <c r="C45" s="4">
        <v>27488.763802195201</v>
      </c>
      <c r="D45" s="4">
        <v>24930.297494168401</v>
      </c>
      <c r="E45" s="4">
        <v>26967.916301063698</v>
      </c>
      <c r="F45" s="4">
        <v>337637313742.31</v>
      </c>
      <c r="G45" s="4">
        <v>525885640459.76001</v>
      </c>
      <c r="H45" s="11">
        <f t="shared" si="4"/>
        <v>-8.9076136980693998E-2</v>
      </c>
      <c r="I45" s="10">
        <f t="shared" si="0"/>
        <v>0.13140609734196521</v>
      </c>
      <c r="J45" s="10">
        <f t="shared" si="1"/>
        <v>0.28551939176625574</v>
      </c>
      <c r="K45" s="10">
        <f t="shared" si="2"/>
        <v>1.6285851730289043</v>
      </c>
      <c r="L45" s="10">
        <f t="shared" si="5"/>
        <v>0.10262478049551027</v>
      </c>
      <c r="S45" s="29"/>
      <c r="T45" s="29"/>
    </row>
    <row r="46" spans="1:20" x14ac:dyDescent="0.25">
      <c r="A46" s="3">
        <v>45200</v>
      </c>
      <c r="B46" s="4">
        <v>26967.397433149399</v>
      </c>
      <c r="C46" s="4">
        <v>35150.433498754697</v>
      </c>
      <c r="D46" s="4">
        <v>26558.320783998999</v>
      </c>
      <c r="E46" s="4">
        <v>34667.779360546701</v>
      </c>
      <c r="F46" s="4">
        <v>476425634860.31</v>
      </c>
      <c r="G46" s="4">
        <v>677047621125.28003</v>
      </c>
      <c r="H46" s="11">
        <f t="shared" si="4"/>
        <v>0.27872005273469774</v>
      </c>
      <c r="I46" s="10">
        <f t="shared" si="0"/>
        <v>5.0103830448484918E-2</v>
      </c>
      <c r="J46" s="10">
        <f t="shared" si="1"/>
        <v>8.7832808078589952E-2</v>
      </c>
      <c r="K46" s="10">
        <f t="shared" si="2"/>
        <v>2.3612245710731652</v>
      </c>
      <c r="L46" s="10">
        <f t="shared" si="5"/>
        <v>0.32351867366299447</v>
      </c>
      <c r="S46" s="29"/>
      <c r="T46" s="29"/>
    </row>
    <row r="47" spans="1:20" x14ac:dyDescent="0.25">
      <c r="A47" s="3">
        <v>45231</v>
      </c>
      <c r="B47" s="4">
        <v>34657.275324495997</v>
      </c>
      <c r="C47" s="4">
        <v>38415.338198237601</v>
      </c>
      <c r="D47" s="4">
        <v>34133.439615384203</v>
      </c>
      <c r="E47" s="4">
        <v>37712.747771632501</v>
      </c>
      <c r="F47" s="4">
        <v>570863267378.05005</v>
      </c>
      <c r="G47" s="4">
        <v>737560917365.81995</v>
      </c>
      <c r="H47" s="11">
        <f t="shared" si="4"/>
        <v>9.2883767695171454E-2</v>
      </c>
      <c r="I47" s="10">
        <f t="shared" si="0"/>
        <v>4.8341189280326165E-2</v>
      </c>
      <c r="J47" s="10">
        <f t="shared" si="1"/>
        <v>0.1207135027869235</v>
      </c>
      <c r="K47" s="10">
        <f t="shared" si="2"/>
        <v>2.6734277733040273</v>
      </c>
      <c r="L47" s="10">
        <f t="shared" si="5"/>
        <v>0.12544585693975918</v>
      </c>
      <c r="S47" s="29"/>
      <c r="T47" s="29"/>
    </row>
    <row r="48" spans="1:20" x14ac:dyDescent="0.25">
      <c r="A48" s="3">
        <v>45261</v>
      </c>
      <c r="B48" s="4">
        <v>37718.009626449602</v>
      </c>
      <c r="C48" s="4">
        <v>44705.515009417803</v>
      </c>
      <c r="D48" s="4">
        <v>37629.358912049203</v>
      </c>
      <c r="E48" s="4">
        <v>42265.185654866</v>
      </c>
      <c r="F48" s="4">
        <v>721704910476.23999</v>
      </c>
      <c r="G48" s="4">
        <v>827811209384.42004</v>
      </c>
      <c r="H48" s="11">
        <f t="shared" si="4"/>
        <v>0.16374128424226078</v>
      </c>
      <c r="I48" s="10">
        <f t="shared" si="0"/>
        <v>0.1483431781450075</v>
      </c>
      <c r="J48" s="10">
        <f t="shared" si="1"/>
        <v>7.5102174461678661E-3</v>
      </c>
      <c r="K48" s="10">
        <f t="shared" si="2"/>
        <v>3.2749195544760168</v>
      </c>
      <c r="L48" s="10">
        <f t="shared" si="5"/>
        <v>0.18804880821668113</v>
      </c>
      <c r="S48" s="29"/>
      <c r="T48" s="29"/>
    </row>
    <row r="49" spans="1:20" x14ac:dyDescent="0.25">
      <c r="A49" s="3">
        <v>45292</v>
      </c>
      <c r="B49" s="4">
        <v>42280.235276192303</v>
      </c>
      <c r="C49" s="4">
        <v>48969.3713995297</v>
      </c>
      <c r="D49" s="4">
        <v>38521.893888220497</v>
      </c>
      <c r="E49" s="4">
        <v>42582.606389536697</v>
      </c>
      <c r="F49" s="4">
        <v>825918941348.22998</v>
      </c>
      <c r="G49" s="4">
        <v>835231465697.41003</v>
      </c>
      <c r="H49" s="11">
        <f t="shared" si="4"/>
        <v>9.537651874077864E-2</v>
      </c>
      <c r="I49" s="10">
        <f t="shared" si="0"/>
        <v>0.1069529609358229</v>
      </c>
      <c r="J49" s="10">
        <f t="shared" si="1"/>
        <v>0.43716855510142127</v>
      </c>
      <c r="K49" s="10">
        <f t="shared" si="2"/>
        <v>3.6826464994788202</v>
      </c>
      <c r="L49" s="10">
        <f t="shared" si="5"/>
        <v>0.27120882326359119</v>
      </c>
      <c r="S49" s="29"/>
      <c r="T49" s="29"/>
    </row>
    <row r="50" spans="1:20" x14ac:dyDescent="0.25">
      <c r="A50" s="3">
        <v>45323</v>
      </c>
      <c r="B50" s="4">
        <v>42569.761398439899</v>
      </c>
      <c r="C50" s="4">
        <v>63913.131813577398</v>
      </c>
      <c r="D50" s="4">
        <v>41879.189991181498</v>
      </c>
      <c r="E50" s="4">
        <v>61198.382897303003</v>
      </c>
      <c r="F50" s="4">
        <v>830721862618.56006</v>
      </c>
      <c r="G50" s="4">
        <v>1202008882583.53</v>
      </c>
      <c r="H50" s="11">
        <f t="shared" si="4"/>
        <v>0.30516545315897636</v>
      </c>
      <c r="I50" s="10">
        <f t="shared" si="0"/>
        <v>0.11875231528305158</v>
      </c>
      <c r="J50" s="10">
        <f t="shared" si="1"/>
        <v>0.16561328173604495</v>
      </c>
      <c r="K50" s="10">
        <f t="shared" si="2"/>
        <v>5.1116284404755685</v>
      </c>
      <c r="L50" s="10">
        <f t="shared" si="5"/>
        <v>0.52613104090684626</v>
      </c>
      <c r="S50" s="29"/>
      <c r="T50" s="29"/>
    </row>
    <row r="51" spans="1:20" x14ac:dyDescent="0.25">
      <c r="A51" s="3">
        <v>45352</v>
      </c>
      <c r="B51" s="4">
        <v>61168.062429371603</v>
      </c>
      <c r="C51" s="4">
        <v>73750.073850379995</v>
      </c>
      <c r="D51" s="4">
        <v>59323.908942132599</v>
      </c>
      <c r="E51" s="4">
        <v>71333.647925864396</v>
      </c>
      <c r="F51" s="4">
        <v>1446417844950.47</v>
      </c>
      <c r="G51" s="4">
        <v>1403108244335.6101</v>
      </c>
      <c r="H51" s="11">
        <f t="shared" si="4"/>
        <v>0.15391112526757583</v>
      </c>
      <c r="I51" s="10">
        <f t="shared" si="0"/>
        <v>2.4437220241673766E-3</v>
      </c>
      <c r="J51" s="10">
        <f t="shared" si="1"/>
        <v>-0.14995435473826679</v>
      </c>
      <c r="K51" s="10">
        <f t="shared" si="2"/>
        <v>6.0522760509664826</v>
      </c>
      <c r="L51" s="10">
        <f t="shared" si="5"/>
        <v>0.24317623645332231</v>
      </c>
      <c r="S51" s="29"/>
      <c r="T51" s="29"/>
    </row>
    <row r="52" spans="1:20" x14ac:dyDescent="0.25">
      <c r="A52" s="3">
        <v>45383</v>
      </c>
      <c r="B52" s="4">
        <v>71333.484716879699</v>
      </c>
      <c r="C52" s="4">
        <v>72715.359608550498</v>
      </c>
      <c r="D52" s="4">
        <v>59120.068046568304</v>
      </c>
      <c r="E52" s="4">
        <v>60636.856780014699</v>
      </c>
      <c r="F52" s="4">
        <v>1016068331704.26</v>
      </c>
      <c r="G52" s="4">
        <v>1193544962108.24</v>
      </c>
      <c r="H52" s="11">
        <f t="shared" si="4"/>
        <v>-1.4030009568921479E-2</v>
      </c>
      <c r="I52" s="10">
        <f t="shared" si="0"/>
        <v>7.0974882889042867E-3</v>
      </c>
      <c r="J52" s="10">
        <f t="shared" si="1"/>
        <v>0.11301303136302554</v>
      </c>
      <c r="K52" s="10">
        <f t="shared" si="2"/>
        <v>5.9533325504887475</v>
      </c>
      <c r="L52" s="10">
        <f t="shared" si="5"/>
        <v>0.22996068866621244</v>
      </c>
      <c r="S52" s="29"/>
      <c r="T52" s="29"/>
    </row>
    <row r="53" spans="1:20" x14ac:dyDescent="0.25">
      <c r="A53" s="3">
        <v>45413</v>
      </c>
      <c r="B53" s="4">
        <v>60609.497945688898</v>
      </c>
      <c r="C53" s="4">
        <v>71946.462688480999</v>
      </c>
      <c r="D53" s="4">
        <v>56555.294054625199</v>
      </c>
      <c r="E53" s="4">
        <v>67489.611777049795</v>
      </c>
      <c r="F53" s="4">
        <v>874291509756.41003</v>
      </c>
      <c r="G53" s="4">
        <v>1329961627933.3301</v>
      </c>
      <c r="H53" s="11">
        <f t="shared" si="4"/>
        <v>-1.0574064739674142E-2</v>
      </c>
      <c r="I53" s="10">
        <f t="shared" si="0"/>
        <v>1.8503857399879666E-2</v>
      </c>
      <c r="J53" s="10">
        <f t="shared" si="1"/>
        <v>-7.128978180355916E-2</v>
      </c>
      <c r="K53" s="10">
        <f t="shared" si="2"/>
        <v>5.8798075619433954</v>
      </c>
      <c r="L53" s="10">
        <f t="shared" si="5"/>
        <v>0.27214372926767738</v>
      </c>
      <c r="S53" s="29"/>
      <c r="T53" s="29"/>
    </row>
    <row r="54" spans="1:20" x14ac:dyDescent="0.25">
      <c r="A54" s="3">
        <v>45444</v>
      </c>
      <c r="B54" s="4">
        <v>67475.431181347594</v>
      </c>
      <c r="C54" s="4">
        <v>71907.8489829092</v>
      </c>
      <c r="D54" s="4">
        <v>58601.700072296699</v>
      </c>
      <c r="E54" s="4">
        <v>62678.292079457002</v>
      </c>
      <c r="F54" s="4">
        <v>751726832520.26001</v>
      </c>
      <c r="G54" s="4">
        <v>1235944779945.3899</v>
      </c>
      <c r="H54" s="11">
        <f t="shared" si="4"/>
        <v>-5.367005427214885E-4</v>
      </c>
      <c r="I54" s="10">
        <f t="shared" si="0"/>
        <v>2.5513646647307962E-2</v>
      </c>
      <c r="J54" s="10">
        <f t="shared" si="1"/>
        <v>3.0966982433103807E-2</v>
      </c>
      <c r="K54" s="10">
        <f t="shared" si="2"/>
        <v>5.8761151654910808</v>
      </c>
      <c r="L54" s="10">
        <f t="shared" si="5"/>
        <v>0.22706080018492214</v>
      </c>
      <c r="S54" s="29"/>
      <c r="T54" s="29"/>
    </row>
    <row r="55" spans="1:20" x14ac:dyDescent="0.25">
      <c r="A55" s="3">
        <v>45474</v>
      </c>
      <c r="B55" s="4">
        <v>62673.606338652797</v>
      </c>
      <c r="C55" s="4">
        <v>69987.542208009894</v>
      </c>
      <c r="D55" s="4">
        <v>53717.375433420697</v>
      </c>
      <c r="E55" s="4">
        <v>64619.249649218502</v>
      </c>
      <c r="F55" s="4">
        <v>953395573304.80005</v>
      </c>
      <c r="G55" s="4">
        <v>1275323104043.98</v>
      </c>
      <c r="H55" s="11">
        <f t="shared" si="4"/>
        <v>-2.6705106633849066E-2</v>
      </c>
      <c r="I55" s="10">
        <f t="shared" si="0"/>
        <v>5.3963875959832798E-2</v>
      </c>
      <c r="J55" s="10">
        <f t="shared" si="1"/>
        <v>-8.742520709916235E-2</v>
      </c>
      <c r="K55" s="10">
        <f t="shared" si="2"/>
        <v>5.6924877767700153</v>
      </c>
      <c r="L55" s="10">
        <f t="shared" si="5"/>
        <v>0.30288461867901662</v>
      </c>
      <c r="S55" s="29"/>
      <c r="T55" s="29"/>
    </row>
    <row r="56" spans="1:20" x14ac:dyDescent="0.25">
      <c r="A56" s="3">
        <v>45505</v>
      </c>
      <c r="B56" s="4">
        <v>64625.840444714398</v>
      </c>
      <c r="C56" s="4">
        <v>65593.244771184007</v>
      </c>
      <c r="D56" s="4">
        <v>49121.237377594298</v>
      </c>
      <c r="E56" s="4">
        <v>58969.898366043097</v>
      </c>
      <c r="F56" s="4">
        <v>1076531038326.0699</v>
      </c>
      <c r="G56" s="4">
        <v>1164522862133.1299</v>
      </c>
      <c r="H56" s="11">
        <f t="shared" si="4"/>
        <v>-6.2786851748066835E-2</v>
      </c>
      <c r="I56" s="10">
        <f t="shared" si="0"/>
        <v>6.5913599069770873E-2</v>
      </c>
      <c r="J56" s="10">
        <f t="shared" si="1"/>
        <v>7.3929239904267918E-2</v>
      </c>
      <c r="K56" s="10">
        <f t="shared" si="2"/>
        <v>5.272287538904207</v>
      </c>
      <c r="L56" s="10">
        <f t="shared" si="5"/>
        <v>0.33533372270265938</v>
      </c>
      <c r="S56" s="29"/>
      <c r="T56" s="29"/>
    </row>
    <row r="57" spans="1:20" x14ac:dyDescent="0.25">
      <c r="A57" s="3">
        <v>45536</v>
      </c>
      <c r="B57" s="4">
        <v>58969.799453605898</v>
      </c>
      <c r="C57" s="4">
        <v>66480.6947101072</v>
      </c>
      <c r="D57" s="4">
        <v>52598.699662384097</v>
      </c>
      <c r="E57" s="4">
        <v>63329.498129476597</v>
      </c>
      <c r="F57" s="4">
        <v>935228464018.62</v>
      </c>
      <c r="G57" s="4">
        <v>1251461875405.8701</v>
      </c>
      <c r="H57" s="11">
        <f t="shared" si="4"/>
        <v>1.3529593512548139E-2</v>
      </c>
      <c r="I57" s="10">
        <f t="shared" si="0"/>
        <v>0.17514247501887933</v>
      </c>
      <c r="J57" s="10">
        <f t="shared" si="1"/>
        <v>0.10872796574243448</v>
      </c>
      <c r="K57" s="10">
        <f t="shared" si="2"/>
        <v>5.3571490396994017</v>
      </c>
      <c r="L57" s="10">
        <f t="shared" si="5"/>
        <v>0.26392278016049131</v>
      </c>
      <c r="S57" s="29"/>
      <c r="T57" s="29"/>
    </row>
    <row r="58" spans="1:20" x14ac:dyDescent="0.25">
      <c r="A58" s="3">
        <v>45566</v>
      </c>
      <c r="B58" s="4">
        <v>63335.603583718999</v>
      </c>
      <c r="C58" s="4">
        <v>73577.209658211606</v>
      </c>
      <c r="D58" s="4">
        <v>58895.207807819701</v>
      </c>
      <c r="E58" s="4">
        <v>70215.185632583903</v>
      </c>
      <c r="F58" s="4">
        <v>1049276385591.0601</v>
      </c>
      <c r="G58" s="4">
        <v>1388607599014.4299</v>
      </c>
      <c r="H58" s="11">
        <f t="shared" si="4"/>
        <v>0.10674549926184072</v>
      </c>
      <c r="I58" s="10">
        <f t="shared" si="0"/>
        <v>0.1895096816487058</v>
      </c>
      <c r="J58" s="10">
        <f t="shared" si="1"/>
        <v>0.37362103288402126</v>
      </c>
      <c r="K58" s="10">
        <f t="shared" si="2"/>
        <v>6.0357460878240454</v>
      </c>
      <c r="L58" s="10">
        <f t="shared" si="5"/>
        <v>0.24929026311105962</v>
      </c>
      <c r="S58" s="29"/>
      <c r="T58" s="29"/>
    </row>
    <row r="59" spans="1:20" x14ac:dyDescent="0.25">
      <c r="A59" s="3">
        <v>45597</v>
      </c>
      <c r="B59" s="4">
        <v>70216.896967882494</v>
      </c>
      <c r="C59" s="4">
        <v>99655.501078633504</v>
      </c>
      <c r="D59" s="4">
        <v>66803.649995796004</v>
      </c>
      <c r="E59" s="4">
        <v>96449.055812773193</v>
      </c>
      <c r="F59" s="4">
        <v>2214093389107.4399</v>
      </c>
      <c r="G59" s="4">
        <v>1908652965665.1699</v>
      </c>
      <c r="H59" s="11">
        <f t="shared" si="4"/>
        <v>0.35443436278113089</v>
      </c>
      <c r="I59" s="10">
        <f t="shared" si="0"/>
        <v>5.558513137478456E-2</v>
      </c>
      <c r="J59" s="10">
        <f t="shared" si="1"/>
        <v>-3.1310342811816994E-2</v>
      </c>
      <c r="K59" s="10">
        <f t="shared" si="2"/>
        <v>8.5294562691517957</v>
      </c>
      <c r="L59" s="10">
        <f t="shared" si="5"/>
        <v>0.4917673073986959</v>
      </c>
      <c r="S59" s="29"/>
      <c r="T59" s="29"/>
    </row>
    <row r="60" spans="1:20" x14ac:dyDescent="0.25">
      <c r="A60" s="3">
        <v>45627</v>
      </c>
      <c r="B60" s="4">
        <v>96461.336800238598</v>
      </c>
      <c r="C60" s="4">
        <v>108268.4470804361</v>
      </c>
      <c r="D60" s="4">
        <v>91317.135460051097</v>
      </c>
      <c r="E60" s="4">
        <v>93429.202811399198</v>
      </c>
      <c r="F60" s="4">
        <v>2367571853073.27</v>
      </c>
      <c r="G60" s="4">
        <v>1850183342119.26</v>
      </c>
      <c r="H60" s="11">
        <f t="shared" si="4"/>
        <v>8.6427200792523501E-2</v>
      </c>
      <c r="I60" s="10">
        <f t="shared" si="0"/>
        <v>4.6737944338377552E-2</v>
      </c>
      <c r="J60" s="10">
        <f t="shared" si="1"/>
        <v>9.6070864386644139E-2</v>
      </c>
      <c r="K60" s="10">
        <f t="shared" si="2"/>
        <v>9.3530604995693505</v>
      </c>
      <c r="L60" s="10">
        <f t="shared" si="5"/>
        <v>0.18563122392073694</v>
      </c>
      <c r="S60" s="29"/>
      <c r="T60" s="29"/>
    </row>
    <row r="61" spans="1:20" x14ac:dyDescent="0.25">
      <c r="A61" s="3">
        <v>45658</v>
      </c>
      <c r="B61" s="4">
        <v>93425.102136049405</v>
      </c>
      <c r="C61" s="4">
        <v>109114.8848340883</v>
      </c>
      <c r="D61" s="4">
        <v>89260.100188608601</v>
      </c>
      <c r="E61" s="4">
        <v>102405.02708444541</v>
      </c>
      <c r="F61" s="4">
        <v>1917584997242.1399</v>
      </c>
      <c r="G61" s="4">
        <v>2029428972448.1001</v>
      </c>
      <c r="H61" s="11">
        <f t="shared" si="4"/>
        <v>7.8179541360129372E-3</v>
      </c>
      <c r="I61" s="10">
        <f t="shared" si="0"/>
        <v>1.1861806862667305E-2</v>
      </c>
      <c r="J61" s="10">
        <f t="shared" si="1"/>
        <v>-0.17608526913425471</v>
      </c>
      <c r="K61" s="10">
        <f t="shared" si="2"/>
        <v>9.4340002517223507</v>
      </c>
      <c r="L61" s="10">
        <f t="shared" si="5"/>
        <v>0.22243740040091931</v>
      </c>
      <c r="S61" s="29"/>
      <c r="T61" s="29"/>
    </row>
    <row r="62" spans="1:20" x14ac:dyDescent="0.25">
      <c r="A62" s="3">
        <v>45689</v>
      </c>
      <c r="B62" s="4">
        <v>102402.79811539729</v>
      </c>
      <c r="C62" s="4">
        <v>102755.72601752719</v>
      </c>
      <c r="D62" s="4">
        <v>78248.916101526804</v>
      </c>
      <c r="E62" s="4">
        <v>84373.010329580196</v>
      </c>
      <c r="F62" s="4">
        <v>1389494855080.7</v>
      </c>
      <c r="G62" s="4">
        <v>1673219380516.4099</v>
      </c>
      <c r="H62" s="11">
        <f t="shared" si="4"/>
        <v>-5.8279480624759405E-2</v>
      </c>
      <c r="I62" s="10">
        <f t="shared" si="0"/>
        <v>5.8465179944508922E-2</v>
      </c>
      <c r="J62" s="10">
        <f t="shared" si="1"/>
        <v>-2.1619465295660945E-2</v>
      </c>
      <c r="K62" s="10">
        <f t="shared" si="2"/>
        <v>8.825912136213363</v>
      </c>
      <c r="L62" s="10">
        <f t="shared" si="5"/>
        <v>0.31319040744542925</v>
      </c>
      <c r="S62" s="29"/>
      <c r="T62" s="29"/>
    </row>
    <row r="63" spans="1:20" x14ac:dyDescent="0.25">
      <c r="A63" s="3">
        <v>45717</v>
      </c>
      <c r="B63" s="4">
        <v>84373.864371836695</v>
      </c>
      <c r="C63" s="4">
        <v>95043.435203001005</v>
      </c>
      <c r="D63" s="4">
        <v>76624.252489826802</v>
      </c>
      <c r="E63" s="4">
        <v>82548.910960869398</v>
      </c>
      <c r="F63" s="4">
        <v>1133328839500.75</v>
      </c>
      <c r="G63" s="4">
        <v>1638221363683.2</v>
      </c>
      <c r="H63" s="11">
        <f t="shared" si="4"/>
        <v>-7.5054608764193759E-2</v>
      </c>
      <c r="I63" s="10">
        <f t="shared" si="0"/>
        <v>0.11423239804781349</v>
      </c>
      <c r="J63" s="10">
        <f t="shared" si="1"/>
        <v>0.14123021371148115</v>
      </c>
      <c r="K63" s="10">
        <f t="shared" si="2"/>
        <v>8.0884321450785244</v>
      </c>
      <c r="L63" s="10">
        <f t="shared" si="5"/>
        <v>0.24038319611169667</v>
      </c>
      <c r="S63" s="29"/>
      <c r="T63" s="29"/>
    </row>
    <row r="64" spans="1:20" x14ac:dyDescent="0.25">
      <c r="A64" s="3">
        <v>45748</v>
      </c>
      <c r="B64" s="4">
        <v>82551.918729254699</v>
      </c>
      <c r="C64" s="4">
        <v>95768.392466955906</v>
      </c>
      <c r="D64" s="4">
        <v>74436.679100945199</v>
      </c>
      <c r="E64" s="4">
        <v>94207.311297523003</v>
      </c>
      <c r="F64" s="4">
        <v>1060974068310.71</v>
      </c>
      <c r="G64" s="4">
        <v>1870909932833.95</v>
      </c>
      <c r="H64" s="11">
        <f t="shared" si="4"/>
        <v>7.6276416399142311E-3</v>
      </c>
      <c r="I64" s="10">
        <f t="shared" si="0"/>
        <v>0.12852239149492037</v>
      </c>
      <c r="J64" s="10">
        <f t="shared" si="1"/>
        <v>0.11072155455681765</v>
      </c>
      <c r="K64" s="10">
        <f t="shared" si="2"/>
        <v>8.157755448549862</v>
      </c>
      <c r="L64" s="10">
        <f t="shared" si="5"/>
        <v>0.2865752962606285</v>
      </c>
      <c r="S64" s="29"/>
      <c r="T64" s="29"/>
    </row>
    <row r="65" spans="1:20" x14ac:dyDescent="0.25">
      <c r="A65" s="3">
        <v>45778</v>
      </c>
      <c r="B65" s="4">
        <v>94212.8628771738</v>
      </c>
      <c r="C65" s="4">
        <v>111970.1681100799</v>
      </c>
      <c r="D65" s="4">
        <v>93399.858907686197</v>
      </c>
      <c r="E65" s="4">
        <v>104638.0912550028</v>
      </c>
      <c r="F65" s="4">
        <v>1496397538235.6499</v>
      </c>
      <c r="G65" s="4">
        <v>2079433767578.8301</v>
      </c>
      <c r="H65" s="11">
        <f t="shared" si="4"/>
        <v>0.16917664822153392</v>
      </c>
      <c r="I65" s="10" t="e">
        <f t="shared" si="0"/>
        <v>#DIV/0!</v>
      </c>
      <c r="J65" s="10">
        <f t="shared" si="1"/>
        <v>2.3865527606687031E-2</v>
      </c>
      <c r="K65" s="10">
        <f t="shared" si="2"/>
        <v>9.7070338205680162</v>
      </c>
      <c r="L65" s="10">
        <f t="shared" si="5"/>
        <v>0.1988258806766301</v>
      </c>
      <c r="S65" s="29"/>
      <c r="T65" s="29"/>
    </row>
    <row r="66" spans="1:20" x14ac:dyDescent="0.25">
      <c r="A66" s="3">
        <v>45809</v>
      </c>
      <c r="B66" s="4">
        <v>104637.29668689601</v>
      </c>
      <c r="C66" s="4">
        <v>110561.4198181253</v>
      </c>
      <c r="D66" s="4">
        <v>98286.205930425407</v>
      </c>
      <c r="E66" s="4">
        <v>107135.3345105601</v>
      </c>
      <c r="F66" s="4">
        <v>1424277758115.75</v>
      </c>
      <c r="G66" s="4">
        <v>2130649407200.5601</v>
      </c>
      <c r="H66" s="11">
        <f t="shared" si="4"/>
        <v>-1.2581460899206974E-2</v>
      </c>
      <c r="I66" s="10" t="e">
        <f t="shared" si="0"/>
        <v>#DIV/0!</v>
      </c>
      <c r="J66" s="10">
        <f t="shared" si="1"/>
        <v>-1</v>
      </c>
      <c r="K66" s="10">
        <f t="shared" si="2"/>
        <v>9.5723236932080535</v>
      </c>
      <c r="L66" s="10">
        <f t="shared" si="5"/>
        <v>0.12489253981773629</v>
      </c>
    </row>
    <row r="67" spans="1:20" x14ac:dyDescent="0.25">
      <c r="H67" s="10"/>
      <c r="I67" s="10"/>
      <c r="J67" s="10"/>
      <c r="K67" s="10"/>
      <c r="L67" s="10"/>
    </row>
    <row r="68" spans="1:20" x14ac:dyDescent="0.25">
      <c r="H68" s="10"/>
      <c r="I68" s="10"/>
      <c r="J68" s="10"/>
      <c r="K68" s="10"/>
      <c r="L68" s="10"/>
    </row>
    <row r="69" spans="1:20" x14ac:dyDescent="0.25">
      <c r="H69" s="10"/>
      <c r="I69" s="10"/>
      <c r="J69" s="10"/>
      <c r="K69" s="10"/>
      <c r="L69" s="10"/>
    </row>
    <row r="70" spans="1:20" x14ac:dyDescent="0.25">
      <c r="H70" s="10"/>
      <c r="I70" s="10"/>
      <c r="J70" s="10"/>
      <c r="K70" s="10"/>
      <c r="L70" s="10"/>
    </row>
    <row r="71" spans="1:20" x14ac:dyDescent="0.25">
      <c r="H71" s="10"/>
      <c r="I71" s="10"/>
      <c r="J71" s="10"/>
      <c r="K71" s="10"/>
      <c r="L71" s="10"/>
    </row>
    <row r="72" spans="1:20" x14ac:dyDescent="0.25">
      <c r="H72" s="10"/>
      <c r="I72" s="10"/>
      <c r="J72" s="10"/>
      <c r="K72" s="10"/>
      <c r="L72" s="10"/>
    </row>
    <row r="73" spans="1:20" x14ac:dyDescent="0.25">
      <c r="H73" s="10"/>
      <c r="I73" s="10"/>
      <c r="J73" s="10"/>
      <c r="K73" s="10"/>
      <c r="L73" s="10"/>
    </row>
    <row r="74" spans="1:20" x14ac:dyDescent="0.25">
      <c r="H74" s="10"/>
      <c r="I74" s="10"/>
      <c r="J74" s="10"/>
      <c r="K74" s="10"/>
      <c r="L74" s="10"/>
    </row>
    <row r="75" spans="1:20" x14ac:dyDescent="0.25">
      <c r="H75" s="10"/>
      <c r="I75" s="10"/>
      <c r="J75" s="10"/>
      <c r="K75" s="10"/>
      <c r="L75" s="10"/>
    </row>
    <row r="76" spans="1:20" x14ac:dyDescent="0.25">
      <c r="H76" s="10"/>
      <c r="I76" s="10"/>
      <c r="J76" s="10"/>
      <c r="K76" s="10"/>
      <c r="L76" s="10"/>
    </row>
    <row r="77" spans="1:20" x14ac:dyDescent="0.25">
      <c r="H77" s="10"/>
      <c r="I77" s="10"/>
      <c r="J77" s="10"/>
      <c r="K77" s="10"/>
      <c r="L77" s="10"/>
    </row>
    <row r="78" spans="1:20" x14ac:dyDescent="0.25">
      <c r="H78" s="10"/>
      <c r="I78" s="10"/>
      <c r="J78" s="10"/>
      <c r="K78" s="10"/>
      <c r="L78" s="10"/>
    </row>
    <row r="79" spans="1:20" x14ac:dyDescent="0.25">
      <c r="H79" s="10"/>
      <c r="I79" s="10"/>
      <c r="J79" s="10"/>
      <c r="K79" s="10"/>
      <c r="L79" s="10"/>
    </row>
    <row r="80" spans="1:20" x14ac:dyDescent="0.25">
      <c r="H80" s="10"/>
      <c r="I80" s="10"/>
      <c r="J80" s="10"/>
      <c r="K80" s="10"/>
      <c r="L80" s="10"/>
    </row>
    <row r="81" spans="8:12" x14ac:dyDescent="0.25">
      <c r="H81" s="10"/>
      <c r="I81" s="10"/>
      <c r="J81" s="10"/>
      <c r="K81" s="10"/>
      <c r="L81" s="10"/>
    </row>
    <row r="82" spans="8:12" x14ac:dyDescent="0.25">
      <c r="H82" s="10"/>
      <c r="I82" s="10"/>
      <c r="J82" s="10"/>
      <c r="K82" s="10"/>
      <c r="L82" s="10"/>
    </row>
    <row r="83" spans="8:12" x14ac:dyDescent="0.25">
      <c r="H83" s="10"/>
      <c r="I83" s="10"/>
      <c r="J83" s="10"/>
      <c r="K83" s="10"/>
      <c r="L83" s="10"/>
    </row>
    <row r="84" spans="8:12" x14ac:dyDescent="0.25">
      <c r="H84" s="10"/>
      <c r="I84" s="10"/>
      <c r="J84" s="10"/>
      <c r="K84" s="10"/>
      <c r="L84" s="10"/>
    </row>
    <row r="85" spans="8:12" x14ac:dyDescent="0.25">
      <c r="H85" s="10"/>
      <c r="I85" s="10"/>
      <c r="J85" s="10"/>
      <c r="K85" s="10"/>
      <c r="L85" s="10"/>
    </row>
    <row r="86" spans="8:12" x14ac:dyDescent="0.25">
      <c r="H86" s="10"/>
      <c r="I86" s="10"/>
      <c r="J86" s="10"/>
      <c r="K86" s="10"/>
      <c r="L86" s="10"/>
    </row>
    <row r="87" spans="8:12" x14ac:dyDescent="0.25">
      <c r="H87" s="10"/>
      <c r="I87" s="10"/>
      <c r="J87" s="10"/>
      <c r="K87" s="10"/>
      <c r="L87" s="10"/>
    </row>
    <row r="88" spans="8:12" x14ac:dyDescent="0.25">
      <c r="H88" s="10"/>
      <c r="I88" s="10"/>
      <c r="J88" s="10"/>
      <c r="K88" s="10"/>
      <c r="L88" s="10"/>
    </row>
    <row r="89" spans="8:12" x14ac:dyDescent="0.25">
      <c r="H89" s="10"/>
      <c r="I89" s="10"/>
      <c r="J89" s="10"/>
      <c r="K89" s="10"/>
      <c r="L89" s="10"/>
    </row>
    <row r="90" spans="8:12" x14ac:dyDescent="0.25">
      <c r="H90" s="10"/>
      <c r="I90" s="10"/>
      <c r="J90" s="10"/>
      <c r="K90" s="10"/>
      <c r="L90" s="10"/>
    </row>
    <row r="91" spans="8:12" x14ac:dyDescent="0.25">
      <c r="H91" s="10"/>
      <c r="I91" s="10"/>
      <c r="J91" s="10"/>
      <c r="K91" s="10"/>
      <c r="L91" s="10"/>
    </row>
    <row r="92" spans="8:12" x14ac:dyDescent="0.25">
      <c r="H92" s="10"/>
      <c r="I92" s="10"/>
      <c r="J92" s="10"/>
      <c r="K92" s="10"/>
      <c r="L92" s="10"/>
    </row>
    <row r="93" spans="8:12" x14ac:dyDescent="0.25">
      <c r="H93" s="10"/>
      <c r="I93" s="10"/>
      <c r="J93" s="10"/>
      <c r="K93" s="10"/>
      <c r="L93" s="10"/>
    </row>
    <row r="94" spans="8:12" x14ac:dyDescent="0.25">
      <c r="H94" s="10"/>
      <c r="I94" s="10"/>
      <c r="J94" s="10"/>
      <c r="K94" s="10"/>
      <c r="L94" s="10"/>
    </row>
    <row r="95" spans="8:12" x14ac:dyDescent="0.25">
      <c r="H95" s="10"/>
      <c r="I95" s="10"/>
      <c r="J95" s="10"/>
      <c r="K95" s="10"/>
      <c r="L95" s="10"/>
    </row>
    <row r="96" spans="8:12" x14ac:dyDescent="0.25">
      <c r="H96" s="10"/>
      <c r="I96" s="10"/>
      <c r="J96" s="10"/>
      <c r="K96" s="10"/>
      <c r="L96" s="10"/>
    </row>
    <row r="97" spans="8:12" x14ac:dyDescent="0.25">
      <c r="H97" s="10"/>
      <c r="I97" s="10"/>
      <c r="J97" s="10"/>
      <c r="K97" s="10"/>
      <c r="L97" s="10"/>
    </row>
    <row r="98" spans="8:12" x14ac:dyDescent="0.25">
      <c r="H98" s="10"/>
      <c r="I98" s="10"/>
      <c r="J98" s="10"/>
      <c r="K98" s="10"/>
      <c r="L98" s="10"/>
    </row>
    <row r="99" spans="8:12" x14ac:dyDescent="0.25">
      <c r="H99" s="10"/>
      <c r="I99" s="10"/>
      <c r="J99" s="10"/>
      <c r="K99" s="10"/>
      <c r="L99" s="10"/>
    </row>
    <row r="100" spans="8:12" x14ac:dyDescent="0.25">
      <c r="H100" s="10"/>
      <c r="I100" s="10"/>
      <c r="J100" s="10"/>
      <c r="K100" s="10"/>
      <c r="L100" s="10"/>
    </row>
    <row r="101" spans="8:12" x14ac:dyDescent="0.25">
      <c r="H101" s="10"/>
      <c r="I101" s="10"/>
      <c r="J101" s="10"/>
      <c r="K101" s="10"/>
      <c r="L101" s="10"/>
    </row>
    <row r="102" spans="8:12" x14ac:dyDescent="0.25">
      <c r="H102" s="10"/>
      <c r="I102" s="10"/>
      <c r="J102" s="10"/>
      <c r="K102" s="10"/>
      <c r="L102" s="10"/>
    </row>
    <row r="103" spans="8:12" x14ac:dyDescent="0.25">
      <c r="H103" s="10"/>
      <c r="I103" s="10"/>
      <c r="J103" s="10"/>
      <c r="K103" s="10"/>
      <c r="L103" s="10"/>
    </row>
    <row r="104" spans="8:12" x14ac:dyDescent="0.25">
      <c r="H104" s="10"/>
      <c r="I104" s="10"/>
      <c r="J104" s="10"/>
      <c r="K104" s="10"/>
      <c r="L104" s="10"/>
    </row>
    <row r="105" spans="8:12" x14ac:dyDescent="0.25">
      <c r="H105" s="10"/>
      <c r="I105" s="10"/>
      <c r="J105" s="10"/>
      <c r="K105" s="10"/>
      <c r="L105" s="10"/>
    </row>
    <row r="106" spans="8:12" x14ac:dyDescent="0.25">
      <c r="H106" s="10"/>
      <c r="I106" s="10"/>
      <c r="J106" s="10"/>
      <c r="K106" s="10"/>
      <c r="L106" s="10"/>
    </row>
    <row r="107" spans="8:12" x14ac:dyDescent="0.25">
      <c r="H107" s="10"/>
      <c r="I107" s="10"/>
      <c r="J107" s="10"/>
      <c r="K107" s="10"/>
      <c r="L107" s="10"/>
    </row>
    <row r="108" spans="8:12" x14ac:dyDescent="0.25">
      <c r="H108" s="10"/>
      <c r="I108" s="10"/>
      <c r="J108" s="10"/>
      <c r="K108" s="10"/>
      <c r="L108" s="10"/>
    </row>
    <row r="109" spans="8:12" x14ac:dyDescent="0.25">
      <c r="H109" s="10"/>
      <c r="I109" s="10"/>
      <c r="J109" s="10"/>
      <c r="K109" s="10"/>
      <c r="L109" s="10"/>
    </row>
    <row r="110" spans="8:12" x14ac:dyDescent="0.25">
      <c r="H110" s="10"/>
      <c r="I110" s="10"/>
      <c r="J110" s="10"/>
      <c r="K110" s="10"/>
      <c r="L110" s="10"/>
    </row>
    <row r="111" spans="8:12" x14ac:dyDescent="0.25">
      <c r="H111" s="10"/>
      <c r="I111" s="10"/>
      <c r="J111" s="10"/>
      <c r="K111" s="10"/>
      <c r="L111" s="10"/>
    </row>
    <row r="112" spans="8:12" x14ac:dyDescent="0.25">
      <c r="H112" s="10"/>
      <c r="I112" s="10"/>
      <c r="J112" s="10"/>
      <c r="K112" s="10"/>
      <c r="L112" s="10"/>
    </row>
    <row r="113" spans="8:12" x14ac:dyDescent="0.25">
      <c r="H113" s="10"/>
      <c r="I113" s="10"/>
      <c r="J113" s="10"/>
      <c r="K113" s="10"/>
      <c r="L113" s="10"/>
    </row>
    <row r="114" spans="8:12" x14ac:dyDescent="0.25">
      <c r="H114" s="10"/>
      <c r="I114" s="10"/>
      <c r="J114" s="10"/>
      <c r="K114" s="10"/>
      <c r="L114" s="10"/>
    </row>
    <row r="115" spans="8:12" x14ac:dyDescent="0.25">
      <c r="H115" s="10"/>
      <c r="I115" s="10"/>
      <c r="J115" s="10"/>
      <c r="K115" s="10"/>
      <c r="L115" s="10"/>
    </row>
    <row r="116" spans="8:12" x14ac:dyDescent="0.25">
      <c r="H116" s="10"/>
      <c r="I116" s="10"/>
      <c r="J116" s="10"/>
      <c r="K116" s="10"/>
      <c r="L116" s="10"/>
    </row>
    <row r="117" spans="8:12" x14ac:dyDescent="0.25">
      <c r="H117" s="10"/>
      <c r="I117" s="10"/>
      <c r="J117" s="10"/>
      <c r="K117" s="10"/>
      <c r="L117" s="10"/>
    </row>
    <row r="118" spans="8:12" x14ac:dyDescent="0.25">
      <c r="H118" s="10"/>
      <c r="I118" s="10"/>
      <c r="J118" s="10"/>
      <c r="K118" s="10"/>
      <c r="L118" s="10"/>
    </row>
    <row r="119" spans="8:12" x14ac:dyDescent="0.25">
      <c r="H119" s="10"/>
      <c r="I119" s="10"/>
      <c r="J119" s="10"/>
      <c r="K119" s="10"/>
      <c r="L119" s="10"/>
    </row>
    <row r="120" spans="8:12" x14ac:dyDescent="0.25">
      <c r="H120" s="10"/>
      <c r="I120" s="10"/>
      <c r="J120" s="10"/>
      <c r="K120" s="10"/>
      <c r="L120" s="10"/>
    </row>
    <row r="121" spans="8:12" x14ac:dyDescent="0.25">
      <c r="H121" s="10"/>
      <c r="I121" s="10"/>
      <c r="J121" s="10"/>
      <c r="K121" s="10"/>
      <c r="L121" s="10"/>
    </row>
    <row r="122" spans="8:12" x14ac:dyDescent="0.25">
      <c r="H122" s="10"/>
      <c r="I122" s="10"/>
      <c r="J122" s="10"/>
      <c r="K122" s="10"/>
      <c r="L122" s="10"/>
    </row>
    <row r="123" spans="8:12" x14ac:dyDescent="0.25">
      <c r="H123" s="10"/>
      <c r="I123" s="10"/>
      <c r="J123" s="10"/>
      <c r="K123" s="10"/>
      <c r="L123" s="10"/>
    </row>
    <row r="124" spans="8:12" x14ac:dyDescent="0.25">
      <c r="H124" s="10"/>
      <c r="I124" s="10"/>
      <c r="J124" s="10"/>
      <c r="K124" s="10"/>
      <c r="L124" s="10"/>
    </row>
    <row r="125" spans="8:12" x14ac:dyDescent="0.25">
      <c r="H125" s="10"/>
      <c r="I125" s="10"/>
      <c r="J125" s="10"/>
      <c r="K125" s="10"/>
      <c r="L125" s="10"/>
    </row>
    <row r="126" spans="8:12" x14ac:dyDescent="0.25">
      <c r="H126" s="10"/>
      <c r="I126" s="10"/>
      <c r="J126" s="10"/>
      <c r="K126" s="10"/>
      <c r="L126" s="10"/>
    </row>
    <row r="127" spans="8:12" x14ac:dyDescent="0.25">
      <c r="H127" s="10"/>
      <c r="I127" s="10"/>
      <c r="J127" s="10"/>
      <c r="K127" s="10"/>
      <c r="L127" s="10"/>
    </row>
    <row r="128" spans="8:12" x14ac:dyDescent="0.25">
      <c r="H128" s="10"/>
      <c r="I128" s="10"/>
      <c r="J128" s="10"/>
      <c r="K128" s="10"/>
      <c r="L128" s="10"/>
    </row>
    <row r="129" spans="8:12" x14ac:dyDescent="0.25">
      <c r="H129" s="10"/>
      <c r="I129" s="10"/>
      <c r="J129" s="10"/>
      <c r="K129" s="10"/>
      <c r="L129" s="10"/>
    </row>
    <row r="130" spans="8:12" x14ac:dyDescent="0.25">
      <c r="H130" s="10"/>
      <c r="I130" s="10"/>
      <c r="J130" s="10"/>
      <c r="K130" s="10"/>
      <c r="L130" s="10"/>
    </row>
    <row r="131" spans="8:12" x14ac:dyDescent="0.25">
      <c r="H131" s="10"/>
      <c r="I131" s="10"/>
      <c r="J131" s="10"/>
      <c r="K131" s="10"/>
      <c r="L131" s="10"/>
    </row>
    <row r="132" spans="8:12" x14ac:dyDescent="0.25">
      <c r="H132" s="10"/>
      <c r="I132" s="10"/>
      <c r="J132" s="10"/>
      <c r="K132" s="10"/>
      <c r="L132" s="10"/>
    </row>
    <row r="133" spans="8:12" x14ac:dyDescent="0.25">
      <c r="H133" s="10"/>
      <c r="I133" s="10"/>
      <c r="J133" s="10"/>
      <c r="K133" s="10"/>
      <c r="L133" s="10"/>
    </row>
    <row r="134" spans="8:12" x14ac:dyDescent="0.25">
      <c r="H134" s="10"/>
      <c r="I134" s="10"/>
      <c r="J134" s="10"/>
      <c r="K134" s="10"/>
      <c r="L134" s="10"/>
    </row>
    <row r="135" spans="8:12" x14ac:dyDescent="0.25">
      <c r="H135" s="10"/>
      <c r="I135" s="10"/>
      <c r="J135" s="10"/>
      <c r="K135" s="10"/>
      <c r="L135" s="10"/>
    </row>
    <row r="136" spans="8:12" x14ac:dyDescent="0.25">
      <c r="H136" s="10"/>
      <c r="I136" s="10"/>
      <c r="J136" s="10"/>
      <c r="K136" s="10"/>
      <c r="L136" s="10"/>
    </row>
    <row r="137" spans="8:12" x14ac:dyDescent="0.25">
      <c r="H137" s="10"/>
      <c r="I137" s="10"/>
      <c r="J137" s="10"/>
      <c r="K137" s="10"/>
      <c r="L137" s="10"/>
    </row>
    <row r="138" spans="8:12" x14ac:dyDescent="0.25">
      <c r="H138" s="10"/>
      <c r="I138" s="10"/>
      <c r="J138" s="10"/>
      <c r="K138" s="10"/>
      <c r="L138" s="10"/>
    </row>
    <row r="139" spans="8:12" x14ac:dyDescent="0.25">
      <c r="H139" s="10"/>
      <c r="I139" s="10"/>
      <c r="J139" s="10"/>
      <c r="K139" s="10"/>
      <c r="L139" s="10"/>
    </row>
    <row r="140" spans="8:12" x14ac:dyDescent="0.25">
      <c r="H140" s="10"/>
      <c r="I140" s="10"/>
      <c r="J140" s="10"/>
      <c r="K140" s="10"/>
      <c r="L140" s="10"/>
    </row>
    <row r="141" spans="8:12" x14ac:dyDescent="0.25">
      <c r="H141" s="10"/>
      <c r="I141" s="10"/>
      <c r="J141" s="10"/>
      <c r="K141" s="10"/>
      <c r="L141" s="10"/>
    </row>
    <row r="142" spans="8:12" x14ac:dyDescent="0.25">
      <c r="H142" s="10"/>
      <c r="I142" s="10"/>
      <c r="J142" s="10"/>
      <c r="K142" s="10"/>
      <c r="L142" s="10"/>
    </row>
    <row r="143" spans="8:12" x14ac:dyDescent="0.25">
      <c r="H143" s="10"/>
      <c r="I143" s="10"/>
      <c r="J143" s="10"/>
      <c r="K143" s="10"/>
      <c r="L143" s="10"/>
    </row>
    <row r="144" spans="8:12" x14ac:dyDescent="0.25">
      <c r="H144" s="10"/>
      <c r="I144" s="10"/>
      <c r="J144" s="10"/>
      <c r="K144" s="10"/>
      <c r="L144" s="10"/>
    </row>
    <row r="145" spans="8:12" x14ac:dyDescent="0.25">
      <c r="H145" s="10"/>
      <c r="I145" s="10"/>
      <c r="J145" s="10"/>
      <c r="K145" s="10"/>
      <c r="L145" s="10"/>
    </row>
    <row r="146" spans="8:12" x14ac:dyDescent="0.25">
      <c r="H146" s="10"/>
      <c r="I146" s="10"/>
      <c r="J146" s="10"/>
      <c r="K146" s="10"/>
      <c r="L146" s="10"/>
    </row>
    <row r="147" spans="8:12" x14ac:dyDescent="0.25">
      <c r="H147" s="10"/>
      <c r="I147" s="10"/>
      <c r="J147" s="10"/>
      <c r="K147" s="10"/>
      <c r="L147" s="10"/>
    </row>
    <row r="148" spans="8:12" x14ac:dyDescent="0.25">
      <c r="H148" s="10"/>
      <c r="I148" s="10"/>
      <c r="J148" s="10"/>
      <c r="K148" s="10"/>
      <c r="L148" s="10"/>
    </row>
    <row r="149" spans="8:12" x14ac:dyDescent="0.25">
      <c r="H149" s="10"/>
      <c r="I149" s="10"/>
      <c r="J149" s="10"/>
      <c r="K149" s="10"/>
      <c r="L149" s="10"/>
    </row>
    <row r="150" spans="8:12" x14ac:dyDescent="0.25">
      <c r="H150" s="10"/>
      <c r="I150" s="10"/>
      <c r="J150" s="10"/>
      <c r="K150" s="10"/>
      <c r="L150" s="10"/>
    </row>
    <row r="151" spans="8:12" x14ac:dyDescent="0.25">
      <c r="H151" s="10"/>
      <c r="I151" s="10"/>
      <c r="J151" s="10"/>
      <c r="K151" s="10"/>
      <c r="L151" s="10"/>
    </row>
    <row r="152" spans="8:12" x14ac:dyDescent="0.25">
      <c r="H152" s="10"/>
      <c r="I152" s="10"/>
      <c r="J152" s="10"/>
      <c r="K152" s="10"/>
      <c r="L152" s="10"/>
    </row>
    <row r="153" spans="8:12" x14ac:dyDescent="0.25">
      <c r="H153" s="10"/>
      <c r="I153" s="10"/>
      <c r="J153" s="10"/>
      <c r="K153" s="10"/>
      <c r="L153" s="10"/>
    </row>
    <row r="154" spans="8:12" x14ac:dyDescent="0.25">
      <c r="H154" s="10"/>
      <c r="I154" s="10"/>
      <c r="J154" s="10"/>
      <c r="K154" s="10"/>
      <c r="L154" s="10"/>
    </row>
    <row r="155" spans="8:12" x14ac:dyDescent="0.25">
      <c r="H155" s="10"/>
      <c r="I155" s="10"/>
      <c r="J155" s="10"/>
      <c r="K155" s="10"/>
      <c r="L155" s="10"/>
    </row>
    <row r="156" spans="8:12" x14ac:dyDescent="0.25">
      <c r="H156" s="10"/>
      <c r="I156" s="10"/>
      <c r="J156" s="10"/>
      <c r="K156" s="10"/>
      <c r="L156" s="10"/>
    </row>
    <row r="157" spans="8:12" x14ac:dyDescent="0.25">
      <c r="H157" s="10"/>
      <c r="I157" s="10"/>
      <c r="J157" s="10"/>
      <c r="K157" s="10"/>
      <c r="L157" s="10"/>
    </row>
    <row r="158" spans="8:12" x14ac:dyDescent="0.25">
      <c r="H158" s="10"/>
      <c r="I158" s="10"/>
      <c r="J158" s="10"/>
      <c r="K158" s="10"/>
      <c r="L158" s="10"/>
    </row>
    <row r="159" spans="8:12" x14ac:dyDescent="0.25">
      <c r="H159" s="10"/>
      <c r="I159" s="10"/>
      <c r="J159" s="10"/>
      <c r="K159" s="10"/>
      <c r="L159" s="10"/>
    </row>
    <row r="160" spans="8:12" x14ac:dyDescent="0.25">
      <c r="H160" s="10"/>
      <c r="I160" s="10"/>
      <c r="J160" s="10"/>
      <c r="K160" s="10"/>
      <c r="L160" s="10"/>
    </row>
    <row r="161" spans="8:12" x14ac:dyDescent="0.25">
      <c r="H161" s="10"/>
      <c r="I161" s="10"/>
      <c r="J161" s="10"/>
      <c r="K161" s="10"/>
      <c r="L161" s="10"/>
    </row>
    <row r="162" spans="8:12" x14ac:dyDescent="0.25">
      <c r="H162" s="10"/>
      <c r="I162" s="10"/>
      <c r="J162" s="10"/>
      <c r="K162" s="10"/>
      <c r="L162" s="10"/>
    </row>
    <row r="163" spans="8:12" x14ac:dyDescent="0.25">
      <c r="H163" s="10"/>
      <c r="I163" s="10"/>
      <c r="J163" s="10"/>
      <c r="K163" s="10"/>
      <c r="L163" s="10"/>
    </row>
    <row r="164" spans="8:12" x14ac:dyDescent="0.25">
      <c r="H164" s="10"/>
      <c r="I164" s="10"/>
      <c r="J164" s="10"/>
      <c r="K164" s="10"/>
      <c r="L164" s="10"/>
    </row>
    <row r="165" spans="8:12" x14ac:dyDescent="0.25">
      <c r="H165" s="10"/>
      <c r="I165" s="10"/>
      <c r="J165" s="10"/>
      <c r="K165" s="10"/>
      <c r="L165" s="10"/>
    </row>
    <row r="166" spans="8:12" x14ac:dyDescent="0.25">
      <c r="H166" s="10"/>
      <c r="I166" s="10"/>
      <c r="J166" s="10"/>
      <c r="K166" s="10"/>
      <c r="L166" s="10"/>
    </row>
    <row r="167" spans="8:12" x14ac:dyDescent="0.25">
      <c r="H167" s="10"/>
      <c r="I167" s="10"/>
      <c r="J167" s="10"/>
      <c r="K167" s="10"/>
      <c r="L167" s="10"/>
    </row>
    <row r="168" spans="8:12" x14ac:dyDescent="0.25">
      <c r="H168" s="10"/>
      <c r="I168" s="10"/>
      <c r="J168" s="10"/>
      <c r="K168" s="10"/>
      <c r="L168" s="10"/>
    </row>
    <row r="169" spans="8:12" x14ac:dyDescent="0.25">
      <c r="H169" s="10"/>
      <c r="I169" s="10"/>
      <c r="J169" s="10"/>
      <c r="K169" s="10"/>
      <c r="L169" s="10"/>
    </row>
    <row r="170" spans="8:12" x14ac:dyDescent="0.25">
      <c r="H170" s="10"/>
      <c r="I170" s="10"/>
      <c r="J170" s="10"/>
      <c r="K170" s="10"/>
      <c r="L170" s="10"/>
    </row>
    <row r="171" spans="8:12" x14ac:dyDescent="0.25">
      <c r="H171" s="10"/>
      <c r="I171" s="10"/>
      <c r="J171" s="10"/>
      <c r="K171" s="10"/>
      <c r="L171" s="10"/>
    </row>
    <row r="172" spans="8:12" x14ac:dyDescent="0.25">
      <c r="H172" s="10"/>
      <c r="I172" s="10"/>
      <c r="J172" s="10"/>
      <c r="K172" s="10"/>
      <c r="L172" s="10"/>
    </row>
    <row r="173" spans="8:12" x14ac:dyDescent="0.25">
      <c r="H173" s="10"/>
      <c r="I173" s="10"/>
      <c r="J173" s="10"/>
      <c r="K173" s="10"/>
      <c r="L173" s="10"/>
    </row>
    <row r="174" spans="8:12" x14ac:dyDescent="0.25">
      <c r="H174" s="10"/>
      <c r="I174" s="10"/>
      <c r="J174" s="10"/>
      <c r="K174" s="10"/>
      <c r="L174" s="10"/>
    </row>
    <row r="175" spans="8:12" x14ac:dyDescent="0.25">
      <c r="H175" s="10"/>
      <c r="I175" s="10"/>
      <c r="J175" s="10"/>
      <c r="K175" s="10"/>
      <c r="L175" s="10"/>
    </row>
    <row r="176" spans="8:12" x14ac:dyDescent="0.25">
      <c r="H176" s="10"/>
      <c r="I176" s="10"/>
      <c r="J176" s="10"/>
      <c r="K176" s="10"/>
      <c r="L176" s="10"/>
    </row>
    <row r="177" spans="8:12" x14ac:dyDescent="0.25">
      <c r="H177" s="10"/>
      <c r="I177" s="10"/>
      <c r="J177" s="10"/>
      <c r="K177" s="10"/>
      <c r="L177" s="10"/>
    </row>
    <row r="178" spans="8:12" x14ac:dyDescent="0.25">
      <c r="H178" s="10"/>
      <c r="I178" s="10"/>
      <c r="J178" s="10"/>
      <c r="K178" s="10"/>
      <c r="L178" s="10"/>
    </row>
    <row r="179" spans="8:12" x14ac:dyDescent="0.25">
      <c r="H179" s="10"/>
      <c r="I179" s="10"/>
      <c r="J179" s="10"/>
      <c r="K179" s="10"/>
      <c r="L179" s="10"/>
    </row>
    <row r="180" spans="8:12" x14ac:dyDescent="0.25">
      <c r="H180" s="10"/>
      <c r="I180" s="10"/>
      <c r="J180" s="10"/>
      <c r="K180" s="10"/>
      <c r="L180" s="10"/>
    </row>
    <row r="181" spans="8:12" x14ac:dyDescent="0.25">
      <c r="H181" s="10"/>
      <c r="I181" s="10"/>
      <c r="J181" s="10"/>
      <c r="K181" s="10"/>
      <c r="L181" s="10"/>
    </row>
    <row r="182" spans="8:12" x14ac:dyDescent="0.25">
      <c r="H182" s="10"/>
      <c r="I182" s="10"/>
      <c r="J182" s="10"/>
      <c r="K182" s="10"/>
      <c r="L182" s="10"/>
    </row>
    <row r="183" spans="8:12" x14ac:dyDescent="0.25">
      <c r="H183" s="10"/>
      <c r="I183" s="10"/>
      <c r="J183" s="10"/>
      <c r="K183" s="10"/>
      <c r="L183" s="10"/>
    </row>
    <row r="184" spans="8:12" x14ac:dyDescent="0.25">
      <c r="H184" s="10"/>
      <c r="I184" s="10"/>
      <c r="J184" s="10"/>
      <c r="K184" s="10"/>
      <c r="L184" s="10"/>
    </row>
    <row r="185" spans="8:12" x14ac:dyDescent="0.25">
      <c r="H185" s="10"/>
      <c r="I185" s="10"/>
      <c r="J185" s="10"/>
      <c r="K185" s="10"/>
      <c r="L185" s="10"/>
    </row>
    <row r="186" spans="8:12" x14ac:dyDescent="0.25">
      <c r="H186" s="10"/>
      <c r="I186" s="10"/>
      <c r="J186" s="10"/>
      <c r="K186" s="10"/>
      <c r="L186" s="10"/>
    </row>
    <row r="187" spans="8:12" x14ac:dyDescent="0.25">
      <c r="H187" s="10"/>
      <c r="I187" s="10"/>
      <c r="J187" s="10"/>
      <c r="K187" s="10"/>
      <c r="L187" s="10"/>
    </row>
    <row r="188" spans="8:12" x14ac:dyDescent="0.25">
      <c r="H188" s="10"/>
      <c r="I188" s="10"/>
      <c r="J188" s="10"/>
      <c r="K188" s="10"/>
      <c r="L188" s="10"/>
    </row>
    <row r="189" spans="8:12" x14ac:dyDescent="0.25">
      <c r="H189" s="10"/>
      <c r="I189" s="10"/>
      <c r="J189" s="10"/>
      <c r="K189" s="10"/>
      <c r="L189" s="10"/>
    </row>
    <row r="190" spans="8:12" x14ac:dyDescent="0.25">
      <c r="H190" s="10"/>
      <c r="I190" s="10"/>
      <c r="J190" s="10"/>
      <c r="K190" s="10"/>
      <c r="L190" s="10"/>
    </row>
    <row r="191" spans="8:12" x14ac:dyDescent="0.25">
      <c r="H191" s="10"/>
      <c r="I191" s="10"/>
      <c r="J191" s="10"/>
      <c r="K191" s="10"/>
      <c r="L191" s="10"/>
    </row>
    <row r="192" spans="8:12" x14ac:dyDescent="0.25">
      <c r="H192" s="10"/>
      <c r="I192" s="10"/>
      <c r="J192" s="10"/>
      <c r="K192" s="10"/>
      <c r="L192" s="10"/>
    </row>
    <row r="193" spans="8:12" x14ac:dyDescent="0.25">
      <c r="H193" s="10"/>
      <c r="I193" s="10"/>
      <c r="J193" s="10"/>
      <c r="K193" s="10"/>
      <c r="L193" s="10"/>
    </row>
    <row r="194" spans="8:12" x14ac:dyDescent="0.25">
      <c r="H194" s="10"/>
      <c r="I194" s="10"/>
      <c r="J194" s="10"/>
      <c r="K194" s="10"/>
      <c r="L194" s="10"/>
    </row>
    <row r="195" spans="8:12" x14ac:dyDescent="0.25">
      <c r="H195" s="10"/>
      <c r="I195" s="10"/>
      <c r="J195" s="10"/>
      <c r="K195" s="10"/>
      <c r="L195" s="10"/>
    </row>
    <row r="196" spans="8:12" x14ac:dyDescent="0.25">
      <c r="H196" s="10"/>
      <c r="I196" s="10"/>
      <c r="J196" s="10"/>
      <c r="K196" s="10"/>
      <c r="L196" s="10"/>
    </row>
    <row r="197" spans="8:12" x14ac:dyDescent="0.25">
      <c r="H197" s="10"/>
      <c r="I197" s="10"/>
      <c r="J197" s="10"/>
      <c r="K197" s="10"/>
      <c r="L197" s="10"/>
    </row>
    <row r="198" spans="8:12" x14ac:dyDescent="0.25">
      <c r="H198" s="10"/>
      <c r="I198" s="10"/>
      <c r="J198" s="10"/>
      <c r="K198" s="10"/>
      <c r="L198" s="10"/>
    </row>
    <row r="199" spans="8:12" x14ac:dyDescent="0.25">
      <c r="H199" s="10"/>
      <c r="I199" s="10"/>
      <c r="J199" s="10"/>
      <c r="K199" s="10"/>
      <c r="L199" s="10"/>
    </row>
    <row r="200" spans="8:12" x14ac:dyDescent="0.25">
      <c r="H200" s="10"/>
      <c r="I200" s="10"/>
      <c r="J200" s="10"/>
      <c r="K200" s="10"/>
      <c r="L200" s="10"/>
    </row>
    <row r="201" spans="8:12" x14ac:dyDescent="0.25">
      <c r="H201" s="10"/>
      <c r="I201" s="10"/>
      <c r="J201" s="10"/>
      <c r="K201" s="10"/>
      <c r="L201" s="10"/>
    </row>
    <row r="202" spans="8:12" x14ac:dyDescent="0.25">
      <c r="H202" s="10"/>
      <c r="I202" s="10"/>
      <c r="J202" s="10"/>
      <c r="K202" s="10"/>
      <c r="L202" s="10"/>
    </row>
    <row r="203" spans="8:12" x14ac:dyDescent="0.25">
      <c r="H203" s="10"/>
      <c r="I203" s="10"/>
      <c r="J203" s="10"/>
      <c r="K203" s="10"/>
      <c r="L203" s="10"/>
    </row>
    <row r="204" spans="8:12" x14ac:dyDescent="0.25">
      <c r="H204" s="10"/>
      <c r="I204" s="10"/>
      <c r="J204" s="10"/>
      <c r="K204" s="10"/>
      <c r="L204" s="10"/>
    </row>
    <row r="205" spans="8:12" x14ac:dyDescent="0.25">
      <c r="H205" s="10"/>
      <c r="I205" s="10"/>
      <c r="J205" s="10"/>
      <c r="K205" s="10"/>
      <c r="L205" s="10"/>
    </row>
    <row r="206" spans="8:12" x14ac:dyDescent="0.25">
      <c r="H206" s="10"/>
      <c r="I206" s="10"/>
      <c r="J206" s="10"/>
      <c r="K206" s="10"/>
      <c r="L206" s="10"/>
    </row>
    <row r="207" spans="8:12" x14ac:dyDescent="0.25">
      <c r="H207" s="10"/>
      <c r="I207" s="10"/>
      <c r="J207" s="10"/>
      <c r="K207" s="10"/>
      <c r="L207" s="10"/>
    </row>
    <row r="208" spans="8:12" x14ac:dyDescent="0.25">
      <c r="H208" s="10"/>
      <c r="I208" s="10"/>
      <c r="J208" s="10"/>
      <c r="K208" s="10"/>
      <c r="L208" s="10"/>
    </row>
    <row r="209" spans="8:12" x14ac:dyDescent="0.25">
      <c r="H209" s="10"/>
      <c r="I209" s="10"/>
      <c r="J209" s="10"/>
      <c r="K209" s="10"/>
      <c r="L209" s="10"/>
    </row>
    <row r="210" spans="8:12" x14ac:dyDescent="0.25">
      <c r="H210" s="10"/>
      <c r="I210" s="10"/>
      <c r="J210" s="10"/>
      <c r="K210" s="10"/>
      <c r="L210" s="10"/>
    </row>
    <row r="211" spans="8:12" x14ac:dyDescent="0.25">
      <c r="H211" s="10"/>
      <c r="I211" s="10"/>
      <c r="J211" s="10"/>
      <c r="K211" s="10"/>
      <c r="L211" s="10"/>
    </row>
    <row r="212" spans="8:12" x14ac:dyDescent="0.25">
      <c r="H212" s="10"/>
      <c r="I212" s="10"/>
      <c r="J212" s="10"/>
      <c r="K212" s="10"/>
      <c r="L212" s="10"/>
    </row>
    <row r="213" spans="8:12" x14ac:dyDescent="0.25">
      <c r="H213" s="10"/>
      <c r="I213" s="10"/>
      <c r="J213" s="10"/>
      <c r="K213" s="10"/>
      <c r="L213" s="10"/>
    </row>
    <row r="214" spans="8:12" x14ac:dyDescent="0.25">
      <c r="H214" s="10"/>
      <c r="I214" s="10"/>
      <c r="J214" s="10"/>
      <c r="K214" s="10"/>
      <c r="L214" s="10"/>
    </row>
    <row r="215" spans="8:12" x14ac:dyDescent="0.25">
      <c r="H215" s="10"/>
      <c r="I215" s="10"/>
      <c r="J215" s="10"/>
      <c r="K215" s="10"/>
      <c r="L215" s="10"/>
    </row>
    <row r="216" spans="8:12" x14ac:dyDescent="0.25">
      <c r="H216" s="10"/>
      <c r="I216" s="10"/>
      <c r="J216" s="10"/>
      <c r="K216" s="10"/>
      <c r="L216" s="10"/>
    </row>
    <row r="217" spans="8:12" x14ac:dyDescent="0.25">
      <c r="H217" s="10"/>
      <c r="I217" s="10"/>
      <c r="J217" s="10"/>
      <c r="K217" s="10"/>
      <c r="L217" s="10"/>
    </row>
    <row r="218" spans="8:12" x14ac:dyDescent="0.25">
      <c r="H218" s="10"/>
      <c r="I218" s="10"/>
      <c r="J218" s="10"/>
      <c r="K218" s="10"/>
      <c r="L218" s="10"/>
    </row>
    <row r="219" spans="8:12" x14ac:dyDescent="0.25">
      <c r="H219" s="10"/>
      <c r="I219" s="10"/>
      <c r="J219" s="10"/>
      <c r="K219" s="10"/>
      <c r="L219" s="10"/>
    </row>
    <row r="220" spans="8:12" x14ac:dyDescent="0.25">
      <c r="H220" s="10"/>
      <c r="I220" s="10"/>
      <c r="J220" s="10"/>
      <c r="K220" s="10"/>
      <c r="L220" s="10"/>
    </row>
    <row r="221" spans="8:12" x14ac:dyDescent="0.25">
      <c r="H221" s="10"/>
      <c r="I221" s="10"/>
      <c r="J221" s="10"/>
      <c r="K221" s="10"/>
      <c r="L221" s="10"/>
    </row>
    <row r="222" spans="8:12" x14ac:dyDescent="0.25">
      <c r="H222" s="10"/>
      <c r="I222" s="10"/>
      <c r="J222" s="10"/>
      <c r="K222" s="10"/>
      <c r="L222" s="10"/>
    </row>
    <row r="223" spans="8:12" x14ac:dyDescent="0.25">
      <c r="H223" s="10"/>
      <c r="I223" s="10"/>
      <c r="J223" s="10"/>
      <c r="K223" s="10"/>
      <c r="L223" s="10"/>
    </row>
    <row r="224" spans="8:12" x14ac:dyDescent="0.25">
      <c r="H224" s="10"/>
      <c r="I224" s="10"/>
      <c r="J224" s="10"/>
      <c r="K224" s="10"/>
      <c r="L224" s="10"/>
    </row>
    <row r="225" spans="8:12" x14ac:dyDescent="0.25">
      <c r="H225" s="10"/>
      <c r="I225" s="10"/>
      <c r="J225" s="10"/>
      <c r="K225" s="10"/>
      <c r="L225" s="10"/>
    </row>
    <row r="226" spans="8:12" x14ac:dyDescent="0.25">
      <c r="H226" s="10"/>
      <c r="I226" s="10"/>
      <c r="J226" s="10"/>
      <c r="K226" s="10"/>
      <c r="L226" s="10"/>
    </row>
    <row r="227" spans="8:12" x14ac:dyDescent="0.25">
      <c r="H227" s="10"/>
      <c r="I227" s="10"/>
      <c r="J227" s="10"/>
      <c r="K227" s="10"/>
      <c r="L227" s="10"/>
    </row>
    <row r="228" spans="8:12" x14ac:dyDescent="0.25">
      <c r="H228" s="10"/>
      <c r="I228" s="10"/>
      <c r="J228" s="10"/>
      <c r="K228" s="10"/>
      <c r="L228" s="10"/>
    </row>
    <row r="229" spans="8:12" x14ac:dyDescent="0.25">
      <c r="H229" s="10"/>
      <c r="I229" s="10"/>
      <c r="J229" s="10"/>
      <c r="K229" s="10"/>
      <c r="L229" s="10"/>
    </row>
    <row r="230" spans="8:12" x14ac:dyDescent="0.25">
      <c r="H230" s="10"/>
      <c r="I230" s="10"/>
      <c r="J230" s="10"/>
      <c r="K230" s="10"/>
      <c r="L230" s="10"/>
    </row>
    <row r="231" spans="8:12" x14ac:dyDescent="0.25">
      <c r="H231" s="10"/>
      <c r="I231" s="10"/>
      <c r="J231" s="10"/>
      <c r="K231" s="10"/>
      <c r="L231" s="10"/>
    </row>
    <row r="232" spans="8:12" x14ac:dyDescent="0.25">
      <c r="H232" s="10"/>
      <c r="I232" s="10"/>
      <c r="J232" s="10"/>
      <c r="K232" s="10"/>
      <c r="L232" s="10"/>
    </row>
    <row r="233" spans="8:12" x14ac:dyDescent="0.25">
      <c r="H233" s="10"/>
      <c r="I233" s="10"/>
      <c r="J233" s="10"/>
      <c r="K233" s="10"/>
      <c r="L233" s="10"/>
    </row>
    <row r="234" spans="8:12" x14ac:dyDescent="0.25">
      <c r="H234" s="10"/>
      <c r="I234" s="10"/>
      <c r="J234" s="10"/>
      <c r="K234" s="10"/>
      <c r="L234" s="10"/>
    </row>
    <row r="235" spans="8:12" x14ac:dyDescent="0.25">
      <c r="H235" s="10"/>
      <c r="I235" s="10"/>
      <c r="J235" s="10"/>
      <c r="K235" s="10"/>
      <c r="L235" s="10"/>
    </row>
    <row r="236" spans="8:12" x14ac:dyDescent="0.25">
      <c r="H236" s="10"/>
      <c r="I236" s="10"/>
      <c r="J236" s="10"/>
      <c r="K236" s="10"/>
      <c r="L236" s="10"/>
    </row>
    <row r="237" spans="8:12" x14ac:dyDescent="0.25">
      <c r="H237" s="10"/>
      <c r="I237" s="10"/>
      <c r="J237" s="10"/>
      <c r="K237" s="10"/>
      <c r="L237" s="10"/>
    </row>
    <row r="238" spans="8:12" x14ac:dyDescent="0.25">
      <c r="H238" s="10"/>
      <c r="I238" s="10"/>
      <c r="J238" s="10"/>
      <c r="K238" s="10"/>
      <c r="L238" s="10"/>
    </row>
    <row r="239" spans="8:12" x14ac:dyDescent="0.25">
      <c r="H239" s="10"/>
      <c r="I239" s="10"/>
      <c r="J239" s="10"/>
      <c r="K239" s="10"/>
      <c r="L239" s="10"/>
    </row>
    <row r="240" spans="8:12" x14ac:dyDescent="0.25">
      <c r="H240" s="10"/>
      <c r="I240" s="10"/>
      <c r="J240" s="10"/>
      <c r="K240" s="10"/>
      <c r="L240" s="10"/>
    </row>
    <row r="241" spans="8:12" x14ac:dyDescent="0.25">
      <c r="H241" s="10"/>
      <c r="I241" s="10"/>
      <c r="J241" s="10"/>
      <c r="K241" s="10"/>
      <c r="L241" s="10"/>
    </row>
    <row r="242" spans="8:12" x14ac:dyDescent="0.25">
      <c r="H242" s="10"/>
      <c r="I242" s="10"/>
      <c r="J242" s="10"/>
      <c r="K242" s="10"/>
      <c r="L242" s="10"/>
    </row>
    <row r="243" spans="8:12" x14ac:dyDescent="0.25">
      <c r="H243" s="10"/>
      <c r="I243" s="10"/>
      <c r="J243" s="10"/>
      <c r="K243" s="10"/>
      <c r="L243" s="10"/>
    </row>
    <row r="244" spans="8:12" x14ac:dyDescent="0.25">
      <c r="H244" s="10"/>
      <c r="I244" s="10"/>
      <c r="J244" s="10"/>
      <c r="K244" s="10"/>
      <c r="L244" s="10"/>
    </row>
    <row r="245" spans="8:12" x14ac:dyDescent="0.25">
      <c r="H245" s="10"/>
      <c r="I245" s="10"/>
      <c r="J245" s="10"/>
      <c r="K245" s="10"/>
      <c r="L245" s="10"/>
    </row>
    <row r="246" spans="8:12" x14ac:dyDescent="0.25">
      <c r="H246" s="10"/>
      <c r="I246" s="10"/>
      <c r="J246" s="10"/>
      <c r="K246" s="10"/>
      <c r="L246" s="10"/>
    </row>
    <row r="247" spans="8:12" x14ac:dyDescent="0.25">
      <c r="H247" s="10"/>
      <c r="I247" s="10"/>
      <c r="J247" s="10"/>
      <c r="K247" s="10"/>
      <c r="L247" s="10"/>
    </row>
    <row r="248" spans="8:12" x14ac:dyDescent="0.25">
      <c r="H248" s="10"/>
      <c r="I248" s="10"/>
      <c r="J248" s="10"/>
      <c r="K248" s="10"/>
      <c r="L248" s="10"/>
    </row>
    <row r="249" spans="8:12" x14ac:dyDescent="0.25">
      <c r="H249" s="10"/>
      <c r="I249" s="10"/>
      <c r="J249" s="10"/>
      <c r="K249" s="10"/>
      <c r="L249" s="10"/>
    </row>
    <row r="250" spans="8:12" x14ac:dyDescent="0.25">
      <c r="H250" s="10"/>
      <c r="I250" s="10"/>
      <c r="J250" s="10"/>
      <c r="K250" s="10"/>
      <c r="L250" s="10"/>
    </row>
    <row r="251" spans="8:12" x14ac:dyDescent="0.25">
      <c r="H251" s="10"/>
      <c r="I251" s="10"/>
      <c r="J251" s="10"/>
      <c r="K251" s="10"/>
      <c r="L251" s="10"/>
    </row>
    <row r="252" spans="8:12" x14ac:dyDescent="0.25">
      <c r="H252" s="10"/>
      <c r="I252" s="10"/>
      <c r="J252" s="10"/>
      <c r="K252" s="10"/>
      <c r="L252" s="10"/>
    </row>
    <row r="253" spans="8:12" x14ac:dyDescent="0.25">
      <c r="H253" s="10"/>
      <c r="I253" s="10"/>
      <c r="J253" s="10"/>
      <c r="K253" s="10"/>
      <c r="L253" s="10"/>
    </row>
    <row r="254" spans="8:12" x14ac:dyDescent="0.25">
      <c r="H254" s="10"/>
      <c r="I254" s="10"/>
      <c r="J254" s="10"/>
      <c r="K254" s="10"/>
      <c r="L254" s="10"/>
    </row>
    <row r="255" spans="8:12" x14ac:dyDescent="0.25">
      <c r="H255" s="10"/>
      <c r="I255" s="10"/>
      <c r="J255" s="10"/>
      <c r="K255" s="10"/>
      <c r="L255" s="10"/>
    </row>
    <row r="256" spans="8:12" x14ac:dyDescent="0.25">
      <c r="H256" s="10"/>
      <c r="I256" s="10"/>
      <c r="J256" s="10"/>
      <c r="K256" s="10"/>
      <c r="L256" s="10"/>
    </row>
    <row r="257" spans="8:12" x14ac:dyDescent="0.25">
      <c r="H257" s="10"/>
      <c r="I257" s="10"/>
      <c r="J257" s="10"/>
      <c r="K257" s="10"/>
      <c r="L257" s="10"/>
    </row>
    <row r="258" spans="8:12" x14ac:dyDescent="0.25">
      <c r="H258" s="10"/>
      <c r="I258" s="10"/>
      <c r="J258" s="10"/>
      <c r="K258" s="10"/>
      <c r="L258" s="10"/>
    </row>
    <row r="259" spans="8:12" x14ac:dyDescent="0.25">
      <c r="H259" s="10"/>
      <c r="I259" s="10"/>
      <c r="J259" s="10"/>
      <c r="K259" s="10"/>
      <c r="L259" s="10"/>
    </row>
    <row r="260" spans="8:12" x14ac:dyDescent="0.25">
      <c r="H260" s="10"/>
      <c r="I260" s="10"/>
      <c r="J260" s="10"/>
      <c r="K260" s="10"/>
      <c r="L260" s="10"/>
    </row>
    <row r="261" spans="8:12" x14ac:dyDescent="0.25">
      <c r="H261" s="10"/>
      <c r="I261" s="10"/>
      <c r="J261" s="10"/>
      <c r="K261" s="10"/>
      <c r="L261" s="10"/>
    </row>
    <row r="262" spans="8:12" x14ac:dyDescent="0.25">
      <c r="H262" s="10"/>
      <c r="I262" s="10"/>
      <c r="J262" s="10"/>
      <c r="K262" s="10"/>
      <c r="L262" s="10"/>
    </row>
    <row r="263" spans="8:12" x14ac:dyDescent="0.25">
      <c r="H263" s="10"/>
      <c r="I263" s="10"/>
      <c r="J263" s="10"/>
      <c r="K263" s="10"/>
      <c r="L263" s="10"/>
    </row>
    <row r="264" spans="8:12" x14ac:dyDescent="0.25">
      <c r="H264" s="10"/>
      <c r="I264" s="10"/>
      <c r="J264" s="10"/>
      <c r="K264" s="10"/>
      <c r="L264" s="10"/>
    </row>
    <row r="265" spans="8:12" x14ac:dyDescent="0.25">
      <c r="H265" s="10"/>
      <c r="I265" s="10"/>
      <c r="J265" s="10"/>
      <c r="K265" s="10"/>
      <c r="L265" s="10"/>
    </row>
    <row r="266" spans="8:12" x14ac:dyDescent="0.25">
      <c r="H266" s="10"/>
      <c r="I266" s="10"/>
      <c r="J266" s="10"/>
      <c r="K266" s="10"/>
      <c r="L266" s="10"/>
    </row>
    <row r="267" spans="8:12" x14ac:dyDescent="0.25">
      <c r="H267" s="10"/>
      <c r="I267" s="10"/>
      <c r="J267" s="10"/>
      <c r="K267" s="10"/>
      <c r="L267" s="10"/>
    </row>
    <row r="268" spans="8:12" x14ac:dyDescent="0.25">
      <c r="H268" s="10"/>
      <c r="I268" s="10"/>
      <c r="J268" s="10"/>
      <c r="K268" s="10"/>
      <c r="L268" s="10"/>
    </row>
    <row r="269" spans="8:12" x14ac:dyDescent="0.25">
      <c r="H269" s="10"/>
      <c r="I269" s="10"/>
      <c r="J269" s="10"/>
      <c r="K269" s="10"/>
      <c r="L269" s="10"/>
    </row>
    <row r="270" spans="8:12" x14ac:dyDescent="0.25">
      <c r="H270" s="10"/>
      <c r="I270" s="10"/>
      <c r="J270" s="10"/>
      <c r="K270" s="10"/>
      <c r="L270" s="10"/>
    </row>
    <row r="271" spans="8:12" x14ac:dyDescent="0.25">
      <c r="H271" s="10"/>
      <c r="I271" s="10"/>
      <c r="J271" s="10"/>
      <c r="K271" s="10"/>
      <c r="L271" s="10"/>
    </row>
    <row r="272" spans="8:12" x14ac:dyDescent="0.25">
      <c r="H272" s="10"/>
      <c r="I272" s="10"/>
      <c r="J272" s="10"/>
      <c r="K272" s="10"/>
      <c r="L272" s="10"/>
    </row>
    <row r="273" spans="8:12" x14ac:dyDescent="0.25">
      <c r="H273" s="10"/>
      <c r="I273" s="10"/>
      <c r="J273" s="10"/>
      <c r="K273" s="10"/>
      <c r="L273" s="10"/>
    </row>
    <row r="274" spans="8:12" x14ac:dyDescent="0.25">
      <c r="H274" s="10"/>
      <c r="I274" s="10"/>
      <c r="J274" s="10"/>
      <c r="K274" s="10"/>
      <c r="L274" s="10"/>
    </row>
    <row r="275" spans="8:12" x14ac:dyDescent="0.25">
      <c r="H275" s="10"/>
      <c r="I275" s="10"/>
      <c r="J275" s="10"/>
      <c r="K275" s="10"/>
      <c r="L275" s="10"/>
    </row>
    <row r="276" spans="8:12" x14ac:dyDescent="0.25">
      <c r="H276" s="10"/>
      <c r="I276" s="10"/>
      <c r="J276" s="10"/>
      <c r="K276" s="10"/>
      <c r="L276" s="10"/>
    </row>
    <row r="277" spans="8:12" x14ac:dyDescent="0.25">
      <c r="H277" s="10"/>
      <c r="I277" s="10"/>
      <c r="J277" s="10"/>
      <c r="K277" s="10"/>
      <c r="L277" s="10"/>
    </row>
    <row r="278" spans="8:12" x14ac:dyDescent="0.25">
      <c r="H278" s="10"/>
      <c r="I278" s="10"/>
      <c r="J278" s="10"/>
      <c r="K278" s="10"/>
      <c r="L278" s="10"/>
    </row>
    <row r="279" spans="8:12" x14ac:dyDescent="0.25">
      <c r="H279" s="10"/>
      <c r="I279" s="10"/>
      <c r="J279" s="10"/>
      <c r="K279" s="10"/>
      <c r="L279" s="10"/>
    </row>
    <row r="280" spans="8:12" x14ac:dyDescent="0.25">
      <c r="H280" s="10"/>
      <c r="I280" s="10"/>
      <c r="J280" s="10"/>
      <c r="K280" s="10"/>
      <c r="L280" s="10"/>
    </row>
    <row r="281" spans="8:12" x14ac:dyDescent="0.25">
      <c r="H281" s="10"/>
      <c r="I281" s="10"/>
      <c r="J281" s="10"/>
      <c r="K281" s="10"/>
      <c r="L281" s="10"/>
    </row>
    <row r="282" spans="8:12" x14ac:dyDescent="0.25">
      <c r="H282" s="10"/>
      <c r="I282" s="10"/>
      <c r="J282" s="10"/>
      <c r="K282" s="10"/>
      <c r="L282" s="10"/>
    </row>
    <row r="283" spans="8:12" x14ac:dyDescent="0.25">
      <c r="H283" s="10"/>
      <c r="I283" s="10"/>
      <c r="J283" s="10"/>
      <c r="K283" s="10"/>
      <c r="L283" s="10"/>
    </row>
    <row r="284" spans="8:12" x14ac:dyDescent="0.25">
      <c r="H284" s="10"/>
      <c r="I284" s="10"/>
      <c r="J284" s="10"/>
      <c r="K284" s="10"/>
      <c r="L284" s="10"/>
    </row>
    <row r="285" spans="8:12" x14ac:dyDescent="0.25">
      <c r="H285" s="10"/>
      <c r="I285" s="10"/>
      <c r="J285" s="10"/>
      <c r="K285" s="10"/>
      <c r="L285" s="10"/>
    </row>
    <row r="286" spans="8:12" x14ac:dyDescent="0.25">
      <c r="H286" s="10"/>
      <c r="I286" s="10"/>
      <c r="J286" s="10"/>
      <c r="K286" s="10"/>
      <c r="L286" s="10"/>
    </row>
    <row r="287" spans="8:12" x14ac:dyDescent="0.25">
      <c r="H287" s="10"/>
      <c r="I287" s="10"/>
      <c r="J287" s="10"/>
      <c r="K287" s="10"/>
      <c r="L287" s="10"/>
    </row>
    <row r="288" spans="8:12" x14ac:dyDescent="0.25">
      <c r="H288" s="10"/>
      <c r="I288" s="10"/>
      <c r="J288" s="10"/>
      <c r="K288" s="10"/>
      <c r="L288" s="10"/>
    </row>
    <row r="289" spans="8:12" x14ac:dyDescent="0.25">
      <c r="H289" s="10"/>
      <c r="I289" s="10"/>
      <c r="J289" s="10"/>
      <c r="K289" s="10"/>
      <c r="L289" s="10"/>
    </row>
    <row r="290" spans="8:12" x14ac:dyDescent="0.25">
      <c r="H290" s="10"/>
      <c r="I290" s="10"/>
      <c r="J290" s="10"/>
      <c r="K290" s="10"/>
      <c r="L290" s="10"/>
    </row>
    <row r="291" spans="8:12" x14ac:dyDescent="0.25">
      <c r="H291" s="10"/>
      <c r="I291" s="10"/>
      <c r="J291" s="10"/>
      <c r="K291" s="10"/>
      <c r="L291" s="10"/>
    </row>
    <row r="292" spans="8:12" x14ac:dyDescent="0.25">
      <c r="H292" s="10"/>
      <c r="I292" s="10"/>
      <c r="J292" s="10"/>
      <c r="K292" s="10"/>
      <c r="L292" s="10"/>
    </row>
    <row r="293" spans="8:12" x14ac:dyDescent="0.25">
      <c r="H293" s="10"/>
      <c r="I293" s="10"/>
      <c r="J293" s="10"/>
      <c r="K293" s="10"/>
      <c r="L293" s="10"/>
    </row>
    <row r="294" spans="8:12" x14ac:dyDescent="0.25">
      <c r="H294" s="10"/>
      <c r="I294" s="10"/>
      <c r="J294" s="10"/>
      <c r="K294" s="10"/>
      <c r="L294" s="10"/>
    </row>
    <row r="295" spans="8:12" x14ac:dyDescent="0.25">
      <c r="H295" s="10"/>
      <c r="I295" s="10"/>
      <c r="J295" s="10"/>
      <c r="K295" s="10"/>
      <c r="L295" s="10"/>
    </row>
    <row r="296" spans="8:12" x14ac:dyDescent="0.25">
      <c r="H296" s="10"/>
      <c r="I296" s="10"/>
      <c r="J296" s="10"/>
      <c r="K296" s="10"/>
      <c r="L296" s="10"/>
    </row>
    <row r="297" spans="8:12" x14ac:dyDescent="0.25">
      <c r="H297" s="10"/>
      <c r="I297" s="10"/>
      <c r="J297" s="10"/>
      <c r="K297" s="10"/>
      <c r="L297" s="10"/>
    </row>
    <row r="298" spans="8:12" x14ac:dyDescent="0.25">
      <c r="H298" s="10"/>
      <c r="I298" s="10"/>
      <c r="J298" s="10"/>
      <c r="K298" s="10"/>
      <c r="L298" s="10"/>
    </row>
    <row r="299" spans="8:12" x14ac:dyDescent="0.25">
      <c r="H299" s="10"/>
      <c r="I299" s="10"/>
      <c r="J299" s="10"/>
      <c r="K299" s="10"/>
      <c r="L299" s="10"/>
    </row>
    <row r="300" spans="8:12" x14ac:dyDescent="0.25">
      <c r="H300" s="10"/>
      <c r="I300" s="10"/>
      <c r="J300" s="10"/>
      <c r="K300" s="10"/>
      <c r="L300" s="10"/>
    </row>
    <row r="301" spans="8:12" x14ac:dyDescent="0.25">
      <c r="H301" s="10"/>
      <c r="I301" s="10"/>
      <c r="J301" s="10"/>
      <c r="K301" s="10"/>
      <c r="L301" s="10"/>
    </row>
    <row r="302" spans="8:12" x14ac:dyDescent="0.25">
      <c r="H302" s="10"/>
      <c r="I302" s="10"/>
      <c r="J302" s="10"/>
      <c r="K302" s="10"/>
      <c r="L302" s="10"/>
    </row>
    <row r="303" spans="8:12" x14ac:dyDescent="0.25">
      <c r="H303" s="10"/>
      <c r="I303" s="10"/>
      <c r="J303" s="10"/>
      <c r="K303" s="10"/>
      <c r="L303" s="10"/>
    </row>
    <row r="304" spans="8:12" x14ac:dyDescent="0.25">
      <c r="H304" s="10"/>
      <c r="I304" s="10"/>
      <c r="J304" s="10"/>
      <c r="K304" s="10"/>
      <c r="L304" s="10"/>
    </row>
    <row r="305" spans="8:12" x14ac:dyDescent="0.25">
      <c r="H305" s="10"/>
      <c r="I305" s="10"/>
      <c r="J305" s="10"/>
      <c r="K305" s="10"/>
      <c r="L305" s="10"/>
    </row>
    <row r="306" spans="8:12" x14ac:dyDescent="0.25">
      <c r="H306" s="10"/>
      <c r="I306" s="10"/>
      <c r="J306" s="10"/>
      <c r="K306" s="10"/>
      <c r="L306" s="10"/>
    </row>
    <row r="307" spans="8:12" x14ac:dyDescent="0.25">
      <c r="H307" s="10"/>
      <c r="I307" s="10"/>
      <c r="J307" s="10"/>
      <c r="K307" s="10"/>
      <c r="L307" s="10"/>
    </row>
    <row r="308" spans="8:12" x14ac:dyDescent="0.25">
      <c r="H308" s="10"/>
      <c r="I308" s="10"/>
      <c r="J308" s="10"/>
      <c r="K308" s="10"/>
      <c r="L308" s="10"/>
    </row>
    <row r="309" spans="8:12" x14ac:dyDescent="0.25">
      <c r="H309" s="10"/>
      <c r="I309" s="10"/>
      <c r="J309" s="10"/>
      <c r="K309" s="10"/>
      <c r="L309" s="10"/>
    </row>
    <row r="310" spans="8:12" x14ac:dyDescent="0.25">
      <c r="H310" s="10"/>
      <c r="I310" s="10"/>
      <c r="J310" s="10"/>
      <c r="K310" s="10"/>
      <c r="L310" s="10"/>
    </row>
    <row r="311" spans="8:12" x14ac:dyDescent="0.25">
      <c r="H311" s="10"/>
      <c r="I311" s="10"/>
      <c r="J311" s="10"/>
      <c r="K311" s="10"/>
      <c r="L311" s="10"/>
    </row>
    <row r="312" spans="8:12" x14ac:dyDescent="0.25">
      <c r="H312" s="10"/>
      <c r="I312" s="10"/>
      <c r="J312" s="10"/>
      <c r="K312" s="10"/>
      <c r="L312" s="10"/>
    </row>
    <row r="313" spans="8:12" x14ac:dyDescent="0.25">
      <c r="H313" s="10"/>
      <c r="I313" s="10"/>
      <c r="J313" s="10"/>
      <c r="K313" s="10"/>
      <c r="L313" s="10"/>
    </row>
    <row r="314" spans="8:12" x14ac:dyDescent="0.25">
      <c r="H314" s="10"/>
      <c r="I314" s="10"/>
      <c r="J314" s="10"/>
      <c r="K314" s="10"/>
      <c r="L314" s="10"/>
    </row>
    <row r="315" spans="8:12" x14ac:dyDescent="0.25">
      <c r="H315" s="10"/>
      <c r="I315" s="10"/>
      <c r="J315" s="10"/>
      <c r="K315" s="10"/>
      <c r="L315" s="10"/>
    </row>
    <row r="316" spans="8:12" x14ac:dyDescent="0.25">
      <c r="H316" s="10"/>
      <c r="I316" s="10"/>
      <c r="J316" s="10"/>
      <c r="K316" s="10"/>
      <c r="L316" s="10"/>
    </row>
    <row r="317" spans="8:12" x14ac:dyDescent="0.25">
      <c r="H317" s="10"/>
      <c r="I317" s="10"/>
      <c r="J317" s="10"/>
      <c r="K317" s="10"/>
      <c r="L317" s="10"/>
    </row>
    <row r="318" spans="8:12" x14ac:dyDescent="0.25">
      <c r="H318" s="10"/>
      <c r="I318" s="10"/>
      <c r="J318" s="10"/>
      <c r="K318" s="10"/>
      <c r="L318" s="10"/>
    </row>
    <row r="319" spans="8:12" x14ac:dyDescent="0.25">
      <c r="H319" s="10"/>
      <c r="I319" s="10"/>
      <c r="J319" s="10"/>
      <c r="K319" s="10"/>
      <c r="L319" s="10"/>
    </row>
    <row r="320" spans="8:12" x14ac:dyDescent="0.25">
      <c r="H320" s="10"/>
      <c r="I320" s="10"/>
      <c r="J320" s="10"/>
      <c r="K320" s="10"/>
      <c r="L320" s="10"/>
    </row>
    <row r="321" spans="8:12" x14ac:dyDescent="0.25">
      <c r="H321" s="10"/>
      <c r="I321" s="10"/>
      <c r="J321" s="10"/>
      <c r="K321" s="10"/>
      <c r="L321" s="10"/>
    </row>
    <row r="322" spans="8:12" x14ac:dyDescent="0.25">
      <c r="H322" s="10"/>
      <c r="I322" s="10"/>
      <c r="J322" s="10"/>
      <c r="K322" s="10"/>
      <c r="L322" s="10"/>
    </row>
    <row r="323" spans="8:12" x14ac:dyDescent="0.25">
      <c r="H323" s="10"/>
      <c r="I323" s="10"/>
      <c r="J323" s="10"/>
      <c r="K323" s="10"/>
      <c r="L323" s="10"/>
    </row>
    <row r="324" spans="8:12" x14ac:dyDescent="0.25">
      <c r="H324" s="10"/>
      <c r="I324" s="10"/>
      <c r="J324" s="10"/>
      <c r="K324" s="10"/>
      <c r="L324" s="10"/>
    </row>
    <row r="325" spans="8:12" x14ac:dyDescent="0.25">
      <c r="H325" s="10"/>
      <c r="I325" s="10"/>
      <c r="J325" s="10"/>
      <c r="K325" s="10"/>
      <c r="L325" s="10"/>
    </row>
    <row r="326" spans="8:12" x14ac:dyDescent="0.25">
      <c r="H326" s="10"/>
      <c r="I326" s="10"/>
      <c r="J326" s="10"/>
      <c r="K326" s="10"/>
      <c r="L326" s="10"/>
    </row>
    <row r="327" spans="8:12" x14ac:dyDescent="0.25">
      <c r="H327" s="10"/>
      <c r="I327" s="10"/>
      <c r="J327" s="10"/>
      <c r="K327" s="10"/>
      <c r="L327" s="10"/>
    </row>
    <row r="328" spans="8:12" x14ac:dyDescent="0.25">
      <c r="H328" s="10"/>
      <c r="I328" s="10"/>
      <c r="J328" s="10"/>
      <c r="K328" s="10"/>
      <c r="L328" s="10"/>
    </row>
    <row r="329" spans="8:12" x14ac:dyDescent="0.25">
      <c r="H329" s="10"/>
      <c r="I329" s="10"/>
      <c r="J329" s="10"/>
      <c r="K329" s="10"/>
      <c r="L329" s="10"/>
    </row>
    <row r="330" spans="8:12" x14ac:dyDescent="0.25">
      <c r="H330" s="10"/>
      <c r="I330" s="10"/>
      <c r="J330" s="10"/>
      <c r="K330" s="10"/>
      <c r="L330" s="10"/>
    </row>
    <row r="331" spans="8:12" x14ac:dyDescent="0.25">
      <c r="H331" s="10"/>
      <c r="I331" s="10"/>
      <c r="J331" s="10"/>
      <c r="K331" s="10"/>
      <c r="L331" s="10"/>
    </row>
    <row r="332" spans="8:12" x14ac:dyDescent="0.25">
      <c r="H332" s="10"/>
      <c r="I332" s="10"/>
      <c r="J332" s="10"/>
      <c r="K332" s="10"/>
      <c r="L332" s="10"/>
    </row>
    <row r="333" spans="8:12" x14ac:dyDescent="0.25">
      <c r="H333" s="10"/>
      <c r="I333" s="10"/>
      <c r="J333" s="10"/>
      <c r="K333" s="10"/>
      <c r="L333" s="10"/>
    </row>
    <row r="334" spans="8:12" x14ac:dyDescent="0.25">
      <c r="H334" s="10"/>
      <c r="I334" s="10"/>
      <c r="J334" s="10"/>
      <c r="K334" s="10"/>
      <c r="L334" s="10"/>
    </row>
    <row r="335" spans="8:12" x14ac:dyDescent="0.25">
      <c r="H335" s="10"/>
      <c r="I335" s="10"/>
      <c r="J335" s="10"/>
      <c r="K335" s="10"/>
      <c r="L335" s="10"/>
    </row>
    <row r="336" spans="8:12" x14ac:dyDescent="0.25">
      <c r="H336" s="10"/>
      <c r="I336" s="10"/>
      <c r="J336" s="10"/>
      <c r="K336" s="10"/>
      <c r="L336" s="10"/>
    </row>
    <row r="337" spans="8:12" x14ac:dyDescent="0.25">
      <c r="H337" s="10"/>
      <c r="I337" s="10"/>
      <c r="J337" s="10"/>
      <c r="K337" s="10"/>
      <c r="L337" s="10"/>
    </row>
    <row r="338" spans="8:12" x14ac:dyDescent="0.25">
      <c r="H338" s="10"/>
      <c r="I338" s="10"/>
      <c r="J338" s="10"/>
      <c r="K338" s="10"/>
      <c r="L338" s="10"/>
    </row>
    <row r="339" spans="8:12" x14ac:dyDescent="0.25">
      <c r="H339" s="10"/>
      <c r="I339" s="10"/>
      <c r="J339" s="10"/>
      <c r="K339" s="10"/>
      <c r="L339" s="10"/>
    </row>
    <row r="340" spans="8:12" x14ac:dyDescent="0.25">
      <c r="H340" s="10"/>
      <c r="I340" s="10"/>
      <c r="J340" s="10"/>
      <c r="K340" s="10"/>
      <c r="L340" s="10"/>
    </row>
    <row r="341" spans="8:12" x14ac:dyDescent="0.25">
      <c r="H341" s="10"/>
      <c r="I341" s="10"/>
      <c r="J341" s="10"/>
      <c r="K341" s="10"/>
      <c r="L341" s="10"/>
    </row>
    <row r="342" spans="8:12" x14ac:dyDescent="0.25">
      <c r="H342" s="10"/>
      <c r="I342" s="10"/>
      <c r="J342" s="10"/>
      <c r="K342" s="10"/>
      <c r="L342" s="10"/>
    </row>
    <row r="343" spans="8:12" x14ac:dyDescent="0.25">
      <c r="H343" s="10"/>
      <c r="I343" s="10"/>
      <c r="J343" s="10"/>
      <c r="K343" s="10"/>
      <c r="L343" s="10"/>
    </row>
    <row r="344" spans="8:12" x14ac:dyDescent="0.25">
      <c r="H344" s="10"/>
      <c r="I344" s="10"/>
      <c r="J344" s="10"/>
      <c r="K344" s="10"/>
      <c r="L344" s="10"/>
    </row>
    <row r="345" spans="8:12" x14ac:dyDescent="0.25">
      <c r="H345" s="10"/>
      <c r="I345" s="10"/>
      <c r="J345" s="10"/>
      <c r="K345" s="10"/>
      <c r="L345" s="10"/>
    </row>
    <row r="346" spans="8:12" x14ac:dyDescent="0.25">
      <c r="H346" s="10"/>
      <c r="I346" s="10"/>
      <c r="J346" s="10"/>
      <c r="K346" s="10"/>
      <c r="L346" s="10"/>
    </row>
    <row r="347" spans="8:12" x14ac:dyDescent="0.25">
      <c r="H347" s="10"/>
      <c r="I347" s="10"/>
      <c r="J347" s="10"/>
      <c r="K347" s="10"/>
      <c r="L347" s="10"/>
    </row>
    <row r="348" spans="8:12" x14ac:dyDescent="0.25">
      <c r="H348" s="10"/>
      <c r="I348" s="10"/>
      <c r="J348" s="10"/>
      <c r="K348" s="10"/>
      <c r="L348" s="10"/>
    </row>
    <row r="349" spans="8:12" x14ac:dyDescent="0.25">
      <c r="H349" s="10"/>
      <c r="I349" s="10"/>
      <c r="J349" s="10"/>
      <c r="K349" s="10"/>
      <c r="L349" s="10"/>
    </row>
    <row r="350" spans="8:12" x14ac:dyDescent="0.25">
      <c r="H350" s="10"/>
      <c r="I350" s="10"/>
      <c r="J350" s="10"/>
      <c r="K350" s="10"/>
      <c r="L350" s="10"/>
    </row>
    <row r="351" spans="8:12" x14ac:dyDescent="0.25">
      <c r="H351" s="10"/>
      <c r="I351" s="10"/>
      <c r="J351" s="10"/>
      <c r="K351" s="10"/>
      <c r="L351" s="10"/>
    </row>
    <row r="352" spans="8:12" x14ac:dyDescent="0.25">
      <c r="H352" s="10"/>
      <c r="I352" s="10"/>
      <c r="J352" s="10"/>
      <c r="K352" s="10"/>
      <c r="L352" s="10"/>
    </row>
    <row r="353" spans="8:12" x14ac:dyDescent="0.25">
      <c r="H353" s="10"/>
      <c r="I353" s="10"/>
      <c r="J353" s="10"/>
      <c r="K353" s="10"/>
      <c r="L353" s="10"/>
    </row>
    <row r="354" spans="8:12" x14ac:dyDescent="0.25">
      <c r="H354" s="10"/>
      <c r="I354" s="10"/>
      <c r="J354" s="10"/>
      <c r="K354" s="10"/>
      <c r="L354" s="10"/>
    </row>
    <row r="355" spans="8:12" x14ac:dyDescent="0.25">
      <c r="H355" s="10"/>
      <c r="I355" s="10"/>
      <c r="J355" s="10"/>
      <c r="K355" s="10"/>
      <c r="L355" s="10"/>
    </row>
    <row r="356" spans="8:12" x14ac:dyDescent="0.25">
      <c r="H356" s="10"/>
      <c r="I356" s="10"/>
      <c r="J356" s="10"/>
      <c r="K356" s="10"/>
      <c r="L356" s="10"/>
    </row>
    <row r="357" spans="8:12" x14ac:dyDescent="0.25">
      <c r="H357" s="10"/>
      <c r="I357" s="10"/>
      <c r="J357" s="10"/>
      <c r="K357" s="10"/>
      <c r="L357" s="10"/>
    </row>
    <row r="358" spans="8:12" x14ac:dyDescent="0.25">
      <c r="H358" s="10"/>
      <c r="I358" s="10"/>
      <c r="J358" s="10"/>
      <c r="K358" s="10"/>
      <c r="L358" s="10"/>
    </row>
    <row r="359" spans="8:12" x14ac:dyDescent="0.25">
      <c r="H359" s="10"/>
      <c r="I359" s="10"/>
      <c r="J359" s="10"/>
      <c r="K359" s="10"/>
      <c r="L359" s="10"/>
    </row>
    <row r="360" spans="8:12" x14ac:dyDescent="0.25">
      <c r="H360" s="10"/>
      <c r="I360" s="10"/>
      <c r="J360" s="10"/>
      <c r="K360" s="10"/>
      <c r="L360" s="10"/>
    </row>
    <row r="361" spans="8:12" x14ac:dyDescent="0.25">
      <c r="H361" s="10"/>
      <c r="I361" s="10"/>
      <c r="J361" s="10"/>
      <c r="K361" s="10"/>
      <c r="L361" s="10"/>
    </row>
    <row r="362" spans="8:12" x14ac:dyDescent="0.25">
      <c r="H362" s="10"/>
      <c r="I362" s="10"/>
      <c r="J362" s="10"/>
      <c r="K362" s="10"/>
      <c r="L362" s="10"/>
    </row>
    <row r="363" spans="8:12" x14ac:dyDescent="0.25">
      <c r="H363" s="10"/>
      <c r="I363" s="10"/>
      <c r="J363" s="10"/>
      <c r="K363" s="10"/>
      <c r="L363" s="10"/>
    </row>
    <row r="364" spans="8:12" x14ac:dyDescent="0.25">
      <c r="H364" s="10"/>
      <c r="I364" s="10"/>
      <c r="J364" s="10"/>
      <c r="K364" s="10"/>
      <c r="L364" s="10"/>
    </row>
    <row r="365" spans="8:12" x14ac:dyDescent="0.25">
      <c r="H365" s="10"/>
      <c r="I365" s="10"/>
      <c r="J365" s="10"/>
      <c r="K365" s="10"/>
      <c r="L365" s="10"/>
    </row>
    <row r="366" spans="8:12" x14ac:dyDescent="0.25">
      <c r="H366" s="10"/>
      <c r="I366" s="10"/>
      <c r="J366" s="10"/>
      <c r="K366" s="10"/>
      <c r="L366" s="10"/>
    </row>
    <row r="367" spans="8:12" x14ac:dyDescent="0.25">
      <c r="H367" s="10"/>
      <c r="I367" s="10"/>
      <c r="J367" s="10"/>
      <c r="K367" s="10"/>
      <c r="L367" s="10"/>
    </row>
    <row r="368" spans="8:12" x14ac:dyDescent="0.25">
      <c r="H368" s="10"/>
      <c r="I368" s="10"/>
      <c r="J368" s="10"/>
      <c r="K368" s="10"/>
      <c r="L368" s="10"/>
    </row>
    <row r="369" spans="8:12" x14ac:dyDescent="0.25">
      <c r="H369" s="10"/>
      <c r="I369" s="10"/>
      <c r="J369" s="10"/>
      <c r="K369" s="10"/>
      <c r="L369" s="10"/>
    </row>
    <row r="370" spans="8:12" x14ac:dyDescent="0.25">
      <c r="H370" s="10"/>
      <c r="I370" s="10"/>
      <c r="J370" s="10"/>
      <c r="K370" s="10"/>
      <c r="L370" s="10"/>
    </row>
    <row r="371" spans="8:12" x14ac:dyDescent="0.25">
      <c r="H371" s="10"/>
      <c r="I371" s="10"/>
      <c r="J371" s="10"/>
      <c r="K371" s="10"/>
      <c r="L371" s="10"/>
    </row>
    <row r="372" spans="8:12" x14ac:dyDescent="0.25">
      <c r="H372" s="10"/>
      <c r="I372" s="10"/>
      <c r="J372" s="10"/>
      <c r="K372" s="10"/>
      <c r="L372" s="10"/>
    </row>
    <row r="373" spans="8:12" x14ac:dyDescent="0.25">
      <c r="H373" s="10"/>
      <c r="I373" s="10"/>
      <c r="J373" s="10"/>
      <c r="K373" s="10"/>
      <c r="L373" s="10"/>
    </row>
    <row r="374" spans="8:12" x14ac:dyDescent="0.25">
      <c r="H374" s="10"/>
      <c r="I374" s="10"/>
      <c r="J374" s="10"/>
      <c r="K374" s="10"/>
      <c r="L374" s="10"/>
    </row>
    <row r="375" spans="8:12" x14ac:dyDescent="0.25">
      <c r="H375" s="10"/>
      <c r="I375" s="10"/>
      <c r="J375" s="10"/>
      <c r="K375" s="10"/>
      <c r="L375" s="10"/>
    </row>
    <row r="376" spans="8:12" x14ac:dyDescent="0.25">
      <c r="H376" s="10"/>
      <c r="I376" s="10"/>
      <c r="J376" s="10"/>
      <c r="K376" s="10"/>
      <c r="L376" s="10"/>
    </row>
    <row r="377" spans="8:12" x14ac:dyDescent="0.25">
      <c r="H377" s="10"/>
      <c r="I377" s="10"/>
      <c r="J377" s="10"/>
      <c r="K377" s="10"/>
      <c r="L377" s="10"/>
    </row>
    <row r="378" spans="8:12" x14ac:dyDescent="0.25">
      <c r="H378" s="10"/>
      <c r="I378" s="10"/>
      <c r="J378" s="10"/>
      <c r="K378" s="10"/>
      <c r="L378" s="10"/>
    </row>
    <row r="379" spans="8:12" x14ac:dyDescent="0.25">
      <c r="H379" s="10"/>
      <c r="I379" s="10"/>
      <c r="J379" s="10"/>
      <c r="K379" s="10"/>
      <c r="L379" s="10"/>
    </row>
    <row r="380" spans="8:12" x14ac:dyDescent="0.25">
      <c r="H380" s="10"/>
      <c r="I380" s="10"/>
      <c r="J380" s="10"/>
      <c r="K380" s="10"/>
      <c r="L380" s="10"/>
    </row>
    <row r="381" spans="8:12" x14ac:dyDescent="0.25">
      <c r="H381" s="10"/>
      <c r="I381" s="10"/>
      <c r="J381" s="10"/>
      <c r="K381" s="10"/>
      <c r="L381" s="10"/>
    </row>
    <row r="382" spans="8:12" x14ac:dyDescent="0.25">
      <c r="H382" s="10"/>
      <c r="I382" s="10"/>
      <c r="J382" s="10"/>
      <c r="K382" s="10"/>
      <c r="L382" s="10"/>
    </row>
    <row r="383" spans="8:12" x14ac:dyDescent="0.25">
      <c r="H383" s="10"/>
      <c r="I383" s="10"/>
      <c r="J383" s="10"/>
      <c r="K383" s="10"/>
      <c r="L383" s="10"/>
    </row>
    <row r="384" spans="8:12" x14ac:dyDescent="0.25">
      <c r="H384" s="10"/>
      <c r="I384" s="10"/>
      <c r="J384" s="10"/>
      <c r="K384" s="10"/>
      <c r="L384" s="10"/>
    </row>
    <row r="385" spans="8:12" x14ac:dyDescent="0.25">
      <c r="H385" s="10"/>
      <c r="I385" s="10"/>
      <c r="J385" s="10"/>
      <c r="K385" s="10"/>
      <c r="L385" s="10"/>
    </row>
    <row r="386" spans="8:12" x14ac:dyDescent="0.25">
      <c r="H386" s="10"/>
      <c r="I386" s="10"/>
      <c r="J386" s="10"/>
      <c r="K386" s="10"/>
      <c r="L386" s="10"/>
    </row>
    <row r="387" spans="8:12" x14ac:dyDescent="0.25">
      <c r="H387" s="10"/>
      <c r="I387" s="10"/>
      <c r="J387" s="10"/>
      <c r="K387" s="10"/>
      <c r="L387" s="10"/>
    </row>
    <row r="388" spans="8:12" x14ac:dyDescent="0.25">
      <c r="H388" s="10"/>
      <c r="I388" s="10"/>
      <c r="J388" s="10"/>
      <c r="K388" s="10"/>
      <c r="L388" s="10"/>
    </row>
    <row r="389" spans="8:12" x14ac:dyDescent="0.25">
      <c r="H389" s="10"/>
      <c r="I389" s="10"/>
      <c r="J389" s="10"/>
      <c r="K389" s="10"/>
      <c r="L389" s="10"/>
    </row>
    <row r="390" spans="8:12" x14ac:dyDescent="0.25">
      <c r="H390" s="10"/>
      <c r="I390" s="10"/>
      <c r="J390" s="10"/>
      <c r="K390" s="10"/>
      <c r="L390" s="10"/>
    </row>
    <row r="391" spans="8:12" x14ac:dyDescent="0.25">
      <c r="H391" s="10"/>
      <c r="I391" s="10"/>
      <c r="J391" s="10"/>
      <c r="K391" s="10"/>
      <c r="L391" s="10"/>
    </row>
    <row r="392" spans="8:12" x14ac:dyDescent="0.25">
      <c r="H392" s="10"/>
      <c r="I392" s="10"/>
      <c r="J392" s="10"/>
      <c r="K392" s="10"/>
      <c r="L392" s="10"/>
    </row>
    <row r="393" spans="8:12" x14ac:dyDescent="0.25">
      <c r="H393" s="10"/>
      <c r="I393" s="10"/>
      <c r="J393" s="10"/>
      <c r="K393" s="10"/>
      <c r="L393" s="10"/>
    </row>
    <row r="394" spans="8:12" x14ac:dyDescent="0.25">
      <c r="H394" s="10"/>
      <c r="I394" s="10"/>
      <c r="J394" s="10"/>
      <c r="K394" s="10"/>
      <c r="L394" s="10"/>
    </row>
    <row r="395" spans="8:12" x14ac:dyDescent="0.25">
      <c r="H395" s="10"/>
      <c r="I395" s="10"/>
      <c r="J395" s="10"/>
      <c r="K395" s="10"/>
      <c r="L395" s="10"/>
    </row>
    <row r="396" spans="8:12" x14ac:dyDescent="0.25">
      <c r="H396" s="10"/>
      <c r="I396" s="10"/>
      <c r="J396" s="10"/>
      <c r="K396" s="10"/>
      <c r="L396" s="10"/>
    </row>
    <row r="397" spans="8:12" x14ac:dyDescent="0.25">
      <c r="H397" s="10"/>
      <c r="I397" s="10"/>
      <c r="J397" s="10"/>
      <c r="K397" s="10"/>
      <c r="L397" s="10"/>
    </row>
    <row r="398" spans="8:12" x14ac:dyDescent="0.25">
      <c r="H398" s="10"/>
      <c r="I398" s="10"/>
      <c r="J398" s="10"/>
      <c r="K398" s="10"/>
      <c r="L398" s="10"/>
    </row>
    <row r="399" spans="8:12" x14ac:dyDescent="0.25">
      <c r="H399" s="10"/>
      <c r="I399" s="10"/>
      <c r="J399" s="10"/>
      <c r="K399" s="10"/>
      <c r="L399" s="10"/>
    </row>
    <row r="400" spans="8:12" x14ac:dyDescent="0.25">
      <c r="H400" s="10"/>
      <c r="I400" s="10"/>
      <c r="J400" s="10"/>
      <c r="K400" s="10"/>
      <c r="L400" s="10"/>
    </row>
    <row r="401" spans="8:12" x14ac:dyDescent="0.25">
      <c r="H401" s="10"/>
      <c r="I401" s="10"/>
      <c r="J401" s="10"/>
      <c r="K401" s="10"/>
      <c r="L401" s="10"/>
    </row>
    <row r="402" spans="8:12" x14ac:dyDescent="0.25">
      <c r="H402" s="10"/>
      <c r="I402" s="10"/>
      <c r="J402" s="10"/>
      <c r="K402" s="10"/>
      <c r="L402" s="10"/>
    </row>
    <row r="403" spans="8:12" x14ac:dyDescent="0.25">
      <c r="H403" s="10"/>
      <c r="I403" s="10"/>
      <c r="J403" s="10"/>
      <c r="K403" s="10"/>
      <c r="L403" s="10"/>
    </row>
    <row r="404" spans="8:12" x14ac:dyDescent="0.25">
      <c r="H404" s="10"/>
      <c r="I404" s="10"/>
      <c r="J404" s="10"/>
      <c r="K404" s="10"/>
      <c r="L404" s="10"/>
    </row>
    <row r="405" spans="8:12" x14ac:dyDescent="0.25">
      <c r="H405" s="10"/>
      <c r="I405" s="10"/>
      <c r="J405" s="10"/>
      <c r="K405" s="10"/>
      <c r="L405" s="10"/>
    </row>
    <row r="406" spans="8:12" x14ac:dyDescent="0.25">
      <c r="H406" s="10"/>
      <c r="I406" s="10"/>
      <c r="J406" s="10"/>
      <c r="K406" s="10"/>
      <c r="L406" s="10"/>
    </row>
    <row r="407" spans="8:12" x14ac:dyDescent="0.25">
      <c r="H407" s="10"/>
      <c r="I407" s="10"/>
      <c r="J407" s="10"/>
      <c r="K407" s="10"/>
      <c r="L407" s="10"/>
    </row>
    <row r="408" spans="8:12" x14ac:dyDescent="0.25">
      <c r="H408" s="10"/>
      <c r="I408" s="10"/>
      <c r="J408" s="10"/>
      <c r="K408" s="10"/>
      <c r="L408" s="10"/>
    </row>
    <row r="409" spans="8:12" x14ac:dyDescent="0.25">
      <c r="H409" s="10"/>
      <c r="I409" s="10"/>
      <c r="J409" s="10"/>
      <c r="K409" s="10"/>
      <c r="L409" s="10"/>
    </row>
    <row r="410" spans="8:12" x14ac:dyDescent="0.25">
      <c r="H410" s="10"/>
      <c r="I410" s="10"/>
      <c r="J410" s="10"/>
      <c r="K410" s="10"/>
      <c r="L410" s="10"/>
    </row>
    <row r="411" spans="8:12" x14ac:dyDescent="0.25">
      <c r="H411" s="10"/>
      <c r="I411" s="10"/>
      <c r="J411" s="10"/>
      <c r="K411" s="10"/>
      <c r="L411" s="10"/>
    </row>
    <row r="412" spans="8:12" x14ac:dyDescent="0.25">
      <c r="H412" s="10"/>
      <c r="I412" s="10"/>
      <c r="J412" s="10"/>
      <c r="K412" s="10"/>
      <c r="L412" s="10"/>
    </row>
    <row r="413" spans="8:12" x14ac:dyDescent="0.25">
      <c r="H413" s="10"/>
      <c r="I413" s="10"/>
      <c r="J413" s="10"/>
      <c r="K413" s="10"/>
      <c r="L413" s="10"/>
    </row>
    <row r="414" spans="8:12" x14ac:dyDescent="0.25">
      <c r="H414" s="10"/>
      <c r="I414" s="10"/>
      <c r="J414" s="10"/>
      <c r="K414" s="10"/>
      <c r="L414" s="10"/>
    </row>
    <row r="415" spans="8:12" x14ac:dyDescent="0.25">
      <c r="H415" s="10"/>
      <c r="I415" s="10"/>
      <c r="J415" s="10"/>
      <c r="K415" s="10"/>
      <c r="L415" s="10"/>
    </row>
    <row r="416" spans="8:12" x14ac:dyDescent="0.25">
      <c r="H416" s="10"/>
      <c r="I416" s="10"/>
      <c r="J416" s="10"/>
      <c r="K416" s="10"/>
      <c r="L416" s="10"/>
    </row>
    <row r="417" spans="8:12" x14ac:dyDescent="0.25">
      <c r="H417" s="10"/>
      <c r="I417" s="10"/>
      <c r="J417" s="10"/>
      <c r="K417" s="10"/>
      <c r="L417" s="10"/>
    </row>
    <row r="418" spans="8:12" x14ac:dyDescent="0.25">
      <c r="H418" s="10"/>
      <c r="I418" s="10"/>
      <c r="J418" s="10"/>
      <c r="K418" s="10"/>
      <c r="L418" s="10"/>
    </row>
    <row r="419" spans="8:12" x14ac:dyDescent="0.25">
      <c r="H419" s="10"/>
      <c r="I419" s="10"/>
      <c r="J419" s="10"/>
      <c r="K419" s="10"/>
      <c r="L419" s="10"/>
    </row>
    <row r="420" spans="8:12" x14ac:dyDescent="0.25">
      <c r="H420" s="10"/>
      <c r="I420" s="10"/>
      <c r="J420" s="10"/>
      <c r="K420" s="10"/>
      <c r="L420" s="10"/>
    </row>
    <row r="421" spans="8:12" x14ac:dyDescent="0.25">
      <c r="H421" s="10"/>
      <c r="I421" s="10"/>
      <c r="J421" s="10"/>
      <c r="K421" s="10"/>
      <c r="L421" s="10"/>
    </row>
    <row r="422" spans="8:12" x14ac:dyDescent="0.25">
      <c r="H422" s="10"/>
      <c r="I422" s="10"/>
      <c r="J422" s="10"/>
      <c r="K422" s="10"/>
      <c r="L422" s="10"/>
    </row>
    <row r="423" spans="8:12" x14ac:dyDescent="0.25">
      <c r="H423" s="10"/>
      <c r="I423" s="10"/>
      <c r="J423" s="10"/>
      <c r="K423" s="10"/>
      <c r="L423" s="10"/>
    </row>
    <row r="424" spans="8:12" x14ac:dyDescent="0.25">
      <c r="H424" s="10"/>
      <c r="I424" s="10"/>
      <c r="J424" s="10"/>
      <c r="K424" s="10"/>
      <c r="L424" s="10"/>
    </row>
    <row r="425" spans="8:12" x14ac:dyDescent="0.25">
      <c r="H425" s="10"/>
      <c r="I425" s="10"/>
      <c r="J425" s="10"/>
      <c r="K425" s="10"/>
      <c r="L425" s="10"/>
    </row>
    <row r="426" spans="8:12" x14ac:dyDescent="0.25">
      <c r="H426" s="10"/>
      <c r="I426" s="10"/>
      <c r="J426" s="10"/>
      <c r="K426" s="10"/>
      <c r="L426" s="10"/>
    </row>
    <row r="427" spans="8:12" x14ac:dyDescent="0.25">
      <c r="H427" s="10"/>
      <c r="I427" s="10"/>
      <c r="J427" s="10"/>
      <c r="K427" s="10"/>
      <c r="L427" s="10"/>
    </row>
    <row r="428" spans="8:12" x14ac:dyDescent="0.25">
      <c r="H428" s="10"/>
      <c r="I428" s="10"/>
      <c r="J428" s="10"/>
      <c r="K428" s="10"/>
      <c r="L428" s="10"/>
    </row>
    <row r="429" spans="8:12" x14ac:dyDescent="0.25">
      <c r="H429" s="10"/>
      <c r="I429" s="10"/>
      <c r="J429" s="10"/>
      <c r="K429" s="10"/>
      <c r="L429" s="10"/>
    </row>
    <row r="430" spans="8:12" x14ac:dyDescent="0.25">
      <c r="H430" s="10"/>
      <c r="I430" s="10"/>
      <c r="J430" s="10"/>
      <c r="K430" s="10"/>
      <c r="L430" s="10"/>
    </row>
    <row r="431" spans="8:12" x14ac:dyDescent="0.25">
      <c r="H431" s="10"/>
      <c r="I431" s="10"/>
      <c r="J431" s="10"/>
      <c r="K431" s="10"/>
      <c r="L431" s="10"/>
    </row>
    <row r="432" spans="8:12" x14ac:dyDescent="0.25">
      <c r="H432" s="10"/>
      <c r="I432" s="10"/>
      <c r="J432" s="10"/>
      <c r="K432" s="10"/>
      <c r="L432" s="10"/>
    </row>
    <row r="433" spans="8:12" x14ac:dyDescent="0.25">
      <c r="H433" s="10"/>
      <c r="I433" s="10"/>
      <c r="J433" s="10"/>
      <c r="K433" s="10"/>
      <c r="L433" s="10"/>
    </row>
    <row r="434" spans="8:12" x14ac:dyDescent="0.25">
      <c r="H434" s="10"/>
      <c r="I434" s="10"/>
      <c r="J434" s="10"/>
      <c r="K434" s="10"/>
      <c r="L434" s="10"/>
    </row>
    <row r="435" spans="8:12" x14ac:dyDescent="0.25">
      <c r="H435" s="10"/>
      <c r="I435" s="10"/>
      <c r="J435" s="10"/>
      <c r="K435" s="10"/>
      <c r="L435" s="10"/>
    </row>
    <row r="436" spans="8:12" x14ac:dyDescent="0.25">
      <c r="H436" s="10"/>
      <c r="I436" s="10"/>
      <c r="J436" s="10"/>
      <c r="K436" s="10"/>
      <c r="L436" s="10"/>
    </row>
    <row r="437" spans="8:12" x14ac:dyDescent="0.25">
      <c r="H437" s="10"/>
      <c r="I437" s="10"/>
      <c r="J437" s="10"/>
      <c r="K437" s="10"/>
      <c r="L437" s="10"/>
    </row>
    <row r="438" spans="8:12" x14ac:dyDescent="0.25">
      <c r="H438" s="10"/>
      <c r="I438" s="10"/>
      <c r="J438" s="10"/>
      <c r="K438" s="10"/>
      <c r="L438" s="10"/>
    </row>
    <row r="439" spans="8:12" x14ac:dyDescent="0.25">
      <c r="H439" s="10"/>
      <c r="I439" s="10"/>
      <c r="J439" s="10"/>
      <c r="K439" s="10"/>
      <c r="L439" s="10"/>
    </row>
    <row r="440" spans="8:12" x14ac:dyDescent="0.25">
      <c r="H440" s="10"/>
      <c r="I440" s="10"/>
      <c r="J440" s="10"/>
      <c r="K440" s="10"/>
      <c r="L440" s="10"/>
    </row>
    <row r="441" spans="8:12" x14ac:dyDescent="0.25">
      <c r="H441" s="10"/>
      <c r="I441" s="10"/>
      <c r="J441" s="10"/>
      <c r="K441" s="10"/>
      <c r="L441" s="10"/>
    </row>
    <row r="442" spans="8:12" x14ac:dyDescent="0.25">
      <c r="H442" s="10"/>
      <c r="I442" s="10"/>
      <c r="J442" s="10"/>
      <c r="K442" s="10"/>
      <c r="L442" s="10"/>
    </row>
    <row r="443" spans="8:12" x14ac:dyDescent="0.25">
      <c r="H443" s="10"/>
      <c r="I443" s="10"/>
      <c r="J443" s="10"/>
      <c r="K443" s="10"/>
      <c r="L443" s="10"/>
    </row>
    <row r="444" spans="8:12" x14ac:dyDescent="0.25">
      <c r="H444" s="10"/>
      <c r="I444" s="10"/>
      <c r="J444" s="10"/>
      <c r="K444" s="10"/>
      <c r="L444" s="10"/>
    </row>
    <row r="445" spans="8:12" x14ac:dyDescent="0.25">
      <c r="H445" s="10"/>
      <c r="I445" s="10"/>
      <c r="J445" s="10"/>
      <c r="K445" s="10"/>
      <c r="L445" s="10"/>
    </row>
    <row r="446" spans="8:12" x14ac:dyDescent="0.25">
      <c r="H446" s="10"/>
      <c r="I446" s="10"/>
      <c r="J446" s="10"/>
      <c r="K446" s="10"/>
      <c r="L446" s="10"/>
    </row>
    <row r="447" spans="8:12" x14ac:dyDescent="0.25">
      <c r="H447" s="10"/>
      <c r="I447" s="10"/>
      <c r="J447" s="10"/>
      <c r="K447" s="10"/>
      <c r="L447" s="10"/>
    </row>
    <row r="448" spans="8:12" x14ac:dyDescent="0.25">
      <c r="H448" s="10"/>
      <c r="I448" s="10"/>
      <c r="J448" s="10"/>
      <c r="K448" s="10"/>
      <c r="L448" s="10"/>
    </row>
    <row r="449" spans="8:12" x14ac:dyDescent="0.25">
      <c r="H449" s="10"/>
      <c r="I449" s="10"/>
      <c r="J449" s="10"/>
      <c r="K449" s="10"/>
      <c r="L449" s="10"/>
    </row>
    <row r="450" spans="8:12" x14ac:dyDescent="0.25">
      <c r="H450" s="10"/>
      <c r="I450" s="10"/>
      <c r="J450" s="10"/>
      <c r="K450" s="10"/>
      <c r="L450" s="10"/>
    </row>
    <row r="451" spans="8:12" x14ac:dyDescent="0.25">
      <c r="H451" s="10"/>
      <c r="I451" s="10"/>
      <c r="J451" s="10"/>
      <c r="K451" s="10"/>
      <c r="L451" s="10"/>
    </row>
    <row r="452" spans="8:12" x14ac:dyDescent="0.25">
      <c r="H452" s="10"/>
      <c r="I452" s="10"/>
      <c r="J452" s="10"/>
      <c r="K452" s="10"/>
      <c r="L452" s="10"/>
    </row>
    <row r="453" spans="8:12" x14ac:dyDescent="0.25">
      <c r="H453" s="10"/>
      <c r="I453" s="10"/>
      <c r="J453" s="10"/>
      <c r="K453" s="10"/>
      <c r="L453" s="10"/>
    </row>
    <row r="454" spans="8:12" x14ac:dyDescent="0.25">
      <c r="H454" s="10"/>
      <c r="I454" s="10"/>
      <c r="J454" s="10"/>
      <c r="K454" s="10"/>
      <c r="L454" s="10"/>
    </row>
    <row r="455" spans="8:12" x14ac:dyDescent="0.25">
      <c r="H455" s="10"/>
      <c r="I455" s="10"/>
      <c r="J455" s="10"/>
      <c r="K455" s="10"/>
      <c r="L455" s="10"/>
    </row>
    <row r="456" spans="8:12" x14ac:dyDescent="0.25">
      <c r="H456" s="10"/>
      <c r="I456" s="10"/>
      <c r="J456" s="10"/>
      <c r="K456" s="10"/>
      <c r="L456" s="10"/>
    </row>
    <row r="457" spans="8:12" x14ac:dyDescent="0.25">
      <c r="H457" s="10"/>
      <c r="I457" s="10"/>
      <c r="J457" s="10"/>
      <c r="K457" s="10"/>
      <c r="L457" s="10"/>
    </row>
    <row r="458" spans="8:12" x14ac:dyDescent="0.25">
      <c r="H458" s="10"/>
      <c r="I458" s="10"/>
      <c r="J458" s="10"/>
      <c r="K458" s="10"/>
      <c r="L458" s="10"/>
    </row>
    <row r="459" spans="8:12" x14ac:dyDescent="0.25">
      <c r="H459" s="10"/>
      <c r="I459" s="10"/>
      <c r="J459" s="10"/>
      <c r="K459" s="10"/>
      <c r="L459" s="10"/>
    </row>
    <row r="460" spans="8:12" x14ac:dyDescent="0.25">
      <c r="H460" s="10"/>
      <c r="I460" s="10"/>
      <c r="J460" s="10"/>
      <c r="K460" s="10"/>
      <c r="L460" s="10"/>
    </row>
    <row r="461" spans="8:12" x14ac:dyDescent="0.25">
      <c r="H461" s="10"/>
      <c r="I461" s="10"/>
      <c r="J461" s="10"/>
      <c r="K461" s="10"/>
      <c r="L461" s="10"/>
    </row>
    <row r="462" spans="8:12" x14ac:dyDescent="0.25">
      <c r="H462" s="10"/>
      <c r="I462" s="10"/>
      <c r="J462" s="10"/>
      <c r="K462" s="10"/>
      <c r="L462" s="10"/>
    </row>
    <row r="463" spans="8:12" x14ac:dyDescent="0.25">
      <c r="H463" s="10"/>
      <c r="I463" s="10"/>
      <c r="J463" s="10"/>
      <c r="K463" s="10"/>
      <c r="L463" s="10"/>
    </row>
    <row r="464" spans="8:12" x14ac:dyDescent="0.25">
      <c r="H464" s="10"/>
      <c r="I464" s="10"/>
      <c r="J464" s="10"/>
      <c r="K464" s="10"/>
      <c r="L464" s="10"/>
    </row>
    <row r="465" spans="8:12" x14ac:dyDescent="0.25">
      <c r="H465" s="10"/>
      <c r="I465" s="10"/>
      <c r="J465" s="10"/>
      <c r="K465" s="10"/>
      <c r="L465" s="10"/>
    </row>
    <row r="466" spans="8:12" x14ac:dyDescent="0.25">
      <c r="H466" s="10"/>
      <c r="I466" s="10"/>
      <c r="J466" s="10"/>
      <c r="K466" s="10"/>
      <c r="L466" s="10"/>
    </row>
    <row r="467" spans="8:12" x14ac:dyDescent="0.25">
      <c r="H467" s="10"/>
      <c r="I467" s="10"/>
      <c r="J467" s="10"/>
      <c r="K467" s="10"/>
      <c r="L467" s="10"/>
    </row>
    <row r="468" spans="8:12" x14ac:dyDescent="0.25">
      <c r="H468" s="10"/>
      <c r="I468" s="10"/>
      <c r="J468" s="10"/>
      <c r="K468" s="10"/>
      <c r="L468" s="10"/>
    </row>
    <row r="469" spans="8:12" x14ac:dyDescent="0.25">
      <c r="H469" s="10"/>
      <c r="I469" s="10"/>
      <c r="J469" s="10"/>
      <c r="K469" s="10"/>
      <c r="L469" s="10"/>
    </row>
    <row r="470" spans="8:12" x14ac:dyDescent="0.25">
      <c r="H470" s="10"/>
      <c r="I470" s="10"/>
      <c r="J470" s="10"/>
      <c r="K470" s="10"/>
      <c r="L470" s="10"/>
    </row>
    <row r="471" spans="8:12" x14ac:dyDescent="0.25">
      <c r="H471" s="10"/>
      <c r="I471" s="10"/>
      <c r="J471" s="10"/>
      <c r="K471" s="10"/>
      <c r="L471" s="10"/>
    </row>
    <row r="472" spans="8:12" x14ac:dyDescent="0.25">
      <c r="H472" s="10"/>
      <c r="I472" s="10"/>
      <c r="J472" s="10"/>
      <c r="K472" s="10"/>
      <c r="L472" s="10"/>
    </row>
    <row r="473" spans="8:12" x14ac:dyDescent="0.25">
      <c r="H473" s="10"/>
      <c r="I473" s="10"/>
      <c r="J473" s="10"/>
      <c r="K473" s="10"/>
      <c r="L473" s="10"/>
    </row>
    <row r="474" spans="8:12" x14ac:dyDescent="0.25">
      <c r="H474" s="10"/>
      <c r="I474" s="10"/>
      <c r="J474" s="10"/>
      <c r="K474" s="10"/>
      <c r="L474" s="10"/>
    </row>
    <row r="475" spans="8:12" x14ac:dyDescent="0.25">
      <c r="H475" s="10"/>
      <c r="I475" s="10"/>
      <c r="J475" s="10"/>
      <c r="K475" s="10"/>
      <c r="L475" s="10"/>
    </row>
    <row r="476" spans="8:12" x14ac:dyDescent="0.25">
      <c r="H476" s="10"/>
      <c r="I476" s="10"/>
      <c r="J476" s="10"/>
      <c r="K476" s="10"/>
      <c r="L476" s="10"/>
    </row>
    <row r="477" spans="8:12" x14ac:dyDescent="0.25">
      <c r="H477" s="10"/>
      <c r="I477" s="10"/>
      <c r="J477" s="10"/>
      <c r="K477" s="10"/>
      <c r="L477" s="10"/>
    </row>
    <row r="478" spans="8:12" x14ac:dyDescent="0.25">
      <c r="H478" s="10"/>
      <c r="I478" s="10"/>
      <c r="J478" s="10"/>
      <c r="K478" s="10"/>
      <c r="L478" s="10"/>
    </row>
    <row r="479" spans="8:12" x14ac:dyDescent="0.25">
      <c r="H479" s="10"/>
      <c r="I479" s="10"/>
      <c r="J479" s="10"/>
      <c r="K479" s="10"/>
      <c r="L479" s="10"/>
    </row>
    <row r="480" spans="8:12" x14ac:dyDescent="0.25">
      <c r="H480" s="10"/>
      <c r="I480" s="10"/>
      <c r="J480" s="10"/>
      <c r="K480" s="10"/>
      <c r="L480" s="10"/>
    </row>
    <row r="481" spans="8:12" x14ac:dyDescent="0.25">
      <c r="H481" s="10"/>
      <c r="I481" s="10"/>
      <c r="J481" s="10"/>
      <c r="K481" s="10"/>
      <c r="L481" s="10"/>
    </row>
    <row r="482" spans="8:12" x14ac:dyDescent="0.25">
      <c r="H482" s="10"/>
      <c r="I482" s="10"/>
      <c r="J482" s="10"/>
      <c r="K482" s="10"/>
      <c r="L482" s="10"/>
    </row>
    <row r="483" spans="8:12" x14ac:dyDescent="0.25">
      <c r="H483" s="10"/>
      <c r="I483" s="10"/>
      <c r="J483" s="10"/>
      <c r="K483" s="10"/>
      <c r="L483" s="10"/>
    </row>
    <row r="484" spans="8:12" x14ac:dyDescent="0.25">
      <c r="H484" s="10"/>
      <c r="I484" s="10"/>
      <c r="J484" s="10"/>
      <c r="K484" s="10"/>
      <c r="L484" s="10"/>
    </row>
    <row r="485" spans="8:12" x14ac:dyDescent="0.25">
      <c r="H485" s="10"/>
      <c r="I485" s="10"/>
      <c r="J485" s="10"/>
      <c r="K485" s="10"/>
      <c r="L485" s="10"/>
    </row>
    <row r="486" spans="8:12" x14ac:dyDescent="0.25">
      <c r="H486" s="10"/>
      <c r="I486" s="10"/>
      <c r="J486" s="10"/>
      <c r="K486" s="10"/>
      <c r="L486" s="10"/>
    </row>
    <row r="487" spans="8:12" x14ac:dyDescent="0.25">
      <c r="H487" s="10"/>
      <c r="I487" s="10"/>
      <c r="J487" s="10"/>
      <c r="K487" s="10"/>
      <c r="L487" s="10"/>
    </row>
    <row r="488" spans="8:12" x14ac:dyDescent="0.25">
      <c r="H488" s="10"/>
      <c r="I488" s="10"/>
      <c r="J488" s="10"/>
      <c r="K488" s="10"/>
      <c r="L488" s="10"/>
    </row>
    <row r="489" spans="8:12" x14ac:dyDescent="0.25">
      <c r="H489" s="10"/>
      <c r="I489" s="10"/>
      <c r="J489" s="10"/>
      <c r="K489" s="10"/>
      <c r="L489" s="10"/>
    </row>
    <row r="490" spans="8:12" x14ac:dyDescent="0.25">
      <c r="H490" s="10"/>
      <c r="I490" s="10"/>
      <c r="J490" s="10"/>
      <c r="K490" s="10"/>
      <c r="L490" s="10"/>
    </row>
    <row r="491" spans="8:12" x14ac:dyDescent="0.25">
      <c r="H491" s="10"/>
      <c r="I491" s="10"/>
      <c r="J491" s="10"/>
      <c r="K491" s="10"/>
      <c r="L491" s="10"/>
    </row>
    <row r="492" spans="8:12" x14ac:dyDescent="0.25">
      <c r="H492" s="10"/>
      <c r="I492" s="10"/>
      <c r="J492" s="10"/>
      <c r="K492" s="10"/>
      <c r="L492" s="10"/>
    </row>
    <row r="493" spans="8:12" x14ac:dyDescent="0.25">
      <c r="H493" s="10"/>
      <c r="I493" s="10"/>
      <c r="J493" s="10"/>
      <c r="K493" s="10"/>
      <c r="L493" s="10"/>
    </row>
    <row r="494" spans="8:12" x14ac:dyDescent="0.25">
      <c r="H494" s="10"/>
      <c r="I494" s="10"/>
      <c r="J494" s="10"/>
      <c r="K494" s="10"/>
      <c r="L494" s="10"/>
    </row>
    <row r="495" spans="8:12" x14ac:dyDescent="0.25">
      <c r="H495" s="10"/>
      <c r="I495" s="10"/>
      <c r="J495" s="10"/>
      <c r="K495" s="10"/>
      <c r="L495" s="10"/>
    </row>
    <row r="496" spans="8:12" x14ac:dyDescent="0.25">
      <c r="H496" s="10"/>
      <c r="I496" s="10"/>
      <c r="J496" s="10"/>
      <c r="K496" s="10"/>
      <c r="L496" s="10"/>
    </row>
    <row r="497" spans="8:12" x14ac:dyDescent="0.25">
      <c r="H497" s="10"/>
      <c r="I497" s="10"/>
      <c r="J497" s="10"/>
      <c r="K497" s="10"/>
      <c r="L497" s="10"/>
    </row>
    <row r="498" spans="8:12" x14ac:dyDescent="0.25">
      <c r="H498" s="10"/>
      <c r="I498" s="10"/>
      <c r="J498" s="10"/>
      <c r="K498" s="10"/>
      <c r="L498" s="10"/>
    </row>
    <row r="499" spans="8:12" x14ac:dyDescent="0.25">
      <c r="H499" s="10"/>
      <c r="I499" s="10"/>
      <c r="J499" s="10"/>
      <c r="K499" s="10"/>
      <c r="L499" s="10"/>
    </row>
    <row r="500" spans="8:12" x14ac:dyDescent="0.25">
      <c r="H500" s="10"/>
      <c r="I500" s="10"/>
      <c r="J500" s="10"/>
      <c r="K500" s="10"/>
      <c r="L500" s="10"/>
    </row>
    <row r="501" spans="8:12" x14ac:dyDescent="0.25">
      <c r="H501" s="10"/>
      <c r="I501" s="10"/>
      <c r="J501" s="10"/>
      <c r="K501" s="10"/>
      <c r="L501" s="10"/>
    </row>
    <row r="502" spans="8:12" x14ac:dyDescent="0.25">
      <c r="H502" s="10"/>
      <c r="I502" s="10"/>
      <c r="J502" s="10"/>
      <c r="K502" s="10"/>
      <c r="L502" s="10"/>
    </row>
    <row r="503" spans="8:12" x14ac:dyDescent="0.25">
      <c r="H503" s="10"/>
      <c r="I503" s="10"/>
      <c r="J503" s="10"/>
      <c r="K503" s="10"/>
      <c r="L503" s="10"/>
    </row>
    <row r="504" spans="8:12" x14ac:dyDescent="0.25">
      <c r="H504" s="10"/>
      <c r="I504" s="10"/>
      <c r="J504" s="10"/>
      <c r="K504" s="10"/>
      <c r="L504" s="10"/>
    </row>
    <row r="505" spans="8:12" x14ac:dyDescent="0.25">
      <c r="H505" s="10"/>
      <c r="I505" s="10"/>
      <c r="J505" s="10"/>
      <c r="K505" s="10"/>
      <c r="L505" s="10"/>
    </row>
    <row r="506" spans="8:12" x14ac:dyDescent="0.25">
      <c r="H506" s="10"/>
      <c r="I506" s="10"/>
      <c r="J506" s="10"/>
      <c r="K506" s="10"/>
      <c r="L506" s="10"/>
    </row>
    <row r="507" spans="8:12" x14ac:dyDescent="0.25">
      <c r="H507" s="10"/>
      <c r="I507" s="10"/>
      <c r="J507" s="10"/>
      <c r="K507" s="10"/>
      <c r="L507" s="10"/>
    </row>
    <row r="508" spans="8:12" x14ac:dyDescent="0.25">
      <c r="H508" s="10"/>
      <c r="I508" s="10"/>
      <c r="J508" s="10"/>
      <c r="K508" s="10"/>
      <c r="L508" s="10"/>
    </row>
    <row r="509" spans="8:12" x14ac:dyDescent="0.25">
      <c r="H509" s="10"/>
      <c r="I509" s="10"/>
      <c r="J509" s="10"/>
      <c r="K509" s="10"/>
      <c r="L509" s="10"/>
    </row>
    <row r="510" spans="8:12" x14ac:dyDescent="0.25">
      <c r="H510" s="10"/>
      <c r="I510" s="10"/>
      <c r="J510" s="10"/>
      <c r="K510" s="10"/>
      <c r="L510" s="10"/>
    </row>
    <row r="511" spans="8:12" x14ac:dyDescent="0.25">
      <c r="H511" s="10"/>
      <c r="I511" s="10"/>
      <c r="J511" s="10"/>
      <c r="K511" s="10"/>
      <c r="L511" s="10"/>
    </row>
    <row r="512" spans="8:12" x14ac:dyDescent="0.25">
      <c r="H512" s="10"/>
      <c r="I512" s="10"/>
      <c r="J512" s="10"/>
      <c r="K512" s="10"/>
      <c r="L512" s="10"/>
    </row>
    <row r="513" spans="8:12" x14ac:dyDescent="0.25">
      <c r="H513" s="10"/>
      <c r="I513" s="10"/>
      <c r="J513" s="10"/>
      <c r="K513" s="10"/>
      <c r="L513" s="10"/>
    </row>
    <row r="514" spans="8:12" x14ac:dyDescent="0.25">
      <c r="H514" s="10"/>
      <c r="I514" s="10"/>
      <c r="J514" s="10"/>
      <c r="K514" s="10"/>
      <c r="L514" s="10"/>
    </row>
    <row r="515" spans="8:12" x14ac:dyDescent="0.25">
      <c r="H515" s="10"/>
      <c r="I515" s="10"/>
      <c r="J515" s="10"/>
      <c r="K515" s="10"/>
      <c r="L515" s="10"/>
    </row>
    <row r="516" spans="8:12" x14ac:dyDescent="0.25">
      <c r="H516" s="10"/>
      <c r="I516" s="10"/>
      <c r="J516" s="10"/>
      <c r="K516" s="10"/>
      <c r="L516" s="10"/>
    </row>
    <row r="517" spans="8:12" x14ac:dyDescent="0.25">
      <c r="H517" s="10"/>
      <c r="I517" s="10"/>
      <c r="J517" s="10"/>
      <c r="K517" s="10"/>
      <c r="L517" s="10"/>
    </row>
    <row r="518" spans="8:12" x14ac:dyDescent="0.25">
      <c r="H518" s="10"/>
      <c r="I518" s="10"/>
      <c r="J518" s="10"/>
      <c r="K518" s="10"/>
      <c r="L518" s="10"/>
    </row>
    <row r="519" spans="8:12" x14ac:dyDescent="0.25">
      <c r="H519" s="10"/>
      <c r="I519" s="10"/>
      <c r="J519" s="10"/>
      <c r="K519" s="10"/>
      <c r="L519" s="10"/>
    </row>
    <row r="520" spans="8:12" x14ac:dyDescent="0.25">
      <c r="H520" s="10"/>
      <c r="I520" s="10"/>
      <c r="J520" s="10"/>
      <c r="K520" s="10"/>
      <c r="L520" s="10"/>
    </row>
    <row r="521" spans="8:12" x14ac:dyDescent="0.25">
      <c r="H521" s="10"/>
      <c r="I521" s="10"/>
      <c r="J521" s="10"/>
      <c r="K521" s="10"/>
      <c r="L521" s="10"/>
    </row>
    <row r="522" spans="8:12" x14ac:dyDescent="0.25">
      <c r="H522" s="10"/>
      <c r="I522" s="10"/>
      <c r="J522" s="10"/>
      <c r="K522" s="10"/>
      <c r="L522" s="10"/>
    </row>
    <row r="523" spans="8:12" x14ac:dyDescent="0.25">
      <c r="H523" s="10"/>
      <c r="I523" s="10"/>
      <c r="J523" s="10"/>
      <c r="K523" s="10"/>
      <c r="L523" s="10"/>
    </row>
    <row r="524" spans="8:12" x14ac:dyDescent="0.25">
      <c r="H524" s="10"/>
      <c r="I524" s="10"/>
      <c r="J524" s="10"/>
      <c r="K524" s="10"/>
      <c r="L524" s="10"/>
    </row>
    <row r="525" spans="8:12" x14ac:dyDescent="0.25">
      <c r="H525" s="10"/>
      <c r="I525" s="10"/>
      <c r="J525" s="10"/>
      <c r="K525" s="10"/>
      <c r="L525" s="10"/>
    </row>
    <row r="526" spans="8:12" x14ac:dyDescent="0.25">
      <c r="H526" s="10"/>
      <c r="I526" s="10"/>
      <c r="J526" s="10"/>
      <c r="K526" s="10"/>
      <c r="L526" s="10"/>
    </row>
    <row r="527" spans="8:12" x14ac:dyDescent="0.25">
      <c r="H527" s="10"/>
      <c r="I527" s="10"/>
      <c r="J527" s="10"/>
      <c r="K527" s="10"/>
      <c r="L527" s="10"/>
    </row>
    <row r="528" spans="8:12" x14ac:dyDescent="0.25">
      <c r="H528" s="10"/>
      <c r="I528" s="10"/>
      <c r="J528" s="10"/>
      <c r="K528" s="10"/>
      <c r="L528" s="10"/>
    </row>
    <row r="529" spans="8:12" x14ac:dyDescent="0.25">
      <c r="H529" s="10"/>
      <c r="I529" s="10"/>
      <c r="J529" s="10"/>
      <c r="K529" s="10"/>
      <c r="L529" s="10"/>
    </row>
    <row r="530" spans="8:12" x14ac:dyDescent="0.25">
      <c r="H530" s="10"/>
      <c r="I530" s="10"/>
      <c r="J530" s="10"/>
      <c r="K530" s="10"/>
      <c r="L530" s="10"/>
    </row>
    <row r="531" spans="8:12" x14ac:dyDescent="0.25">
      <c r="H531" s="10"/>
      <c r="I531" s="10"/>
      <c r="J531" s="10"/>
      <c r="K531" s="10"/>
      <c r="L531" s="10"/>
    </row>
    <row r="532" spans="8:12" x14ac:dyDescent="0.25">
      <c r="H532" s="10"/>
      <c r="I532" s="10"/>
      <c r="J532" s="10"/>
      <c r="K532" s="10"/>
      <c r="L532" s="10"/>
    </row>
    <row r="533" spans="8:12" x14ac:dyDescent="0.25">
      <c r="H533" s="10"/>
      <c r="I533" s="10"/>
      <c r="J533" s="10"/>
      <c r="K533" s="10"/>
      <c r="L533" s="10"/>
    </row>
    <row r="534" spans="8:12" x14ac:dyDescent="0.25">
      <c r="H534" s="10"/>
      <c r="I534" s="10"/>
      <c r="J534" s="10"/>
      <c r="K534" s="10"/>
      <c r="L534" s="10"/>
    </row>
    <row r="535" spans="8:12" x14ac:dyDescent="0.25">
      <c r="H535" s="10"/>
      <c r="I535" s="10"/>
      <c r="J535" s="10"/>
      <c r="K535" s="10"/>
      <c r="L535" s="10"/>
    </row>
    <row r="536" spans="8:12" x14ac:dyDescent="0.25">
      <c r="H536" s="10"/>
      <c r="I536" s="10"/>
      <c r="J536" s="10"/>
      <c r="K536" s="10"/>
      <c r="L536" s="10"/>
    </row>
    <row r="537" spans="8:12" x14ac:dyDescent="0.25">
      <c r="H537" s="10"/>
      <c r="I537" s="10"/>
      <c r="J537" s="10"/>
      <c r="K537" s="10"/>
      <c r="L537" s="10"/>
    </row>
    <row r="538" spans="8:12" x14ac:dyDescent="0.25">
      <c r="H538" s="10"/>
      <c r="I538" s="10"/>
      <c r="J538" s="10"/>
      <c r="K538" s="10"/>
      <c r="L538" s="10"/>
    </row>
    <row r="539" spans="8:12" x14ac:dyDescent="0.25">
      <c r="H539" s="10"/>
      <c r="I539" s="10"/>
      <c r="J539" s="10"/>
      <c r="K539" s="10"/>
      <c r="L539" s="10"/>
    </row>
    <row r="540" spans="8:12" x14ac:dyDescent="0.25">
      <c r="H540" s="10"/>
      <c r="I540" s="10"/>
      <c r="J540" s="10"/>
      <c r="K540" s="10"/>
      <c r="L540" s="10"/>
    </row>
    <row r="541" spans="8:12" x14ac:dyDescent="0.25">
      <c r="H541" s="10"/>
      <c r="I541" s="10"/>
      <c r="J541" s="10"/>
      <c r="K541" s="10"/>
      <c r="L541" s="10"/>
    </row>
    <row r="542" spans="8:12" x14ac:dyDescent="0.25">
      <c r="H542" s="10"/>
      <c r="I542" s="10"/>
      <c r="J542" s="10"/>
      <c r="K542" s="10"/>
      <c r="L542" s="10"/>
    </row>
    <row r="543" spans="8:12" x14ac:dyDescent="0.25">
      <c r="H543" s="10"/>
      <c r="I543" s="10"/>
      <c r="J543" s="10"/>
      <c r="K543" s="10"/>
      <c r="L543" s="10"/>
    </row>
    <row r="544" spans="8:12" x14ac:dyDescent="0.25">
      <c r="H544" s="10"/>
      <c r="I544" s="10"/>
      <c r="J544" s="10"/>
      <c r="K544" s="10"/>
      <c r="L544" s="10"/>
    </row>
    <row r="545" spans="8:12" x14ac:dyDescent="0.25">
      <c r="H545" s="10"/>
      <c r="I545" s="10"/>
      <c r="J545" s="10"/>
      <c r="K545" s="10"/>
      <c r="L545" s="10"/>
    </row>
    <row r="546" spans="8:12" x14ac:dyDescent="0.25">
      <c r="H546" s="10"/>
      <c r="I546" s="10"/>
      <c r="J546" s="10"/>
      <c r="K546" s="10"/>
      <c r="L546" s="10"/>
    </row>
    <row r="547" spans="8:12" x14ac:dyDescent="0.25">
      <c r="H547" s="10"/>
      <c r="I547" s="10"/>
      <c r="J547" s="10"/>
      <c r="K547" s="10"/>
      <c r="L547" s="10"/>
    </row>
    <row r="548" spans="8:12" x14ac:dyDescent="0.25">
      <c r="H548" s="10"/>
      <c r="I548" s="10"/>
      <c r="J548" s="10"/>
      <c r="K548" s="10"/>
      <c r="L548" s="10"/>
    </row>
    <row r="549" spans="8:12" x14ac:dyDescent="0.25">
      <c r="H549" s="10"/>
      <c r="I549" s="10"/>
      <c r="J549" s="10"/>
      <c r="K549" s="10"/>
      <c r="L549" s="10"/>
    </row>
    <row r="550" spans="8:12" x14ac:dyDescent="0.25">
      <c r="H550" s="10"/>
      <c r="I550" s="10"/>
      <c r="J550" s="10"/>
      <c r="K550" s="10"/>
      <c r="L550" s="10"/>
    </row>
    <row r="551" spans="8:12" x14ac:dyDescent="0.25">
      <c r="H551" s="10"/>
      <c r="I551" s="10"/>
      <c r="J551" s="10"/>
      <c r="K551" s="10"/>
      <c r="L551" s="10"/>
    </row>
    <row r="552" spans="8:12" x14ac:dyDescent="0.25">
      <c r="H552" s="10"/>
      <c r="I552" s="10"/>
      <c r="J552" s="10"/>
      <c r="K552" s="10"/>
      <c r="L552" s="10"/>
    </row>
    <row r="553" spans="8:12" x14ac:dyDescent="0.25">
      <c r="H553" s="10"/>
      <c r="I553" s="10"/>
      <c r="J553" s="10"/>
      <c r="K553" s="10"/>
      <c r="L553" s="10"/>
    </row>
    <row r="554" spans="8:12" x14ac:dyDescent="0.25">
      <c r="H554" s="10"/>
      <c r="I554" s="10"/>
      <c r="J554" s="10"/>
      <c r="K554" s="10"/>
      <c r="L554" s="10"/>
    </row>
    <row r="555" spans="8:12" x14ac:dyDescent="0.25">
      <c r="H555" s="10"/>
      <c r="I555" s="10"/>
      <c r="J555" s="10"/>
      <c r="K555" s="10"/>
      <c r="L555" s="10"/>
    </row>
    <row r="556" spans="8:12" x14ac:dyDescent="0.25">
      <c r="H556" s="10"/>
      <c r="I556" s="10"/>
      <c r="J556" s="10"/>
      <c r="K556" s="10"/>
      <c r="L556" s="10"/>
    </row>
    <row r="557" spans="8:12" x14ac:dyDescent="0.25">
      <c r="H557" s="10"/>
      <c r="I557" s="10"/>
      <c r="J557" s="10"/>
      <c r="K557" s="10"/>
      <c r="L557" s="10"/>
    </row>
    <row r="558" spans="8:12" x14ac:dyDescent="0.25">
      <c r="H558" s="10"/>
      <c r="I558" s="10"/>
      <c r="J558" s="10"/>
      <c r="K558" s="10"/>
      <c r="L558" s="10"/>
    </row>
    <row r="559" spans="8:12" x14ac:dyDescent="0.25">
      <c r="H559" s="10"/>
      <c r="I559" s="10"/>
      <c r="J559" s="10"/>
      <c r="K559" s="10"/>
      <c r="L559" s="10"/>
    </row>
    <row r="560" spans="8:12" x14ac:dyDescent="0.25">
      <c r="H560" s="10"/>
      <c r="I560" s="10"/>
      <c r="J560" s="10"/>
      <c r="K560" s="10"/>
      <c r="L560" s="10"/>
    </row>
    <row r="561" spans="8:12" x14ac:dyDescent="0.25">
      <c r="H561" s="10"/>
      <c r="I561" s="10"/>
      <c r="J561" s="10"/>
      <c r="K561" s="10"/>
      <c r="L561" s="10"/>
    </row>
    <row r="562" spans="8:12" x14ac:dyDescent="0.25">
      <c r="H562" s="10"/>
      <c r="I562" s="10"/>
      <c r="J562" s="10"/>
      <c r="K562" s="10"/>
      <c r="L562" s="10"/>
    </row>
    <row r="563" spans="8:12" x14ac:dyDescent="0.25">
      <c r="H563" s="10"/>
      <c r="I563" s="10"/>
      <c r="J563" s="10"/>
      <c r="K563" s="10"/>
      <c r="L563" s="10"/>
    </row>
    <row r="564" spans="8:12" x14ac:dyDescent="0.25">
      <c r="H564" s="10"/>
      <c r="I564" s="10"/>
      <c r="J564" s="10"/>
      <c r="K564" s="10"/>
      <c r="L564" s="10"/>
    </row>
    <row r="565" spans="8:12" x14ac:dyDescent="0.25">
      <c r="H565" s="10"/>
      <c r="I565" s="10"/>
      <c r="J565" s="10"/>
      <c r="K565" s="10"/>
      <c r="L565" s="10"/>
    </row>
    <row r="566" spans="8:12" x14ac:dyDescent="0.25">
      <c r="H566" s="10"/>
      <c r="I566" s="10"/>
      <c r="J566" s="10"/>
      <c r="K566" s="10"/>
      <c r="L566" s="10"/>
    </row>
    <row r="567" spans="8:12" x14ac:dyDescent="0.25">
      <c r="H567" s="10"/>
      <c r="I567" s="10"/>
      <c r="J567" s="10"/>
      <c r="K567" s="10"/>
      <c r="L567" s="10"/>
    </row>
    <row r="568" spans="8:12" x14ac:dyDescent="0.25">
      <c r="H568" s="10"/>
      <c r="I568" s="10"/>
      <c r="J568" s="10"/>
      <c r="K568" s="10"/>
      <c r="L568" s="10"/>
    </row>
    <row r="569" spans="8:12" x14ac:dyDescent="0.25">
      <c r="H569" s="10"/>
      <c r="I569" s="10"/>
      <c r="J569" s="10"/>
      <c r="K569" s="10"/>
      <c r="L569" s="10"/>
    </row>
    <row r="570" spans="8:12" x14ac:dyDescent="0.25">
      <c r="H570" s="10"/>
      <c r="I570" s="10"/>
      <c r="J570" s="10"/>
      <c r="K570" s="10"/>
      <c r="L570" s="10"/>
    </row>
    <row r="571" spans="8:12" x14ac:dyDescent="0.25">
      <c r="H571" s="10"/>
      <c r="I571" s="10"/>
      <c r="J571" s="10"/>
      <c r="K571" s="10"/>
      <c r="L571" s="10"/>
    </row>
    <row r="572" spans="8:12" x14ac:dyDescent="0.25">
      <c r="H572" s="10"/>
      <c r="I572" s="10"/>
      <c r="J572" s="10"/>
      <c r="K572" s="10"/>
      <c r="L572" s="10"/>
    </row>
    <row r="573" spans="8:12" x14ac:dyDescent="0.25">
      <c r="H573" s="10"/>
      <c r="I573" s="10"/>
      <c r="J573" s="10"/>
      <c r="K573" s="10"/>
      <c r="L573" s="10"/>
    </row>
    <row r="574" spans="8:12" x14ac:dyDescent="0.25">
      <c r="H574" s="10"/>
      <c r="I574" s="10"/>
      <c r="J574" s="10"/>
      <c r="K574" s="10"/>
      <c r="L574" s="10"/>
    </row>
    <row r="575" spans="8:12" x14ac:dyDescent="0.25">
      <c r="H575" s="10"/>
      <c r="I575" s="10"/>
      <c r="J575" s="10"/>
      <c r="K575" s="10"/>
      <c r="L575" s="10"/>
    </row>
    <row r="576" spans="8:12" x14ac:dyDescent="0.25">
      <c r="H576" s="10"/>
      <c r="I576" s="10"/>
      <c r="J576" s="10"/>
      <c r="K576" s="10"/>
      <c r="L576" s="10"/>
    </row>
    <row r="577" spans="8:12" x14ac:dyDescent="0.25">
      <c r="H577" s="10"/>
      <c r="I577" s="10"/>
      <c r="J577" s="10"/>
      <c r="K577" s="10"/>
      <c r="L577" s="10"/>
    </row>
    <row r="578" spans="8:12" x14ac:dyDescent="0.25">
      <c r="H578" s="10"/>
      <c r="I578" s="10"/>
      <c r="J578" s="10"/>
      <c r="K578" s="10"/>
      <c r="L578" s="10"/>
    </row>
    <row r="579" spans="8:12" x14ac:dyDescent="0.25">
      <c r="H579" s="10"/>
      <c r="I579" s="10"/>
      <c r="J579" s="10"/>
      <c r="K579" s="10"/>
      <c r="L579" s="10"/>
    </row>
    <row r="580" spans="8:12" x14ac:dyDescent="0.25">
      <c r="H580" s="10"/>
      <c r="I580" s="10"/>
      <c r="J580" s="10"/>
      <c r="K580" s="10"/>
      <c r="L580" s="10"/>
    </row>
    <row r="581" spans="8:12" x14ac:dyDescent="0.25">
      <c r="H581" s="10"/>
      <c r="I581" s="10"/>
      <c r="J581" s="10"/>
      <c r="K581" s="10"/>
      <c r="L581" s="10"/>
    </row>
    <row r="582" spans="8:12" x14ac:dyDescent="0.25">
      <c r="H582" s="10"/>
      <c r="I582" s="10"/>
      <c r="J582" s="10"/>
      <c r="K582" s="10"/>
      <c r="L582" s="10"/>
    </row>
    <row r="583" spans="8:12" x14ac:dyDescent="0.25">
      <c r="H583" s="10"/>
      <c r="I583" s="10"/>
      <c r="J583" s="10"/>
      <c r="K583" s="10"/>
      <c r="L583" s="10"/>
    </row>
    <row r="584" spans="8:12" x14ac:dyDescent="0.25">
      <c r="H584" s="10"/>
      <c r="I584" s="10"/>
      <c r="J584" s="10"/>
      <c r="K584" s="10"/>
      <c r="L584" s="10"/>
    </row>
    <row r="585" spans="8:12" x14ac:dyDescent="0.25">
      <c r="H585" s="10"/>
      <c r="I585" s="10"/>
      <c r="J585" s="10"/>
      <c r="K585" s="10"/>
      <c r="L585" s="10"/>
    </row>
    <row r="586" spans="8:12" x14ac:dyDescent="0.25">
      <c r="H586" s="10"/>
      <c r="I586" s="10"/>
      <c r="J586" s="10"/>
      <c r="K586" s="10"/>
      <c r="L586" s="10"/>
    </row>
    <row r="587" spans="8:12" x14ac:dyDescent="0.25">
      <c r="H587" s="10"/>
      <c r="I587" s="10"/>
      <c r="J587" s="10"/>
      <c r="K587" s="10"/>
      <c r="L587" s="10"/>
    </row>
    <row r="588" spans="8:12" x14ac:dyDescent="0.25">
      <c r="H588" s="10"/>
      <c r="I588" s="10"/>
      <c r="J588" s="10"/>
      <c r="K588" s="10"/>
      <c r="L588" s="10"/>
    </row>
    <row r="589" spans="8:12" x14ac:dyDescent="0.25">
      <c r="H589" s="10"/>
      <c r="I589" s="10"/>
      <c r="J589" s="10"/>
      <c r="K589" s="10"/>
      <c r="L589" s="10"/>
    </row>
    <row r="590" spans="8:12" x14ac:dyDescent="0.25">
      <c r="H590" s="10"/>
      <c r="I590" s="10"/>
      <c r="J590" s="10"/>
      <c r="K590" s="10"/>
      <c r="L590" s="10"/>
    </row>
    <row r="591" spans="8:12" x14ac:dyDescent="0.25">
      <c r="H591" s="10"/>
      <c r="I591" s="10"/>
      <c r="J591" s="10"/>
      <c r="K591" s="10"/>
      <c r="L591" s="10"/>
    </row>
    <row r="592" spans="8:12" x14ac:dyDescent="0.25">
      <c r="H592" s="10"/>
      <c r="I592" s="10"/>
      <c r="J592" s="10"/>
      <c r="K592" s="10"/>
      <c r="L592" s="10"/>
    </row>
    <row r="593" spans="8:12" x14ac:dyDescent="0.25">
      <c r="H593" s="10"/>
      <c r="I593" s="10"/>
      <c r="J593" s="10"/>
      <c r="K593" s="10"/>
      <c r="L593" s="10"/>
    </row>
    <row r="594" spans="8:12" x14ac:dyDescent="0.25">
      <c r="H594" s="10"/>
      <c r="I594" s="10"/>
      <c r="J594" s="10"/>
      <c r="K594" s="10"/>
      <c r="L594" s="10"/>
    </row>
    <row r="595" spans="8:12" x14ac:dyDescent="0.25">
      <c r="H595" s="10"/>
      <c r="I595" s="10"/>
      <c r="J595" s="10"/>
      <c r="K595" s="10"/>
      <c r="L595" s="10"/>
    </row>
    <row r="596" spans="8:12" x14ac:dyDescent="0.25">
      <c r="H596" s="10"/>
      <c r="I596" s="10"/>
      <c r="J596" s="10"/>
      <c r="K596" s="10"/>
      <c r="L596" s="10"/>
    </row>
    <row r="597" spans="8:12" x14ac:dyDescent="0.25">
      <c r="H597" s="10"/>
      <c r="I597" s="10"/>
      <c r="J597" s="10"/>
      <c r="K597" s="10"/>
      <c r="L597" s="10"/>
    </row>
    <row r="598" spans="8:12" x14ac:dyDescent="0.25">
      <c r="H598" s="10"/>
      <c r="I598" s="10"/>
      <c r="J598" s="10"/>
      <c r="K598" s="10"/>
      <c r="L598" s="10"/>
    </row>
    <row r="599" spans="8:12" x14ac:dyDescent="0.25">
      <c r="H599" s="10"/>
      <c r="I599" s="10"/>
      <c r="J599" s="10"/>
      <c r="K599" s="10"/>
      <c r="L599" s="10"/>
    </row>
    <row r="600" spans="8:12" x14ac:dyDescent="0.25">
      <c r="H600" s="10"/>
      <c r="I600" s="10"/>
      <c r="J600" s="10"/>
      <c r="K600" s="10"/>
      <c r="L600" s="10"/>
    </row>
    <row r="601" spans="8:12" x14ac:dyDescent="0.25">
      <c r="H601" s="10"/>
      <c r="I601" s="10"/>
      <c r="J601" s="10"/>
      <c r="K601" s="10"/>
      <c r="L601" s="10"/>
    </row>
    <row r="602" spans="8:12" x14ac:dyDescent="0.25">
      <c r="H602" s="10"/>
      <c r="I602" s="10"/>
      <c r="J602" s="10"/>
      <c r="K602" s="10"/>
      <c r="L602" s="10"/>
    </row>
    <row r="603" spans="8:12" x14ac:dyDescent="0.25">
      <c r="H603" s="10"/>
      <c r="I603" s="10"/>
      <c r="J603" s="10"/>
      <c r="K603" s="10"/>
      <c r="L603" s="10"/>
    </row>
    <row r="604" spans="8:12" x14ac:dyDescent="0.25">
      <c r="H604" s="10"/>
      <c r="I604" s="10"/>
      <c r="J604" s="10"/>
      <c r="K604" s="10"/>
      <c r="L604" s="10"/>
    </row>
    <row r="605" spans="8:12" x14ac:dyDescent="0.25">
      <c r="H605" s="10"/>
      <c r="I605" s="10"/>
      <c r="J605" s="10"/>
      <c r="K605" s="10"/>
      <c r="L605" s="10"/>
    </row>
    <row r="606" spans="8:12" x14ac:dyDescent="0.25">
      <c r="H606" s="10"/>
      <c r="I606" s="10"/>
      <c r="J606" s="10"/>
      <c r="K606" s="10"/>
      <c r="L606" s="10"/>
    </row>
    <row r="607" spans="8:12" x14ac:dyDescent="0.25">
      <c r="H607" s="10"/>
      <c r="I607" s="10"/>
      <c r="J607" s="10"/>
      <c r="K607" s="10"/>
      <c r="L607" s="10"/>
    </row>
    <row r="608" spans="8:12" x14ac:dyDescent="0.25">
      <c r="H608" s="10"/>
      <c r="I608" s="10"/>
      <c r="J608" s="10"/>
      <c r="K608" s="10"/>
      <c r="L608" s="10"/>
    </row>
    <row r="609" spans="8:12" x14ac:dyDescent="0.25">
      <c r="H609" s="10"/>
      <c r="I609" s="10"/>
      <c r="J609" s="10"/>
      <c r="K609" s="10"/>
      <c r="L609" s="10"/>
    </row>
    <row r="610" spans="8:12" x14ac:dyDescent="0.25">
      <c r="H610" s="10"/>
      <c r="I610" s="10"/>
      <c r="J610" s="10"/>
      <c r="K610" s="10"/>
      <c r="L610" s="10"/>
    </row>
    <row r="611" spans="8:12" x14ac:dyDescent="0.25">
      <c r="H611" s="10"/>
      <c r="I611" s="10"/>
      <c r="J611" s="10"/>
      <c r="K611" s="10"/>
      <c r="L611" s="10"/>
    </row>
    <row r="612" spans="8:12" x14ac:dyDescent="0.25">
      <c r="H612" s="10"/>
      <c r="I612" s="10"/>
      <c r="J612" s="10"/>
      <c r="K612" s="10"/>
      <c r="L612" s="10"/>
    </row>
    <row r="613" spans="8:12" x14ac:dyDescent="0.25">
      <c r="H613" s="10"/>
      <c r="I613" s="10"/>
      <c r="J613" s="10"/>
      <c r="K613" s="10"/>
      <c r="L613" s="10"/>
    </row>
    <row r="614" spans="8:12" x14ac:dyDescent="0.25">
      <c r="H614" s="10"/>
      <c r="I614" s="10"/>
      <c r="J614" s="10"/>
      <c r="K614" s="10"/>
      <c r="L614" s="10"/>
    </row>
    <row r="615" spans="8:12" x14ac:dyDescent="0.25">
      <c r="H615" s="10"/>
      <c r="I615" s="10"/>
      <c r="J615" s="10"/>
      <c r="K615" s="10"/>
      <c r="L615" s="10"/>
    </row>
    <row r="616" spans="8:12" x14ac:dyDescent="0.25">
      <c r="H616" s="10"/>
      <c r="I616" s="10"/>
      <c r="J616" s="10"/>
      <c r="K616" s="10"/>
      <c r="L616" s="10"/>
    </row>
    <row r="617" spans="8:12" x14ac:dyDescent="0.25">
      <c r="H617" s="10"/>
      <c r="I617" s="10"/>
      <c r="J617" s="10"/>
      <c r="K617" s="10"/>
      <c r="L617" s="10"/>
    </row>
    <row r="618" spans="8:12" x14ac:dyDescent="0.25">
      <c r="H618" s="10"/>
      <c r="I618" s="10"/>
      <c r="J618" s="10"/>
      <c r="K618" s="10"/>
      <c r="L618" s="10"/>
    </row>
    <row r="619" spans="8:12" x14ac:dyDescent="0.25">
      <c r="H619" s="10"/>
      <c r="I619" s="10"/>
      <c r="J619" s="10"/>
      <c r="K619" s="10"/>
      <c r="L619" s="10"/>
    </row>
    <row r="620" spans="8:12" x14ac:dyDescent="0.25">
      <c r="H620" s="10"/>
      <c r="I620" s="10"/>
      <c r="J620" s="10"/>
      <c r="K620" s="10"/>
      <c r="L620" s="10"/>
    </row>
    <row r="621" spans="8:12" x14ac:dyDescent="0.25">
      <c r="H621" s="10"/>
      <c r="I621" s="10"/>
      <c r="J621" s="10"/>
      <c r="K621" s="10"/>
      <c r="L621" s="10"/>
    </row>
    <row r="622" spans="8:12" x14ac:dyDescent="0.25">
      <c r="H622" s="10"/>
      <c r="I622" s="10"/>
      <c r="J622" s="10"/>
      <c r="K622" s="10"/>
      <c r="L622" s="10"/>
    </row>
    <row r="623" spans="8:12" x14ac:dyDescent="0.25">
      <c r="H623" s="10"/>
      <c r="I623" s="10"/>
      <c r="J623" s="10"/>
      <c r="K623" s="10"/>
      <c r="L623" s="10"/>
    </row>
    <row r="624" spans="8:12" x14ac:dyDescent="0.25">
      <c r="H624" s="10"/>
      <c r="I624" s="10"/>
      <c r="J624" s="10"/>
      <c r="K624" s="10"/>
      <c r="L624" s="10"/>
    </row>
    <row r="625" spans="8:12" x14ac:dyDescent="0.25">
      <c r="H625" s="10"/>
      <c r="I625" s="10"/>
      <c r="J625" s="10"/>
      <c r="K625" s="10"/>
      <c r="L625" s="10"/>
    </row>
    <row r="626" spans="8:12" x14ac:dyDescent="0.25">
      <c r="H626" s="10"/>
      <c r="I626" s="10"/>
      <c r="J626" s="10"/>
      <c r="K626" s="10"/>
      <c r="L626" s="10"/>
    </row>
    <row r="627" spans="8:12" x14ac:dyDescent="0.25">
      <c r="H627" s="10"/>
      <c r="I627" s="10"/>
      <c r="J627" s="10"/>
      <c r="K627" s="10"/>
      <c r="L627" s="10"/>
    </row>
    <row r="628" spans="8:12" x14ac:dyDescent="0.25">
      <c r="H628" s="10"/>
      <c r="I628" s="10"/>
      <c r="J628" s="10"/>
      <c r="K628" s="10"/>
      <c r="L628" s="10"/>
    </row>
    <row r="629" spans="8:12" x14ac:dyDescent="0.25">
      <c r="H629" s="10"/>
      <c r="I629" s="10"/>
      <c r="J629" s="10"/>
      <c r="K629" s="10"/>
      <c r="L629" s="10"/>
    </row>
    <row r="630" spans="8:12" x14ac:dyDescent="0.25">
      <c r="H630" s="10"/>
      <c r="I630" s="10"/>
      <c r="J630" s="10"/>
      <c r="K630" s="10"/>
      <c r="L630" s="10"/>
    </row>
    <row r="631" spans="8:12" x14ac:dyDescent="0.25">
      <c r="H631" s="10"/>
      <c r="I631" s="10"/>
      <c r="J631" s="10"/>
      <c r="K631" s="10"/>
      <c r="L631" s="10"/>
    </row>
    <row r="632" spans="8:12" x14ac:dyDescent="0.25">
      <c r="H632" s="10"/>
      <c r="I632" s="10"/>
      <c r="J632" s="10"/>
      <c r="K632" s="10"/>
      <c r="L632" s="10"/>
    </row>
    <row r="633" spans="8:12" x14ac:dyDescent="0.25">
      <c r="H633" s="10"/>
      <c r="I633" s="10"/>
      <c r="J633" s="10"/>
      <c r="K633" s="10"/>
      <c r="L633" s="10"/>
    </row>
    <row r="634" spans="8:12" x14ac:dyDescent="0.25">
      <c r="H634" s="10"/>
      <c r="I634" s="10"/>
      <c r="J634" s="10"/>
      <c r="K634" s="10"/>
      <c r="L634" s="10"/>
    </row>
    <row r="635" spans="8:12" x14ac:dyDescent="0.25">
      <c r="H635" s="10"/>
      <c r="I635" s="10"/>
      <c r="J635" s="10"/>
      <c r="K635" s="10"/>
      <c r="L635" s="10"/>
    </row>
    <row r="636" spans="8:12" x14ac:dyDescent="0.25">
      <c r="H636" s="10"/>
      <c r="I636" s="10"/>
      <c r="J636" s="10"/>
      <c r="K636" s="10"/>
      <c r="L636" s="10"/>
    </row>
    <row r="637" spans="8:12" x14ac:dyDescent="0.25">
      <c r="H637" s="10"/>
      <c r="I637" s="10"/>
      <c r="J637" s="10"/>
      <c r="K637" s="10"/>
      <c r="L637" s="10"/>
    </row>
    <row r="638" spans="8:12" x14ac:dyDescent="0.25">
      <c r="H638" s="10"/>
      <c r="I638" s="10"/>
      <c r="J638" s="10"/>
      <c r="K638" s="10"/>
      <c r="L638" s="10"/>
    </row>
    <row r="639" spans="8:12" x14ac:dyDescent="0.25">
      <c r="H639" s="10"/>
      <c r="I639" s="10"/>
      <c r="J639" s="10"/>
      <c r="K639" s="10"/>
      <c r="L639" s="10"/>
    </row>
    <row r="640" spans="8:12" x14ac:dyDescent="0.25">
      <c r="H640" s="10"/>
      <c r="I640" s="10"/>
      <c r="J640" s="10"/>
      <c r="K640" s="10"/>
      <c r="L640" s="10"/>
    </row>
    <row r="641" spans="8:12" x14ac:dyDescent="0.25">
      <c r="H641" s="10"/>
      <c r="I641" s="10"/>
      <c r="J641" s="10"/>
      <c r="K641" s="10"/>
      <c r="L641" s="10"/>
    </row>
    <row r="642" spans="8:12" x14ac:dyDescent="0.25">
      <c r="H642" s="10"/>
      <c r="I642" s="10"/>
      <c r="J642" s="10"/>
      <c r="K642" s="10"/>
      <c r="L642" s="10"/>
    </row>
    <row r="643" spans="8:12" x14ac:dyDescent="0.25">
      <c r="H643" s="10"/>
      <c r="I643" s="10"/>
      <c r="J643" s="10"/>
      <c r="K643" s="10"/>
      <c r="L643" s="10"/>
    </row>
    <row r="644" spans="8:12" x14ac:dyDescent="0.25">
      <c r="H644" s="10"/>
      <c r="I644" s="10"/>
      <c r="J644" s="10"/>
      <c r="K644" s="10"/>
      <c r="L644" s="10"/>
    </row>
    <row r="645" spans="8:12" x14ac:dyDescent="0.25">
      <c r="H645" s="10"/>
      <c r="I645" s="10"/>
      <c r="J645" s="10"/>
      <c r="K645" s="10"/>
      <c r="L645" s="10"/>
    </row>
    <row r="646" spans="8:12" x14ac:dyDescent="0.25">
      <c r="H646" s="10"/>
      <c r="I646" s="10"/>
      <c r="J646" s="10"/>
      <c r="K646" s="10"/>
      <c r="L646" s="10"/>
    </row>
    <row r="647" spans="8:12" x14ac:dyDescent="0.25">
      <c r="H647" s="10"/>
      <c r="I647" s="10"/>
      <c r="J647" s="10"/>
      <c r="K647" s="10"/>
      <c r="L647" s="10"/>
    </row>
    <row r="648" spans="8:12" x14ac:dyDescent="0.25">
      <c r="H648" s="10"/>
      <c r="I648" s="10"/>
      <c r="J648" s="10"/>
      <c r="K648" s="10"/>
      <c r="L648" s="10"/>
    </row>
    <row r="649" spans="8:12" x14ac:dyDescent="0.25">
      <c r="H649" s="10"/>
      <c r="I649" s="10"/>
      <c r="J649" s="10"/>
      <c r="K649" s="10"/>
      <c r="L649" s="10"/>
    </row>
    <row r="650" spans="8:12" x14ac:dyDescent="0.25">
      <c r="H650" s="10"/>
      <c r="I650" s="10"/>
      <c r="J650" s="10"/>
      <c r="K650" s="10"/>
      <c r="L650" s="10"/>
    </row>
    <row r="651" spans="8:12" x14ac:dyDescent="0.25">
      <c r="H651" s="10"/>
      <c r="I651" s="10"/>
      <c r="J651" s="10"/>
      <c r="K651" s="10"/>
      <c r="L651" s="10"/>
    </row>
    <row r="652" spans="8:12" x14ac:dyDescent="0.25">
      <c r="H652" s="10"/>
      <c r="I652" s="10"/>
      <c r="J652" s="10"/>
      <c r="K652" s="10"/>
      <c r="L652" s="10"/>
    </row>
    <row r="653" spans="8:12" x14ac:dyDescent="0.25">
      <c r="H653" s="10"/>
      <c r="I653" s="10"/>
      <c r="J653" s="10"/>
      <c r="K653" s="10"/>
      <c r="L653" s="10"/>
    </row>
    <row r="654" spans="8:12" x14ac:dyDescent="0.25">
      <c r="H654" s="10"/>
      <c r="I654" s="10"/>
      <c r="J654" s="10"/>
      <c r="K654" s="10"/>
      <c r="L654" s="10"/>
    </row>
    <row r="655" spans="8:12" x14ac:dyDescent="0.25">
      <c r="H655" s="10"/>
      <c r="I655" s="10"/>
      <c r="J655" s="10"/>
      <c r="K655" s="10"/>
      <c r="L655" s="10"/>
    </row>
    <row r="656" spans="8:12" x14ac:dyDescent="0.25">
      <c r="H656" s="10"/>
      <c r="I656" s="10"/>
      <c r="J656" s="10"/>
      <c r="K656" s="10"/>
      <c r="L656" s="10"/>
    </row>
    <row r="657" spans="8:12" x14ac:dyDescent="0.25">
      <c r="H657" s="10"/>
      <c r="I657" s="10"/>
      <c r="J657" s="10"/>
      <c r="K657" s="10"/>
      <c r="L657" s="10"/>
    </row>
    <row r="658" spans="8:12" x14ac:dyDescent="0.25">
      <c r="H658" s="10"/>
      <c r="I658" s="10"/>
      <c r="J658" s="10"/>
      <c r="K658" s="10"/>
      <c r="L658" s="10"/>
    </row>
    <row r="659" spans="8:12" x14ac:dyDescent="0.25">
      <c r="H659" s="10"/>
      <c r="I659" s="10"/>
      <c r="J659" s="10"/>
      <c r="K659" s="10"/>
      <c r="L659" s="10"/>
    </row>
    <row r="660" spans="8:12" x14ac:dyDescent="0.25">
      <c r="H660" s="10"/>
      <c r="I660" s="10"/>
      <c r="J660" s="10"/>
      <c r="K660" s="10"/>
      <c r="L660" s="10"/>
    </row>
    <row r="661" spans="8:12" x14ac:dyDescent="0.25">
      <c r="H661" s="10"/>
      <c r="I661" s="10"/>
      <c r="J661" s="10"/>
      <c r="K661" s="10"/>
      <c r="L661" s="10"/>
    </row>
    <row r="662" spans="8:12" x14ac:dyDescent="0.25">
      <c r="H662" s="10"/>
      <c r="I662" s="10"/>
      <c r="J662" s="10"/>
      <c r="K662" s="10"/>
      <c r="L662" s="10"/>
    </row>
    <row r="663" spans="8:12" x14ac:dyDescent="0.25">
      <c r="H663" s="10"/>
      <c r="I663" s="10"/>
      <c r="J663" s="10"/>
      <c r="K663" s="10"/>
      <c r="L663" s="10"/>
    </row>
    <row r="664" spans="8:12" x14ac:dyDescent="0.25">
      <c r="H664" s="10"/>
      <c r="I664" s="10"/>
      <c r="J664" s="10"/>
      <c r="K664" s="10"/>
      <c r="L664" s="10"/>
    </row>
    <row r="665" spans="8:12" x14ac:dyDescent="0.25">
      <c r="H665" s="10"/>
      <c r="I665" s="10"/>
      <c r="J665" s="10"/>
      <c r="K665" s="10"/>
      <c r="L665" s="10"/>
    </row>
    <row r="666" spans="8:12" x14ac:dyDescent="0.25">
      <c r="H666" s="10"/>
      <c r="I666" s="10"/>
      <c r="J666" s="10"/>
      <c r="K666" s="10"/>
      <c r="L666" s="10"/>
    </row>
    <row r="667" spans="8:12" x14ac:dyDescent="0.25">
      <c r="H667" s="10"/>
      <c r="I667" s="10"/>
      <c r="J667" s="10"/>
      <c r="K667" s="10"/>
      <c r="L667" s="10"/>
    </row>
    <row r="668" spans="8:12" x14ac:dyDescent="0.25">
      <c r="H668" s="10"/>
      <c r="I668" s="10"/>
      <c r="J668" s="10"/>
      <c r="K668" s="10"/>
      <c r="L668" s="10"/>
    </row>
    <row r="669" spans="8:12" x14ac:dyDescent="0.25">
      <c r="H669" s="10"/>
      <c r="I669" s="10"/>
      <c r="J669" s="10"/>
      <c r="K669" s="10"/>
      <c r="L669" s="10"/>
    </row>
    <row r="670" spans="8:12" x14ac:dyDescent="0.25">
      <c r="H670" s="10"/>
      <c r="I670" s="10"/>
      <c r="J670" s="10"/>
      <c r="K670" s="10"/>
      <c r="L670" s="10"/>
    </row>
    <row r="671" spans="8:12" x14ac:dyDescent="0.25">
      <c r="H671" s="10"/>
      <c r="I671" s="10"/>
      <c r="J671" s="10"/>
      <c r="K671" s="10"/>
      <c r="L671" s="10"/>
    </row>
    <row r="672" spans="8:12" x14ac:dyDescent="0.25">
      <c r="H672" s="10"/>
      <c r="I672" s="10"/>
      <c r="J672" s="10"/>
      <c r="K672" s="10"/>
      <c r="L672" s="10"/>
    </row>
    <row r="673" spans="8:12" x14ac:dyDescent="0.25">
      <c r="H673" s="10"/>
      <c r="I673" s="10"/>
      <c r="J673" s="10"/>
      <c r="K673" s="10"/>
      <c r="L673" s="10"/>
    </row>
    <row r="674" spans="8:12" x14ac:dyDescent="0.25">
      <c r="H674" s="10"/>
      <c r="I674" s="10"/>
      <c r="J674" s="10"/>
      <c r="K674" s="10"/>
      <c r="L674" s="10"/>
    </row>
    <row r="675" spans="8:12" x14ac:dyDescent="0.25">
      <c r="H675" s="10"/>
      <c r="I675" s="10"/>
      <c r="J675" s="10"/>
      <c r="K675" s="10"/>
      <c r="L675" s="10"/>
    </row>
    <row r="676" spans="8:12" x14ac:dyDescent="0.25">
      <c r="H676" s="10"/>
      <c r="I676" s="10"/>
      <c r="J676" s="10"/>
      <c r="K676" s="10"/>
      <c r="L676" s="10"/>
    </row>
    <row r="677" spans="8:12" x14ac:dyDescent="0.25">
      <c r="H677" s="10"/>
      <c r="I677" s="10"/>
      <c r="J677" s="10"/>
      <c r="K677" s="10"/>
      <c r="L677" s="10"/>
    </row>
    <row r="678" spans="8:12" x14ac:dyDescent="0.25">
      <c r="H678" s="10"/>
      <c r="I678" s="10"/>
      <c r="J678" s="10"/>
      <c r="K678" s="10"/>
      <c r="L678" s="10"/>
    </row>
    <row r="679" spans="8:12" x14ac:dyDescent="0.25">
      <c r="H679" s="10"/>
      <c r="I679" s="10"/>
      <c r="J679" s="10"/>
      <c r="K679" s="10"/>
      <c r="L679" s="10"/>
    </row>
    <row r="680" spans="8:12" x14ac:dyDescent="0.25">
      <c r="H680" s="10"/>
      <c r="I680" s="10"/>
      <c r="J680" s="10"/>
      <c r="K680" s="10"/>
      <c r="L680" s="10"/>
    </row>
    <row r="681" spans="8:12" x14ac:dyDescent="0.25">
      <c r="H681" s="10"/>
      <c r="I681" s="10"/>
      <c r="J681" s="10"/>
      <c r="K681" s="10"/>
      <c r="L681" s="10"/>
    </row>
    <row r="682" spans="8:12" x14ac:dyDescent="0.25">
      <c r="H682" s="10"/>
      <c r="I682" s="10"/>
      <c r="J682" s="10"/>
      <c r="K682" s="10"/>
      <c r="L682" s="10"/>
    </row>
    <row r="683" spans="8:12" x14ac:dyDescent="0.25">
      <c r="H683" s="10"/>
      <c r="I683" s="10"/>
      <c r="J683" s="10"/>
      <c r="K683" s="10"/>
      <c r="L683" s="10"/>
    </row>
    <row r="684" spans="8:12" x14ac:dyDescent="0.25">
      <c r="H684" s="10"/>
      <c r="I684" s="10"/>
      <c r="J684" s="10"/>
      <c r="K684" s="10"/>
      <c r="L684" s="10"/>
    </row>
    <row r="685" spans="8:12" x14ac:dyDescent="0.25">
      <c r="H685" s="10"/>
      <c r="I685" s="10"/>
      <c r="J685" s="10"/>
      <c r="K685" s="10"/>
      <c r="L685" s="10"/>
    </row>
    <row r="686" spans="8:12" x14ac:dyDescent="0.25">
      <c r="H686" s="10"/>
      <c r="I686" s="10"/>
      <c r="J686" s="10"/>
      <c r="K686" s="10"/>
      <c r="L686" s="10"/>
    </row>
    <row r="687" spans="8:12" x14ac:dyDescent="0.25">
      <c r="H687" s="10"/>
      <c r="I687" s="10"/>
      <c r="J687" s="10"/>
      <c r="K687" s="10"/>
      <c r="L687" s="10"/>
    </row>
    <row r="688" spans="8:12" x14ac:dyDescent="0.25">
      <c r="H688" s="10"/>
      <c r="I688" s="10"/>
      <c r="J688" s="10"/>
      <c r="K688" s="10"/>
      <c r="L688" s="10"/>
    </row>
    <row r="689" spans="8:12" x14ac:dyDescent="0.25">
      <c r="H689" s="10"/>
      <c r="I689" s="10"/>
      <c r="J689" s="10"/>
      <c r="K689" s="10"/>
      <c r="L689" s="10"/>
    </row>
    <row r="690" spans="8:12" x14ac:dyDescent="0.25">
      <c r="H690" s="10"/>
      <c r="I690" s="10"/>
      <c r="J690" s="10"/>
      <c r="K690" s="10"/>
      <c r="L690" s="10"/>
    </row>
    <row r="691" spans="8:12" x14ac:dyDescent="0.25">
      <c r="H691" s="10"/>
      <c r="I691" s="10"/>
      <c r="J691" s="10"/>
      <c r="K691" s="10"/>
      <c r="L691" s="10"/>
    </row>
    <row r="692" spans="8:12" x14ac:dyDescent="0.25">
      <c r="H692" s="10"/>
      <c r="I692" s="10"/>
      <c r="J692" s="10"/>
      <c r="K692" s="10"/>
      <c r="L692" s="10"/>
    </row>
    <row r="693" spans="8:12" x14ac:dyDescent="0.25">
      <c r="H693" s="10"/>
      <c r="I693" s="10"/>
      <c r="J693" s="10"/>
      <c r="K693" s="10"/>
      <c r="L693" s="10"/>
    </row>
    <row r="694" spans="8:12" x14ac:dyDescent="0.25">
      <c r="H694" s="10"/>
      <c r="I694" s="10"/>
      <c r="J694" s="10"/>
      <c r="K694" s="10"/>
      <c r="L694" s="10"/>
    </row>
    <row r="695" spans="8:12" x14ac:dyDescent="0.25">
      <c r="H695" s="10"/>
      <c r="I695" s="10"/>
      <c r="J695" s="10"/>
      <c r="K695" s="10"/>
      <c r="L695" s="10"/>
    </row>
    <row r="696" spans="8:12" x14ac:dyDescent="0.25">
      <c r="H696" s="10"/>
      <c r="I696" s="10"/>
      <c r="J696" s="10"/>
      <c r="K696" s="10"/>
      <c r="L696" s="10"/>
    </row>
    <row r="697" spans="8:12" x14ac:dyDescent="0.25">
      <c r="H697" s="10"/>
      <c r="I697" s="10"/>
      <c r="J697" s="10"/>
      <c r="K697" s="10"/>
      <c r="L697" s="10"/>
    </row>
    <row r="698" spans="8:12" x14ac:dyDescent="0.25">
      <c r="H698" s="10"/>
      <c r="I698" s="10"/>
      <c r="J698" s="10"/>
      <c r="K698" s="10"/>
      <c r="L698" s="10"/>
    </row>
    <row r="699" spans="8:12" x14ac:dyDescent="0.25">
      <c r="H699" s="10"/>
      <c r="I699" s="10"/>
      <c r="J699" s="10"/>
      <c r="K699" s="10"/>
      <c r="L699" s="10"/>
    </row>
    <row r="700" spans="8:12" x14ac:dyDescent="0.25">
      <c r="H700" s="10"/>
      <c r="I700" s="10"/>
      <c r="J700" s="10"/>
      <c r="K700" s="10"/>
      <c r="L700" s="10"/>
    </row>
    <row r="701" spans="8:12" x14ac:dyDescent="0.25">
      <c r="H701" s="10"/>
      <c r="I701" s="10"/>
      <c r="J701" s="10"/>
      <c r="K701" s="10"/>
      <c r="L701" s="10"/>
    </row>
    <row r="702" spans="8:12" x14ac:dyDescent="0.25">
      <c r="H702" s="10"/>
      <c r="I702" s="10"/>
      <c r="J702" s="10"/>
      <c r="K702" s="10"/>
      <c r="L702" s="10"/>
    </row>
    <row r="703" spans="8:12" x14ac:dyDescent="0.25">
      <c r="H703" s="10"/>
      <c r="I703" s="10"/>
      <c r="J703" s="10"/>
      <c r="K703" s="10"/>
      <c r="L703" s="10"/>
    </row>
    <row r="704" spans="8:12" x14ac:dyDescent="0.25">
      <c r="H704" s="10"/>
      <c r="I704" s="10"/>
      <c r="J704" s="10"/>
      <c r="K704" s="10"/>
      <c r="L704" s="10"/>
    </row>
    <row r="705" spans="8:12" x14ac:dyDescent="0.25">
      <c r="H705" s="10"/>
      <c r="I705" s="10"/>
      <c r="J705" s="10"/>
      <c r="K705" s="10"/>
      <c r="L705" s="10"/>
    </row>
    <row r="706" spans="8:12" x14ac:dyDescent="0.25">
      <c r="H706" s="10"/>
      <c r="I706" s="10"/>
      <c r="J706" s="10"/>
      <c r="K706" s="10"/>
      <c r="L706" s="10"/>
    </row>
    <row r="707" spans="8:12" x14ac:dyDescent="0.25">
      <c r="H707" s="10"/>
      <c r="I707" s="10"/>
      <c r="J707" s="10"/>
      <c r="K707" s="10"/>
      <c r="L707" s="10"/>
    </row>
    <row r="708" spans="8:12" x14ac:dyDescent="0.25">
      <c r="H708" s="10"/>
      <c r="I708" s="10"/>
      <c r="J708" s="10"/>
      <c r="K708" s="10"/>
      <c r="L708" s="10"/>
    </row>
    <row r="709" spans="8:12" x14ac:dyDescent="0.25">
      <c r="H709" s="10"/>
      <c r="I709" s="10"/>
      <c r="J709" s="10"/>
      <c r="K709" s="10"/>
      <c r="L709" s="10"/>
    </row>
    <row r="710" spans="8:12" x14ac:dyDescent="0.25">
      <c r="H710" s="10"/>
      <c r="I710" s="10"/>
      <c r="J710" s="10"/>
      <c r="K710" s="10"/>
      <c r="L710" s="10"/>
    </row>
    <row r="711" spans="8:12" x14ac:dyDescent="0.25">
      <c r="H711" s="10"/>
      <c r="I711" s="10"/>
      <c r="J711" s="10"/>
      <c r="K711" s="10"/>
      <c r="L711" s="10"/>
    </row>
    <row r="712" spans="8:12" x14ac:dyDescent="0.25">
      <c r="H712" s="10"/>
      <c r="I712" s="10"/>
      <c r="J712" s="10"/>
      <c r="K712" s="10"/>
      <c r="L712" s="10"/>
    </row>
    <row r="713" spans="8:12" x14ac:dyDescent="0.25">
      <c r="H713" s="10"/>
      <c r="I713" s="10"/>
      <c r="J713" s="10"/>
      <c r="K713" s="10"/>
      <c r="L713" s="10"/>
    </row>
    <row r="714" spans="8:12" x14ac:dyDescent="0.25">
      <c r="H714" s="10"/>
      <c r="I714" s="10"/>
      <c r="J714" s="10"/>
      <c r="K714" s="10"/>
      <c r="L714" s="10"/>
    </row>
    <row r="715" spans="8:12" x14ac:dyDescent="0.25">
      <c r="H715" s="10"/>
      <c r="I715" s="10"/>
      <c r="J715" s="10"/>
      <c r="K715" s="10"/>
      <c r="L715" s="10"/>
    </row>
    <row r="716" spans="8:12" x14ac:dyDescent="0.25">
      <c r="H716" s="10"/>
      <c r="I716" s="10"/>
      <c r="J716" s="10"/>
      <c r="K716" s="10"/>
      <c r="L716" s="10"/>
    </row>
    <row r="717" spans="8:12" x14ac:dyDescent="0.25">
      <c r="H717" s="10"/>
      <c r="I717" s="10"/>
      <c r="J717" s="10"/>
      <c r="K717" s="10"/>
      <c r="L717" s="10"/>
    </row>
    <row r="718" spans="8:12" x14ac:dyDescent="0.25">
      <c r="H718" s="10"/>
      <c r="I718" s="10"/>
      <c r="J718" s="10"/>
      <c r="K718" s="10"/>
      <c r="L718" s="10"/>
    </row>
    <row r="719" spans="8:12" x14ac:dyDescent="0.25">
      <c r="H719" s="10"/>
      <c r="I719" s="10"/>
      <c r="J719" s="10"/>
      <c r="K719" s="10"/>
      <c r="L719" s="10"/>
    </row>
    <row r="720" spans="8:12" x14ac:dyDescent="0.25">
      <c r="H720" s="10"/>
      <c r="I720" s="10"/>
      <c r="J720" s="10"/>
      <c r="K720" s="10"/>
      <c r="L720" s="10"/>
    </row>
    <row r="721" spans="8:12" x14ac:dyDescent="0.25">
      <c r="H721" s="10"/>
      <c r="I721" s="10"/>
      <c r="J721" s="10"/>
      <c r="K721" s="10"/>
      <c r="L721" s="10"/>
    </row>
    <row r="722" spans="8:12" x14ac:dyDescent="0.25">
      <c r="H722" s="10"/>
      <c r="I722" s="10"/>
      <c r="J722" s="10"/>
      <c r="K722" s="10"/>
      <c r="L722" s="10"/>
    </row>
    <row r="723" spans="8:12" x14ac:dyDescent="0.25">
      <c r="H723" s="10"/>
      <c r="I723" s="10"/>
      <c r="J723" s="10"/>
      <c r="K723" s="10"/>
      <c r="L723" s="10"/>
    </row>
    <row r="724" spans="8:12" x14ac:dyDescent="0.25">
      <c r="H724" s="10"/>
      <c r="I724" s="10"/>
      <c r="J724" s="10"/>
      <c r="K724" s="10"/>
      <c r="L724" s="10"/>
    </row>
    <row r="725" spans="8:12" x14ac:dyDescent="0.25">
      <c r="H725" s="10"/>
      <c r="I725" s="10"/>
      <c r="J725" s="10"/>
      <c r="K725" s="10"/>
      <c r="L725" s="10"/>
    </row>
    <row r="726" spans="8:12" x14ac:dyDescent="0.25">
      <c r="H726" s="10"/>
      <c r="I726" s="10"/>
      <c r="J726" s="10"/>
      <c r="K726" s="10"/>
      <c r="L726" s="10"/>
    </row>
    <row r="727" spans="8:12" x14ac:dyDescent="0.25">
      <c r="H727" s="10"/>
      <c r="I727" s="10"/>
      <c r="J727" s="10"/>
      <c r="K727" s="10"/>
      <c r="L727" s="10"/>
    </row>
    <row r="728" spans="8:12" x14ac:dyDescent="0.25">
      <c r="H728" s="10"/>
      <c r="I728" s="10"/>
      <c r="J728" s="10"/>
      <c r="K728" s="10"/>
      <c r="L728" s="10"/>
    </row>
    <row r="729" spans="8:12" x14ac:dyDescent="0.25">
      <c r="H729" s="10"/>
      <c r="I729" s="10"/>
      <c r="J729" s="10"/>
      <c r="K729" s="10"/>
      <c r="L729" s="10"/>
    </row>
    <row r="730" spans="8:12" x14ac:dyDescent="0.25">
      <c r="H730" s="10"/>
      <c r="I730" s="10"/>
      <c r="J730" s="10"/>
      <c r="K730" s="10"/>
      <c r="L730" s="10"/>
    </row>
    <row r="731" spans="8:12" x14ac:dyDescent="0.25">
      <c r="H731" s="10"/>
      <c r="I731" s="10"/>
      <c r="J731" s="10"/>
      <c r="K731" s="10"/>
      <c r="L731" s="10"/>
    </row>
    <row r="732" spans="8:12" x14ac:dyDescent="0.25">
      <c r="H732" s="10"/>
      <c r="I732" s="10"/>
      <c r="J732" s="10"/>
      <c r="K732" s="10"/>
      <c r="L732" s="10"/>
    </row>
    <row r="733" spans="8:12" x14ac:dyDescent="0.25">
      <c r="H733" s="10"/>
      <c r="I733" s="10"/>
      <c r="J733" s="10"/>
      <c r="K733" s="10"/>
      <c r="L733" s="10"/>
    </row>
    <row r="734" spans="8:12" x14ac:dyDescent="0.25">
      <c r="H734" s="10"/>
      <c r="I734" s="10"/>
      <c r="J734" s="10"/>
      <c r="K734" s="10"/>
      <c r="L734" s="10"/>
    </row>
    <row r="735" spans="8:12" x14ac:dyDescent="0.25">
      <c r="H735" s="10"/>
      <c r="I735" s="10"/>
      <c r="J735" s="10"/>
      <c r="K735" s="10"/>
      <c r="L735" s="10"/>
    </row>
    <row r="736" spans="8:12" x14ac:dyDescent="0.25">
      <c r="H736" s="10"/>
      <c r="I736" s="10"/>
      <c r="J736" s="10"/>
      <c r="K736" s="10"/>
      <c r="L736" s="10"/>
    </row>
    <row r="737" spans="8:12" x14ac:dyDescent="0.25">
      <c r="H737" s="10"/>
      <c r="I737" s="10"/>
      <c r="J737" s="10"/>
      <c r="K737" s="10"/>
      <c r="L737" s="10"/>
    </row>
    <row r="738" spans="8:12" x14ac:dyDescent="0.25">
      <c r="H738" s="10"/>
      <c r="I738" s="10"/>
      <c r="J738" s="10"/>
      <c r="K738" s="10"/>
      <c r="L738" s="10"/>
    </row>
    <row r="739" spans="8:12" x14ac:dyDescent="0.25">
      <c r="H739" s="10"/>
      <c r="I739" s="10"/>
      <c r="J739" s="10"/>
      <c r="K739" s="10"/>
      <c r="L739" s="10"/>
    </row>
    <row r="740" spans="8:12" x14ac:dyDescent="0.25">
      <c r="H740" s="10"/>
      <c r="I740" s="10"/>
      <c r="J740" s="10"/>
      <c r="K740" s="10"/>
      <c r="L740" s="10"/>
    </row>
    <row r="741" spans="8:12" x14ac:dyDescent="0.25">
      <c r="H741" s="10"/>
      <c r="I741" s="10"/>
      <c r="J741" s="10"/>
      <c r="K741" s="10"/>
      <c r="L741" s="10"/>
    </row>
    <row r="742" spans="8:12" x14ac:dyDescent="0.25">
      <c r="H742" s="10"/>
      <c r="I742" s="10"/>
      <c r="J742" s="10"/>
      <c r="K742" s="10"/>
      <c r="L742" s="10"/>
    </row>
    <row r="743" spans="8:12" x14ac:dyDescent="0.25">
      <c r="H743" s="10"/>
      <c r="I743" s="10"/>
      <c r="J743" s="10"/>
      <c r="K743" s="10"/>
      <c r="L743" s="10"/>
    </row>
    <row r="744" spans="8:12" x14ac:dyDescent="0.25">
      <c r="H744" s="10"/>
      <c r="I744" s="10"/>
      <c r="J744" s="10"/>
      <c r="K744" s="10"/>
      <c r="L744" s="10"/>
    </row>
    <row r="745" spans="8:12" x14ac:dyDescent="0.25">
      <c r="H745" s="10"/>
      <c r="I745" s="10"/>
      <c r="J745" s="10"/>
      <c r="K745" s="10"/>
      <c r="L745" s="10"/>
    </row>
    <row r="746" spans="8:12" x14ac:dyDescent="0.25">
      <c r="H746" s="10"/>
      <c r="I746" s="10"/>
      <c r="J746" s="10"/>
      <c r="K746" s="10"/>
      <c r="L746" s="10"/>
    </row>
    <row r="747" spans="8:12" x14ac:dyDescent="0.25">
      <c r="H747" s="10"/>
      <c r="I747" s="10"/>
      <c r="J747" s="10"/>
      <c r="K747" s="10"/>
      <c r="L747" s="10"/>
    </row>
    <row r="748" spans="8:12" x14ac:dyDescent="0.25">
      <c r="H748" s="10"/>
      <c r="I748" s="10"/>
      <c r="J748" s="10"/>
      <c r="K748" s="10"/>
      <c r="L748" s="10"/>
    </row>
    <row r="749" spans="8:12" x14ac:dyDescent="0.25">
      <c r="H749" s="10"/>
      <c r="I749" s="10"/>
      <c r="J749" s="10"/>
      <c r="K749" s="10"/>
      <c r="L749" s="10"/>
    </row>
    <row r="750" spans="8:12" x14ac:dyDescent="0.25">
      <c r="H750" s="10"/>
      <c r="I750" s="10"/>
      <c r="J750" s="10"/>
      <c r="K750" s="10"/>
      <c r="L750" s="10"/>
    </row>
    <row r="751" spans="8:12" x14ac:dyDescent="0.25">
      <c r="H751" s="10"/>
      <c r="I751" s="10"/>
      <c r="J751" s="10"/>
      <c r="K751" s="10"/>
      <c r="L751" s="10"/>
    </row>
    <row r="752" spans="8:12" x14ac:dyDescent="0.25">
      <c r="H752" s="10"/>
      <c r="I752" s="10"/>
      <c r="J752" s="10"/>
      <c r="K752" s="10"/>
      <c r="L752" s="10"/>
    </row>
    <row r="753" spans="8:12" x14ac:dyDescent="0.25">
      <c r="H753" s="10"/>
      <c r="I753" s="10"/>
      <c r="J753" s="10"/>
      <c r="K753" s="10"/>
      <c r="L753" s="10"/>
    </row>
    <row r="754" spans="8:12" x14ac:dyDescent="0.25">
      <c r="H754" s="10"/>
      <c r="I754" s="10"/>
      <c r="J754" s="10"/>
      <c r="K754" s="10"/>
      <c r="L754" s="10"/>
    </row>
    <row r="755" spans="8:12" x14ac:dyDescent="0.25">
      <c r="H755" s="10"/>
      <c r="I755" s="10"/>
      <c r="J755" s="10"/>
      <c r="K755" s="10"/>
      <c r="L755" s="10"/>
    </row>
    <row r="756" spans="8:12" x14ac:dyDescent="0.25">
      <c r="H756" s="10"/>
      <c r="I756" s="10"/>
      <c r="J756" s="10"/>
      <c r="K756" s="10"/>
      <c r="L756" s="10"/>
    </row>
    <row r="757" spans="8:12" x14ac:dyDescent="0.25">
      <c r="H757" s="10"/>
      <c r="I757" s="10"/>
      <c r="J757" s="10"/>
      <c r="K757" s="10"/>
      <c r="L757" s="10"/>
    </row>
    <row r="758" spans="8:12" x14ac:dyDescent="0.25">
      <c r="H758" s="10"/>
      <c r="I758" s="10"/>
      <c r="J758" s="10"/>
      <c r="K758" s="10"/>
      <c r="L758" s="10"/>
    </row>
    <row r="759" spans="8:12" x14ac:dyDescent="0.25">
      <c r="H759" s="10"/>
      <c r="I759" s="10"/>
      <c r="J759" s="10"/>
      <c r="K759" s="10"/>
      <c r="L759" s="10"/>
    </row>
    <row r="760" spans="8:12" x14ac:dyDescent="0.25">
      <c r="H760" s="10"/>
      <c r="I760" s="10"/>
      <c r="J760" s="10"/>
      <c r="K760" s="10"/>
      <c r="L760" s="10"/>
    </row>
    <row r="761" spans="8:12" x14ac:dyDescent="0.25">
      <c r="H761" s="10"/>
      <c r="I761" s="10"/>
      <c r="J761" s="10"/>
      <c r="K761" s="10"/>
      <c r="L761" s="10"/>
    </row>
    <row r="762" spans="8:12" x14ac:dyDescent="0.25">
      <c r="H762" s="10"/>
      <c r="I762" s="10"/>
      <c r="J762" s="10"/>
      <c r="K762" s="10"/>
      <c r="L762" s="10"/>
    </row>
    <row r="763" spans="8:12" x14ac:dyDescent="0.25">
      <c r="H763" s="10"/>
      <c r="I763" s="10"/>
      <c r="J763" s="10"/>
      <c r="K763" s="10"/>
      <c r="L763" s="10"/>
    </row>
    <row r="764" spans="8:12" x14ac:dyDescent="0.25">
      <c r="H764" s="10"/>
      <c r="I764" s="10"/>
      <c r="J764" s="10"/>
      <c r="K764" s="10"/>
      <c r="L764" s="10"/>
    </row>
    <row r="765" spans="8:12" x14ac:dyDescent="0.25">
      <c r="H765" s="10"/>
      <c r="I765" s="10"/>
      <c r="J765" s="10"/>
      <c r="K765" s="10"/>
      <c r="L765" s="10"/>
    </row>
    <row r="766" spans="8:12" x14ac:dyDescent="0.25">
      <c r="H766" s="10"/>
      <c r="I766" s="10"/>
      <c r="J766" s="10"/>
      <c r="K766" s="10"/>
      <c r="L766" s="10"/>
    </row>
    <row r="767" spans="8:12" x14ac:dyDescent="0.25">
      <c r="H767" s="10"/>
      <c r="I767" s="10"/>
      <c r="J767" s="10"/>
      <c r="K767" s="10"/>
      <c r="L767" s="10"/>
    </row>
    <row r="768" spans="8:12" x14ac:dyDescent="0.25">
      <c r="H768" s="10"/>
      <c r="I768" s="10"/>
      <c r="J768" s="10"/>
      <c r="K768" s="10"/>
      <c r="L768" s="10"/>
    </row>
    <row r="769" spans="8:12" x14ac:dyDescent="0.25">
      <c r="H769" s="10"/>
      <c r="I769" s="10"/>
      <c r="J769" s="10"/>
      <c r="K769" s="10"/>
      <c r="L769" s="10"/>
    </row>
    <row r="770" spans="8:12" x14ac:dyDescent="0.25">
      <c r="H770" s="10"/>
      <c r="I770" s="10"/>
      <c r="J770" s="10"/>
      <c r="K770" s="10"/>
      <c r="L770" s="10"/>
    </row>
    <row r="771" spans="8:12" x14ac:dyDescent="0.25">
      <c r="H771" s="10"/>
      <c r="I771" s="10"/>
      <c r="J771" s="10"/>
      <c r="K771" s="10"/>
      <c r="L771" s="10"/>
    </row>
    <row r="772" spans="8:12" x14ac:dyDescent="0.25">
      <c r="H772" s="10"/>
      <c r="I772" s="10"/>
      <c r="J772" s="10"/>
      <c r="K772" s="10"/>
      <c r="L772" s="10"/>
    </row>
    <row r="773" spans="8:12" x14ac:dyDescent="0.25">
      <c r="H773" s="10"/>
      <c r="I773" s="10"/>
      <c r="J773" s="10"/>
      <c r="K773" s="10"/>
      <c r="L773" s="10"/>
    </row>
    <row r="774" spans="8:12" x14ac:dyDescent="0.25">
      <c r="H774" s="10"/>
      <c r="I774" s="10"/>
      <c r="J774" s="10"/>
      <c r="K774" s="10"/>
      <c r="L774" s="10"/>
    </row>
    <row r="775" spans="8:12" x14ac:dyDescent="0.25">
      <c r="H775" s="10"/>
      <c r="I775" s="10"/>
      <c r="J775" s="10"/>
      <c r="K775" s="10"/>
      <c r="L775" s="10"/>
    </row>
    <row r="776" spans="8:12" x14ac:dyDescent="0.25">
      <c r="H776" s="10"/>
      <c r="I776" s="10"/>
      <c r="J776" s="10"/>
      <c r="K776" s="10"/>
      <c r="L776" s="10"/>
    </row>
    <row r="777" spans="8:12" x14ac:dyDescent="0.25">
      <c r="H777" s="10"/>
      <c r="I777" s="10"/>
      <c r="J777" s="10"/>
      <c r="K777" s="10"/>
      <c r="L777" s="10"/>
    </row>
    <row r="778" spans="8:12" x14ac:dyDescent="0.25">
      <c r="H778" s="10"/>
      <c r="I778" s="10"/>
      <c r="J778" s="10"/>
      <c r="K778" s="10"/>
      <c r="L778" s="10"/>
    </row>
    <row r="779" spans="8:12" x14ac:dyDescent="0.25">
      <c r="H779" s="10"/>
      <c r="I779" s="10"/>
      <c r="J779" s="10"/>
      <c r="K779" s="10"/>
      <c r="L779" s="10"/>
    </row>
    <row r="780" spans="8:12" x14ac:dyDescent="0.25">
      <c r="H780" s="10"/>
      <c r="I780" s="10"/>
      <c r="J780" s="10"/>
      <c r="K780" s="10"/>
      <c r="L780" s="10"/>
    </row>
    <row r="781" spans="8:12" x14ac:dyDescent="0.25">
      <c r="H781" s="10"/>
      <c r="I781" s="10"/>
      <c r="J781" s="10"/>
      <c r="K781" s="10"/>
      <c r="L781" s="10"/>
    </row>
    <row r="782" spans="8:12" x14ac:dyDescent="0.25">
      <c r="H782" s="10"/>
      <c r="I782" s="10"/>
      <c r="J782" s="10"/>
      <c r="K782" s="10"/>
      <c r="L782" s="10"/>
    </row>
    <row r="783" spans="8:12" x14ac:dyDescent="0.25">
      <c r="H783" s="10"/>
      <c r="I783" s="10"/>
      <c r="J783" s="10"/>
      <c r="K783" s="10"/>
      <c r="L783" s="10"/>
    </row>
    <row r="784" spans="8:12" x14ac:dyDescent="0.25">
      <c r="H784" s="10"/>
      <c r="I784" s="10"/>
      <c r="J784" s="10"/>
      <c r="K784" s="10"/>
      <c r="L784" s="10"/>
    </row>
    <row r="785" spans="8:12" x14ac:dyDescent="0.25">
      <c r="H785" s="10"/>
      <c r="I785" s="10"/>
      <c r="J785" s="10"/>
      <c r="K785" s="10"/>
      <c r="L785" s="10"/>
    </row>
    <row r="786" spans="8:12" x14ac:dyDescent="0.25">
      <c r="H786" s="10"/>
      <c r="I786" s="10"/>
      <c r="J786" s="10"/>
      <c r="K786" s="10"/>
      <c r="L786" s="10"/>
    </row>
    <row r="787" spans="8:12" x14ac:dyDescent="0.25">
      <c r="H787" s="10"/>
      <c r="I787" s="10"/>
      <c r="J787" s="10"/>
      <c r="K787" s="10"/>
      <c r="L787" s="10"/>
    </row>
    <row r="788" spans="8:12" x14ac:dyDescent="0.25">
      <c r="H788" s="10"/>
      <c r="I788" s="10"/>
      <c r="J788" s="10"/>
      <c r="K788" s="10"/>
      <c r="L788" s="10"/>
    </row>
    <row r="789" spans="8:12" x14ac:dyDescent="0.25">
      <c r="H789" s="10"/>
      <c r="I789" s="10"/>
      <c r="J789" s="10"/>
      <c r="K789" s="10"/>
      <c r="L789" s="10"/>
    </row>
    <row r="790" spans="8:12" x14ac:dyDescent="0.25">
      <c r="H790" s="10"/>
      <c r="I790" s="10"/>
      <c r="J790" s="10"/>
      <c r="K790" s="10"/>
      <c r="L790" s="10"/>
    </row>
    <row r="791" spans="8:12" x14ac:dyDescent="0.25">
      <c r="H791" s="10"/>
      <c r="I791" s="10"/>
      <c r="J791" s="10"/>
      <c r="K791" s="10"/>
      <c r="L791" s="10"/>
    </row>
    <row r="792" spans="8:12" x14ac:dyDescent="0.25">
      <c r="H792" s="10"/>
      <c r="I792" s="10"/>
      <c r="J792" s="10"/>
      <c r="K792" s="10"/>
      <c r="L792" s="10"/>
    </row>
    <row r="793" spans="8:12" x14ac:dyDescent="0.25">
      <c r="H793" s="10"/>
      <c r="I793" s="10"/>
      <c r="J793" s="10"/>
      <c r="K793" s="10"/>
      <c r="L793" s="10"/>
    </row>
    <row r="794" spans="8:12" x14ac:dyDescent="0.25">
      <c r="H794" s="10"/>
      <c r="I794" s="10"/>
      <c r="J794" s="10"/>
      <c r="K794" s="10"/>
      <c r="L794" s="10"/>
    </row>
    <row r="795" spans="8:12" x14ac:dyDescent="0.25">
      <c r="H795" s="10"/>
      <c r="I795" s="10"/>
      <c r="J795" s="10"/>
      <c r="K795" s="10"/>
      <c r="L795" s="10"/>
    </row>
    <row r="796" spans="8:12" x14ac:dyDescent="0.25">
      <c r="H796" s="10"/>
      <c r="I796" s="10"/>
      <c r="J796" s="10"/>
      <c r="K796" s="10"/>
      <c r="L796" s="10"/>
    </row>
    <row r="797" spans="8:12" x14ac:dyDescent="0.25">
      <c r="H797" s="10"/>
      <c r="I797" s="10"/>
      <c r="J797" s="10"/>
      <c r="K797" s="10"/>
      <c r="L797" s="10"/>
    </row>
    <row r="798" spans="8:12" x14ac:dyDescent="0.25">
      <c r="H798" s="10"/>
      <c r="I798" s="10"/>
      <c r="J798" s="10"/>
      <c r="K798" s="10"/>
      <c r="L798" s="10"/>
    </row>
    <row r="799" spans="8:12" x14ac:dyDescent="0.25">
      <c r="H799" s="10"/>
      <c r="I799" s="10"/>
      <c r="J799" s="10"/>
      <c r="K799" s="10"/>
      <c r="L799" s="10"/>
    </row>
    <row r="800" spans="8:12" x14ac:dyDescent="0.25">
      <c r="H800" s="10"/>
      <c r="I800" s="10"/>
      <c r="J800" s="10"/>
      <c r="K800" s="10"/>
      <c r="L800" s="10"/>
    </row>
    <row r="801" spans="8:12" x14ac:dyDescent="0.25">
      <c r="H801" s="10"/>
      <c r="I801" s="10"/>
      <c r="J801" s="10"/>
      <c r="K801" s="10"/>
      <c r="L801" s="10"/>
    </row>
    <row r="802" spans="8:12" x14ac:dyDescent="0.25">
      <c r="H802" s="10"/>
      <c r="I802" s="10"/>
      <c r="J802" s="10"/>
      <c r="K802" s="10"/>
      <c r="L802" s="10"/>
    </row>
    <row r="803" spans="8:12" x14ac:dyDescent="0.25">
      <c r="H803" s="10"/>
      <c r="I803" s="10"/>
      <c r="J803" s="10"/>
      <c r="K803" s="10"/>
      <c r="L803" s="10"/>
    </row>
    <row r="804" spans="8:12" x14ac:dyDescent="0.25">
      <c r="H804" s="10"/>
      <c r="I804" s="10"/>
      <c r="J804" s="10"/>
      <c r="K804" s="10"/>
      <c r="L804" s="10"/>
    </row>
    <row r="805" spans="8:12" x14ac:dyDescent="0.25">
      <c r="H805" s="10"/>
      <c r="I805" s="10"/>
      <c r="J805" s="10"/>
      <c r="K805" s="10"/>
      <c r="L805" s="10"/>
    </row>
    <row r="806" spans="8:12" x14ac:dyDescent="0.25">
      <c r="H806" s="10"/>
      <c r="I806" s="10"/>
      <c r="J806" s="10"/>
      <c r="K806" s="10"/>
      <c r="L806" s="10"/>
    </row>
    <row r="807" spans="8:12" x14ac:dyDescent="0.25">
      <c r="H807" s="10"/>
      <c r="I807" s="10"/>
      <c r="J807" s="10"/>
      <c r="K807" s="10"/>
      <c r="L807" s="10"/>
    </row>
    <row r="808" spans="8:12" x14ac:dyDescent="0.25">
      <c r="H808" s="10"/>
      <c r="I808" s="10"/>
      <c r="J808" s="10"/>
      <c r="K808" s="10"/>
      <c r="L808" s="10"/>
    </row>
    <row r="809" spans="8:12" x14ac:dyDescent="0.25">
      <c r="H809" s="10"/>
      <c r="I809" s="10"/>
      <c r="J809" s="10"/>
      <c r="K809" s="10"/>
      <c r="L809" s="10"/>
    </row>
    <row r="810" spans="8:12" x14ac:dyDescent="0.25">
      <c r="H810" s="10"/>
      <c r="I810" s="10"/>
      <c r="J810" s="10"/>
      <c r="K810" s="10"/>
      <c r="L810" s="10"/>
    </row>
    <row r="811" spans="8:12" x14ac:dyDescent="0.25">
      <c r="H811" s="10"/>
      <c r="I811" s="10"/>
      <c r="J811" s="10"/>
      <c r="K811" s="10"/>
      <c r="L811" s="10"/>
    </row>
    <row r="812" spans="8:12" x14ac:dyDescent="0.25">
      <c r="H812" s="10"/>
      <c r="I812" s="10"/>
      <c r="J812" s="10"/>
      <c r="K812" s="10"/>
      <c r="L812" s="10"/>
    </row>
    <row r="813" spans="8:12" x14ac:dyDescent="0.25">
      <c r="H813" s="10"/>
      <c r="I813" s="10"/>
      <c r="J813" s="10"/>
      <c r="K813" s="10"/>
      <c r="L813" s="10"/>
    </row>
    <row r="814" spans="8:12" x14ac:dyDescent="0.25">
      <c r="H814" s="10"/>
      <c r="I814" s="10"/>
      <c r="J814" s="10"/>
      <c r="K814" s="10"/>
      <c r="L814" s="10"/>
    </row>
    <row r="815" spans="8:12" x14ac:dyDescent="0.25">
      <c r="H815" s="10"/>
      <c r="I815" s="10"/>
      <c r="J815" s="10"/>
      <c r="K815" s="10"/>
      <c r="L815" s="10"/>
    </row>
    <row r="816" spans="8:12" x14ac:dyDescent="0.25">
      <c r="H816" s="10"/>
      <c r="I816" s="10"/>
      <c r="J816" s="10"/>
      <c r="K816" s="10"/>
      <c r="L816" s="10"/>
    </row>
    <row r="817" spans="8:12" x14ac:dyDescent="0.25">
      <c r="H817" s="10"/>
      <c r="I817" s="10"/>
      <c r="J817" s="10"/>
      <c r="K817" s="10"/>
      <c r="L817" s="10"/>
    </row>
    <row r="818" spans="8:12" x14ac:dyDescent="0.25">
      <c r="H818" s="10"/>
      <c r="I818" s="10"/>
      <c r="J818" s="10"/>
      <c r="K818" s="10"/>
      <c r="L818" s="10"/>
    </row>
    <row r="819" spans="8:12" x14ac:dyDescent="0.25">
      <c r="H819" s="10"/>
      <c r="I819" s="10"/>
      <c r="J819" s="10"/>
      <c r="K819" s="10"/>
      <c r="L819" s="10"/>
    </row>
    <row r="820" spans="8:12" x14ac:dyDescent="0.25">
      <c r="H820" s="10"/>
      <c r="I820" s="10"/>
      <c r="J820" s="10"/>
      <c r="K820" s="10"/>
      <c r="L820" s="10"/>
    </row>
    <row r="821" spans="8:12" x14ac:dyDescent="0.25">
      <c r="H821" s="10"/>
      <c r="I821" s="10"/>
      <c r="J821" s="10"/>
      <c r="K821" s="10"/>
      <c r="L821" s="10"/>
    </row>
    <row r="822" spans="8:12" x14ac:dyDescent="0.25">
      <c r="H822" s="10"/>
      <c r="I822" s="10"/>
      <c r="J822" s="10"/>
      <c r="K822" s="10"/>
      <c r="L822" s="10"/>
    </row>
    <row r="823" spans="8:12" x14ac:dyDescent="0.25">
      <c r="H823" s="10"/>
      <c r="I823" s="10"/>
      <c r="J823" s="10"/>
      <c r="K823" s="10"/>
      <c r="L823" s="10"/>
    </row>
    <row r="824" spans="8:12" x14ac:dyDescent="0.25">
      <c r="H824" s="10"/>
      <c r="I824" s="10"/>
      <c r="J824" s="10"/>
      <c r="K824" s="10"/>
      <c r="L824" s="10"/>
    </row>
    <row r="825" spans="8:12" x14ac:dyDescent="0.25">
      <c r="H825" s="10"/>
      <c r="I825" s="10"/>
      <c r="J825" s="10"/>
      <c r="K825" s="10"/>
      <c r="L825" s="10"/>
    </row>
    <row r="826" spans="8:12" x14ac:dyDescent="0.25">
      <c r="H826" s="10"/>
      <c r="I826" s="10"/>
      <c r="J826" s="10"/>
      <c r="K826" s="10"/>
      <c r="L826" s="10"/>
    </row>
    <row r="827" spans="8:12" x14ac:dyDescent="0.25">
      <c r="H827" s="10"/>
      <c r="I827" s="10"/>
      <c r="J827" s="10"/>
      <c r="K827" s="10"/>
      <c r="L827" s="10"/>
    </row>
    <row r="828" spans="8:12" x14ac:dyDescent="0.25">
      <c r="H828" s="10"/>
      <c r="I828" s="10"/>
      <c r="J828" s="10"/>
      <c r="K828" s="10"/>
      <c r="L828" s="10"/>
    </row>
    <row r="829" spans="8:12" x14ac:dyDescent="0.25">
      <c r="H829" s="10"/>
      <c r="I829" s="10"/>
      <c r="J829" s="10"/>
      <c r="K829" s="10"/>
      <c r="L829" s="10"/>
    </row>
    <row r="830" spans="8:12" x14ac:dyDescent="0.25">
      <c r="H830" s="10"/>
      <c r="I830" s="10"/>
      <c r="J830" s="10"/>
      <c r="K830" s="10"/>
      <c r="L830" s="10"/>
    </row>
    <row r="831" spans="8:12" x14ac:dyDescent="0.25">
      <c r="H831" s="10"/>
      <c r="I831" s="10"/>
      <c r="J831" s="10"/>
      <c r="K831" s="10"/>
      <c r="L831" s="10"/>
    </row>
    <row r="832" spans="8:12" x14ac:dyDescent="0.25">
      <c r="H832" s="10"/>
      <c r="I832" s="10"/>
      <c r="J832" s="10"/>
      <c r="K832" s="10"/>
      <c r="L832" s="10"/>
    </row>
    <row r="833" spans="8:12" x14ac:dyDescent="0.25">
      <c r="H833" s="10"/>
      <c r="I833" s="10"/>
      <c r="J833" s="10"/>
      <c r="K833" s="10"/>
      <c r="L833" s="10"/>
    </row>
    <row r="834" spans="8:12" x14ac:dyDescent="0.25">
      <c r="H834" s="10"/>
      <c r="I834" s="10"/>
      <c r="J834" s="10"/>
      <c r="K834" s="10"/>
      <c r="L834" s="10"/>
    </row>
    <row r="835" spans="8:12" x14ac:dyDescent="0.25">
      <c r="H835" s="10"/>
      <c r="I835" s="10"/>
      <c r="J835" s="10"/>
      <c r="K835" s="10"/>
      <c r="L835" s="10"/>
    </row>
    <row r="836" spans="8:12" x14ac:dyDescent="0.25">
      <c r="H836" s="10"/>
      <c r="I836" s="10"/>
      <c r="J836" s="10"/>
      <c r="K836" s="10"/>
      <c r="L836" s="10"/>
    </row>
    <row r="837" spans="8:12" x14ac:dyDescent="0.25">
      <c r="H837" s="10"/>
      <c r="I837" s="10"/>
      <c r="J837" s="10"/>
      <c r="K837" s="10"/>
      <c r="L837" s="10"/>
    </row>
    <row r="838" spans="8:12" x14ac:dyDescent="0.25">
      <c r="H838" s="10"/>
      <c r="I838" s="10"/>
      <c r="J838" s="10"/>
      <c r="K838" s="10"/>
      <c r="L838" s="10"/>
    </row>
    <row r="839" spans="8:12" x14ac:dyDescent="0.25">
      <c r="H839" s="10"/>
      <c r="I839" s="10"/>
      <c r="J839" s="10"/>
      <c r="K839" s="10"/>
      <c r="L839" s="10"/>
    </row>
    <row r="840" spans="8:12" x14ac:dyDescent="0.25">
      <c r="H840" s="10"/>
      <c r="I840" s="10"/>
      <c r="J840" s="10"/>
      <c r="K840" s="10"/>
      <c r="L840" s="10"/>
    </row>
    <row r="841" spans="8:12" x14ac:dyDescent="0.25">
      <c r="H841" s="10"/>
      <c r="I841" s="10"/>
      <c r="J841" s="10"/>
      <c r="K841" s="10"/>
      <c r="L841" s="10"/>
    </row>
    <row r="842" spans="8:12" x14ac:dyDescent="0.25">
      <c r="H842" s="10"/>
      <c r="I842" s="10"/>
      <c r="J842" s="10"/>
      <c r="K842" s="10"/>
      <c r="L842" s="10"/>
    </row>
    <row r="843" spans="8:12" x14ac:dyDescent="0.25">
      <c r="H843" s="10"/>
      <c r="I843" s="10"/>
      <c r="J843" s="10"/>
      <c r="K843" s="10"/>
      <c r="L843" s="10"/>
    </row>
    <row r="844" spans="8:12" x14ac:dyDescent="0.25">
      <c r="H844" s="10"/>
      <c r="I844" s="10"/>
      <c r="J844" s="10"/>
      <c r="K844" s="10"/>
      <c r="L844" s="10"/>
    </row>
    <row r="845" spans="8:12" x14ac:dyDescent="0.25">
      <c r="H845" s="10"/>
      <c r="I845" s="10"/>
      <c r="J845" s="10"/>
      <c r="K845" s="10"/>
      <c r="L845" s="10"/>
    </row>
    <row r="846" spans="8:12" x14ac:dyDescent="0.25">
      <c r="H846" s="10"/>
      <c r="I846" s="10"/>
      <c r="J846" s="10"/>
      <c r="K846" s="10"/>
      <c r="L846" s="10"/>
    </row>
    <row r="847" spans="8:12" x14ac:dyDescent="0.25">
      <c r="H847" s="10"/>
      <c r="I847" s="10"/>
      <c r="J847" s="10"/>
      <c r="K847" s="10"/>
      <c r="L847" s="10"/>
    </row>
    <row r="848" spans="8:12" x14ac:dyDescent="0.25">
      <c r="H848" s="10"/>
      <c r="I848" s="10"/>
      <c r="J848" s="10"/>
      <c r="K848" s="10"/>
      <c r="L848" s="10"/>
    </row>
    <row r="849" spans="8:12" x14ac:dyDescent="0.25">
      <c r="H849" s="10"/>
      <c r="I849" s="10"/>
      <c r="J849" s="10"/>
      <c r="K849" s="10"/>
      <c r="L849" s="10"/>
    </row>
    <row r="850" spans="8:12" x14ac:dyDescent="0.25">
      <c r="H850" s="10"/>
      <c r="I850" s="10"/>
      <c r="J850" s="10"/>
      <c r="K850" s="10"/>
      <c r="L850" s="10"/>
    </row>
    <row r="851" spans="8:12" x14ac:dyDescent="0.25">
      <c r="H851" s="10"/>
      <c r="I851" s="10"/>
      <c r="J851" s="10"/>
      <c r="K851" s="10"/>
      <c r="L851" s="10"/>
    </row>
    <row r="852" spans="8:12" x14ac:dyDescent="0.25">
      <c r="H852" s="10"/>
      <c r="I852" s="10"/>
      <c r="J852" s="10"/>
      <c r="K852" s="10"/>
      <c r="L852" s="10"/>
    </row>
    <row r="853" spans="8:12" x14ac:dyDescent="0.25">
      <c r="H853" s="10"/>
      <c r="I853" s="10"/>
      <c r="J853" s="10"/>
      <c r="K853" s="10"/>
      <c r="L853" s="10"/>
    </row>
    <row r="854" spans="8:12" x14ac:dyDescent="0.25">
      <c r="H854" s="10"/>
      <c r="I854" s="10"/>
      <c r="J854" s="10"/>
      <c r="K854" s="10"/>
      <c r="L854" s="10"/>
    </row>
    <row r="855" spans="8:12" x14ac:dyDescent="0.25">
      <c r="H855" s="10"/>
      <c r="I855" s="10"/>
      <c r="J855" s="10"/>
      <c r="K855" s="10"/>
      <c r="L855" s="10"/>
    </row>
    <row r="856" spans="8:12" x14ac:dyDescent="0.25">
      <c r="H856" s="10"/>
      <c r="I856" s="10"/>
      <c r="J856" s="10"/>
      <c r="K856" s="10"/>
      <c r="L856" s="10"/>
    </row>
    <row r="857" spans="8:12" x14ac:dyDescent="0.25">
      <c r="H857" s="10"/>
      <c r="I857" s="10"/>
      <c r="J857" s="10"/>
      <c r="K857" s="10"/>
      <c r="L857" s="10"/>
    </row>
    <row r="858" spans="8:12" x14ac:dyDescent="0.25">
      <c r="H858" s="10"/>
      <c r="I858" s="10"/>
      <c r="J858" s="10"/>
      <c r="K858" s="10"/>
      <c r="L858" s="10"/>
    </row>
    <row r="859" spans="8:12" x14ac:dyDescent="0.25">
      <c r="H859" s="10"/>
      <c r="I859" s="10"/>
      <c r="J859" s="10"/>
      <c r="K859" s="10"/>
      <c r="L859" s="10"/>
    </row>
    <row r="860" spans="8:12" x14ac:dyDescent="0.25">
      <c r="H860" s="10"/>
      <c r="I860" s="10"/>
      <c r="J860" s="10"/>
      <c r="K860" s="10"/>
      <c r="L860" s="10"/>
    </row>
    <row r="861" spans="8:12" x14ac:dyDescent="0.25">
      <c r="H861" s="10"/>
      <c r="I861" s="10"/>
      <c r="J861" s="10"/>
      <c r="K861" s="10"/>
      <c r="L861" s="10"/>
    </row>
    <row r="862" spans="8:12" x14ac:dyDescent="0.25">
      <c r="H862" s="10"/>
      <c r="I862" s="10"/>
      <c r="J862" s="10"/>
      <c r="K862" s="10"/>
      <c r="L862" s="10"/>
    </row>
    <row r="863" spans="8:12" x14ac:dyDescent="0.25">
      <c r="H863" s="10"/>
      <c r="I863" s="10"/>
      <c r="J863" s="10"/>
      <c r="K863" s="10"/>
      <c r="L863" s="10"/>
    </row>
    <row r="864" spans="8:12" x14ac:dyDescent="0.25">
      <c r="H864" s="10"/>
      <c r="I864" s="10"/>
      <c r="J864" s="10"/>
      <c r="K864" s="10"/>
      <c r="L864" s="10"/>
    </row>
    <row r="865" spans="8:12" x14ac:dyDescent="0.25">
      <c r="H865" s="10"/>
      <c r="I865" s="10"/>
      <c r="J865" s="10"/>
      <c r="K865" s="10"/>
      <c r="L865" s="10"/>
    </row>
    <row r="866" spans="8:12" x14ac:dyDescent="0.25">
      <c r="H866" s="10"/>
      <c r="I866" s="10"/>
      <c r="J866" s="10"/>
      <c r="K866" s="10"/>
      <c r="L866" s="10"/>
    </row>
    <row r="867" spans="8:12" x14ac:dyDescent="0.25">
      <c r="H867" s="10"/>
      <c r="I867" s="10"/>
      <c r="J867" s="10"/>
      <c r="K867" s="10"/>
      <c r="L867" s="10"/>
    </row>
    <row r="868" spans="8:12" x14ac:dyDescent="0.25">
      <c r="H868" s="10"/>
      <c r="I868" s="10"/>
      <c r="J868" s="10"/>
      <c r="K868" s="10"/>
      <c r="L868" s="10"/>
    </row>
    <row r="869" spans="8:12" x14ac:dyDescent="0.25">
      <c r="H869" s="10"/>
      <c r="I869" s="10"/>
      <c r="J869" s="10"/>
      <c r="K869" s="10"/>
      <c r="L869" s="10"/>
    </row>
    <row r="870" spans="8:12" x14ac:dyDescent="0.25">
      <c r="H870" s="10"/>
      <c r="I870" s="10"/>
      <c r="J870" s="10"/>
      <c r="K870" s="10"/>
      <c r="L870" s="10"/>
    </row>
    <row r="871" spans="8:12" x14ac:dyDescent="0.25">
      <c r="H871" s="10"/>
      <c r="I871" s="10"/>
      <c r="J871" s="10"/>
      <c r="K871" s="10"/>
      <c r="L871" s="10"/>
    </row>
    <row r="872" spans="8:12" x14ac:dyDescent="0.25">
      <c r="H872" s="10"/>
      <c r="I872" s="10"/>
      <c r="J872" s="10"/>
      <c r="K872" s="10"/>
      <c r="L872" s="10"/>
    </row>
    <row r="873" spans="8:12" x14ac:dyDescent="0.25">
      <c r="H873" s="10"/>
      <c r="I873" s="10"/>
      <c r="J873" s="10"/>
      <c r="K873" s="10"/>
      <c r="L873" s="10"/>
    </row>
    <row r="874" spans="8:12" x14ac:dyDescent="0.25">
      <c r="H874" s="10"/>
      <c r="I874" s="10"/>
      <c r="J874" s="10"/>
      <c r="K874" s="10"/>
      <c r="L874" s="10"/>
    </row>
    <row r="875" spans="8:12" x14ac:dyDescent="0.25">
      <c r="H875" s="10"/>
      <c r="I875" s="10"/>
      <c r="J875" s="10"/>
      <c r="K875" s="10"/>
      <c r="L875" s="10"/>
    </row>
    <row r="876" spans="8:12" x14ac:dyDescent="0.25">
      <c r="H876" s="10"/>
      <c r="I876" s="10"/>
      <c r="J876" s="10"/>
      <c r="K876" s="10"/>
      <c r="L876" s="10"/>
    </row>
    <row r="877" spans="8:12" x14ac:dyDescent="0.25">
      <c r="H877" s="10"/>
      <c r="I877" s="10"/>
      <c r="J877" s="10"/>
      <c r="K877" s="10"/>
      <c r="L877" s="10"/>
    </row>
    <row r="878" spans="8:12" x14ac:dyDescent="0.25">
      <c r="H878" s="10"/>
      <c r="I878" s="10"/>
      <c r="J878" s="10"/>
      <c r="K878" s="10"/>
      <c r="L878" s="10"/>
    </row>
    <row r="879" spans="8:12" x14ac:dyDescent="0.25">
      <c r="H879" s="10"/>
      <c r="I879" s="10"/>
      <c r="J879" s="10"/>
      <c r="K879" s="10"/>
      <c r="L879" s="10"/>
    </row>
    <row r="880" spans="8:12" x14ac:dyDescent="0.25">
      <c r="H880" s="10"/>
      <c r="I880" s="10"/>
      <c r="J880" s="10"/>
      <c r="K880" s="10"/>
      <c r="L880" s="10"/>
    </row>
    <row r="881" spans="8:12" x14ac:dyDescent="0.25">
      <c r="H881" s="10"/>
      <c r="I881" s="10"/>
      <c r="J881" s="10"/>
      <c r="K881" s="10"/>
      <c r="L881" s="10"/>
    </row>
    <row r="882" spans="8:12" x14ac:dyDescent="0.25">
      <c r="H882" s="10"/>
      <c r="I882" s="10"/>
      <c r="J882" s="10"/>
      <c r="K882" s="10"/>
      <c r="L882" s="10"/>
    </row>
    <row r="883" spans="8:12" x14ac:dyDescent="0.25">
      <c r="H883" s="10"/>
      <c r="I883" s="10"/>
      <c r="J883" s="10"/>
      <c r="K883" s="10"/>
      <c r="L883" s="10"/>
    </row>
    <row r="884" spans="8:12" x14ac:dyDescent="0.25">
      <c r="H884" s="10"/>
      <c r="I884" s="10"/>
      <c r="J884" s="10"/>
      <c r="K884" s="10"/>
      <c r="L884" s="10"/>
    </row>
    <row r="885" spans="8:12" x14ac:dyDescent="0.25">
      <c r="H885" s="10"/>
      <c r="I885" s="10"/>
      <c r="J885" s="10"/>
      <c r="K885" s="10"/>
      <c r="L885" s="10"/>
    </row>
    <row r="886" spans="8:12" x14ac:dyDescent="0.25">
      <c r="H886" s="10"/>
      <c r="I886" s="10"/>
      <c r="J886" s="10"/>
      <c r="K886" s="10"/>
      <c r="L886" s="10"/>
    </row>
    <row r="887" spans="8:12" x14ac:dyDescent="0.25">
      <c r="H887" s="10"/>
      <c r="I887" s="10"/>
      <c r="J887" s="10"/>
      <c r="K887" s="10"/>
      <c r="L887" s="10"/>
    </row>
    <row r="888" spans="8:12" x14ac:dyDescent="0.25">
      <c r="H888" s="10"/>
      <c r="I888" s="10"/>
      <c r="J888" s="10"/>
      <c r="K888" s="10"/>
      <c r="L888" s="10"/>
    </row>
    <row r="889" spans="8:12" x14ac:dyDescent="0.25">
      <c r="H889" s="10"/>
      <c r="I889" s="10"/>
      <c r="J889" s="10"/>
      <c r="K889" s="10"/>
      <c r="L889" s="10"/>
    </row>
    <row r="890" spans="8:12" x14ac:dyDescent="0.25">
      <c r="H890" s="10"/>
      <c r="I890" s="10"/>
      <c r="J890" s="10"/>
      <c r="K890" s="10"/>
      <c r="L890" s="10"/>
    </row>
    <row r="891" spans="8:12" x14ac:dyDescent="0.25">
      <c r="H891" s="10"/>
      <c r="I891" s="10"/>
      <c r="J891" s="10"/>
      <c r="K891" s="10"/>
      <c r="L891" s="10"/>
    </row>
    <row r="892" spans="8:12" x14ac:dyDescent="0.25">
      <c r="H892" s="10"/>
      <c r="I892" s="10"/>
      <c r="J892" s="10"/>
      <c r="K892" s="10"/>
      <c r="L892" s="10"/>
    </row>
    <row r="893" spans="8:12" x14ac:dyDescent="0.25">
      <c r="H893" s="10"/>
      <c r="I893" s="10"/>
      <c r="J893" s="10"/>
      <c r="K893" s="10"/>
      <c r="L893" s="10"/>
    </row>
    <row r="894" spans="8:12" x14ac:dyDescent="0.25">
      <c r="H894" s="10"/>
      <c r="I894" s="10"/>
      <c r="J894" s="10"/>
      <c r="K894" s="10"/>
      <c r="L894" s="10"/>
    </row>
    <row r="895" spans="8:12" x14ac:dyDescent="0.25">
      <c r="H895" s="10"/>
      <c r="I895" s="10"/>
      <c r="J895" s="10"/>
      <c r="K895" s="10"/>
      <c r="L895" s="10"/>
    </row>
    <row r="896" spans="8:12" x14ac:dyDescent="0.25">
      <c r="H896" s="10"/>
      <c r="I896" s="10"/>
      <c r="J896" s="10"/>
      <c r="K896" s="10"/>
      <c r="L896" s="10"/>
    </row>
    <row r="897" spans="8:12" x14ac:dyDescent="0.25">
      <c r="H897" s="10"/>
      <c r="I897" s="10"/>
      <c r="J897" s="10"/>
      <c r="K897" s="10"/>
      <c r="L897" s="10"/>
    </row>
    <row r="898" spans="8:12" x14ac:dyDescent="0.25">
      <c r="H898" s="10"/>
      <c r="I898" s="10"/>
      <c r="J898" s="10"/>
      <c r="K898" s="10"/>
      <c r="L898" s="10"/>
    </row>
    <row r="899" spans="8:12" x14ac:dyDescent="0.25">
      <c r="H899" s="10"/>
      <c r="I899" s="10"/>
      <c r="J899" s="10"/>
      <c r="K899" s="10"/>
      <c r="L899" s="10"/>
    </row>
    <row r="900" spans="8:12" x14ac:dyDescent="0.25">
      <c r="H900" s="10"/>
      <c r="I900" s="10"/>
      <c r="J900" s="10"/>
      <c r="K900" s="10"/>
      <c r="L900" s="10"/>
    </row>
    <row r="901" spans="8:12" x14ac:dyDescent="0.25">
      <c r="H901" s="10"/>
      <c r="I901" s="10"/>
      <c r="J901" s="10"/>
      <c r="K901" s="10"/>
      <c r="L901" s="10"/>
    </row>
    <row r="902" spans="8:12" x14ac:dyDescent="0.25">
      <c r="H902" s="10"/>
      <c r="I902" s="10"/>
      <c r="J902" s="10"/>
      <c r="K902" s="10"/>
      <c r="L902" s="10"/>
    </row>
    <row r="903" spans="8:12" x14ac:dyDescent="0.25">
      <c r="H903" s="10"/>
      <c r="I903" s="10"/>
      <c r="J903" s="10"/>
      <c r="K903" s="10"/>
      <c r="L903" s="10"/>
    </row>
    <row r="904" spans="8:12" x14ac:dyDescent="0.25">
      <c r="H904" s="10"/>
      <c r="I904" s="10"/>
      <c r="J904" s="10"/>
      <c r="K904" s="10"/>
      <c r="L904" s="10"/>
    </row>
    <row r="905" spans="8:12" x14ac:dyDescent="0.25">
      <c r="H905" s="10"/>
      <c r="I905" s="10"/>
      <c r="J905" s="10"/>
      <c r="K905" s="10"/>
      <c r="L905" s="10"/>
    </row>
    <row r="906" spans="8:12" x14ac:dyDescent="0.25">
      <c r="H906" s="10"/>
      <c r="I906" s="10"/>
      <c r="J906" s="10"/>
      <c r="K906" s="10"/>
      <c r="L906" s="10"/>
    </row>
    <row r="907" spans="8:12" x14ac:dyDescent="0.25">
      <c r="H907" s="10"/>
      <c r="I907" s="10"/>
      <c r="J907" s="10"/>
      <c r="K907" s="10"/>
      <c r="L907" s="10"/>
    </row>
    <row r="908" spans="8:12" x14ac:dyDescent="0.25">
      <c r="H908" s="10"/>
      <c r="I908" s="10"/>
      <c r="J908" s="10"/>
      <c r="K908" s="10"/>
      <c r="L908" s="10"/>
    </row>
    <row r="909" spans="8:12" x14ac:dyDescent="0.25">
      <c r="H909" s="10"/>
      <c r="I909" s="10"/>
      <c r="J909" s="10"/>
      <c r="K909" s="10"/>
      <c r="L909" s="10"/>
    </row>
    <row r="910" spans="8:12" x14ac:dyDescent="0.25">
      <c r="H910" s="10"/>
      <c r="I910" s="10"/>
      <c r="J910" s="10"/>
      <c r="K910" s="10"/>
      <c r="L910" s="10"/>
    </row>
    <row r="911" spans="8:12" x14ac:dyDescent="0.25">
      <c r="H911" s="10"/>
      <c r="I911" s="10"/>
      <c r="J911" s="10"/>
      <c r="K911" s="10"/>
      <c r="L911" s="10"/>
    </row>
    <row r="912" spans="8:12" x14ac:dyDescent="0.25">
      <c r="H912" s="10"/>
      <c r="I912" s="10"/>
      <c r="J912" s="10"/>
      <c r="K912" s="10"/>
      <c r="L912" s="10"/>
    </row>
    <row r="913" spans="8:12" x14ac:dyDescent="0.25">
      <c r="H913" s="10"/>
      <c r="I913" s="10"/>
      <c r="J913" s="10"/>
      <c r="K913" s="10"/>
      <c r="L913" s="10"/>
    </row>
    <row r="914" spans="8:12" x14ac:dyDescent="0.25">
      <c r="H914" s="10"/>
      <c r="I914" s="10"/>
      <c r="J914" s="10"/>
      <c r="K914" s="10"/>
      <c r="L914" s="10"/>
    </row>
    <row r="915" spans="8:12" x14ac:dyDescent="0.25">
      <c r="H915" s="10"/>
      <c r="I915" s="10"/>
      <c r="J915" s="10"/>
      <c r="K915" s="10"/>
      <c r="L915" s="10"/>
    </row>
    <row r="916" spans="8:12" x14ac:dyDescent="0.25">
      <c r="H916" s="10"/>
      <c r="I916" s="10"/>
      <c r="J916" s="10"/>
      <c r="K916" s="10"/>
      <c r="L916" s="10"/>
    </row>
    <row r="917" spans="8:12" x14ac:dyDescent="0.25">
      <c r="H917" s="10"/>
      <c r="I917" s="10"/>
      <c r="J917" s="10"/>
      <c r="K917" s="10"/>
      <c r="L917" s="10"/>
    </row>
    <row r="918" spans="8:12" x14ac:dyDescent="0.25">
      <c r="H918" s="10"/>
      <c r="I918" s="10"/>
      <c r="J918" s="10"/>
      <c r="K918" s="10"/>
      <c r="L918" s="10"/>
    </row>
    <row r="919" spans="8:12" x14ac:dyDescent="0.25">
      <c r="H919" s="10"/>
      <c r="I919" s="10"/>
      <c r="J919" s="10"/>
      <c r="K919" s="10"/>
      <c r="L919" s="10"/>
    </row>
    <row r="920" spans="8:12" x14ac:dyDescent="0.25">
      <c r="H920" s="10"/>
      <c r="I920" s="10"/>
      <c r="J920" s="10"/>
      <c r="K920" s="10"/>
      <c r="L920" s="10"/>
    </row>
    <row r="921" spans="8:12" x14ac:dyDescent="0.25">
      <c r="H921" s="10"/>
      <c r="I921" s="10"/>
      <c r="J921" s="10"/>
      <c r="K921" s="10"/>
      <c r="L921" s="10"/>
    </row>
    <row r="922" spans="8:12" x14ac:dyDescent="0.25">
      <c r="H922" s="10"/>
      <c r="I922" s="10"/>
      <c r="J922" s="10"/>
      <c r="K922" s="10"/>
      <c r="L922" s="10"/>
    </row>
    <row r="923" spans="8:12" x14ac:dyDescent="0.25">
      <c r="H923" s="10"/>
      <c r="I923" s="10"/>
      <c r="J923" s="10"/>
      <c r="K923" s="10"/>
      <c r="L923" s="10"/>
    </row>
    <row r="924" spans="8:12" x14ac:dyDescent="0.25">
      <c r="H924" s="10"/>
      <c r="I924" s="10"/>
      <c r="J924" s="10"/>
      <c r="K924" s="10"/>
      <c r="L924" s="10"/>
    </row>
    <row r="925" spans="8:12" x14ac:dyDescent="0.25">
      <c r="H925" s="10"/>
      <c r="I925" s="10"/>
      <c r="J925" s="10"/>
      <c r="K925" s="10"/>
      <c r="L925" s="10"/>
    </row>
    <row r="926" spans="8:12" x14ac:dyDescent="0.25">
      <c r="H926" s="10"/>
      <c r="I926" s="10"/>
      <c r="J926" s="10"/>
      <c r="K926" s="10"/>
      <c r="L926" s="10"/>
    </row>
    <row r="927" spans="8:12" x14ac:dyDescent="0.25">
      <c r="H927" s="10"/>
      <c r="I927" s="10"/>
      <c r="J927" s="10"/>
      <c r="K927" s="10"/>
      <c r="L927" s="10"/>
    </row>
    <row r="928" spans="8:12" x14ac:dyDescent="0.25">
      <c r="H928" s="10"/>
      <c r="I928" s="10"/>
      <c r="J928" s="10"/>
      <c r="K928" s="10"/>
      <c r="L928" s="10"/>
    </row>
    <row r="929" spans="8:12" x14ac:dyDescent="0.25">
      <c r="H929" s="10"/>
      <c r="I929" s="10"/>
      <c r="J929" s="10"/>
      <c r="K929" s="10"/>
      <c r="L929" s="10"/>
    </row>
    <row r="930" spans="8:12" x14ac:dyDescent="0.25">
      <c r="H930" s="10"/>
      <c r="I930" s="10"/>
      <c r="J930" s="10"/>
      <c r="K930" s="10"/>
      <c r="L930" s="10"/>
    </row>
    <row r="931" spans="8:12" x14ac:dyDescent="0.25">
      <c r="H931" s="10"/>
      <c r="I931" s="10"/>
      <c r="J931" s="10"/>
      <c r="K931" s="10"/>
      <c r="L931" s="10"/>
    </row>
    <row r="932" spans="8:12" x14ac:dyDescent="0.25">
      <c r="H932" s="10"/>
      <c r="I932" s="10"/>
      <c r="J932" s="10"/>
      <c r="K932" s="10"/>
      <c r="L932" s="10"/>
    </row>
    <row r="933" spans="8:12" x14ac:dyDescent="0.25">
      <c r="H933" s="10"/>
      <c r="I933" s="10"/>
      <c r="J933" s="10"/>
      <c r="K933" s="10"/>
      <c r="L933" s="10"/>
    </row>
    <row r="934" spans="8:12" x14ac:dyDescent="0.25">
      <c r="H934" s="10"/>
      <c r="I934" s="10"/>
      <c r="J934" s="10"/>
      <c r="K934" s="10"/>
      <c r="L934" s="10"/>
    </row>
    <row r="935" spans="8:12" x14ac:dyDescent="0.25">
      <c r="H935" s="10"/>
      <c r="I935" s="10"/>
      <c r="J935" s="10"/>
      <c r="K935" s="10"/>
      <c r="L935" s="10"/>
    </row>
    <row r="936" spans="8:12" x14ac:dyDescent="0.25">
      <c r="H936" s="10"/>
      <c r="I936" s="10"/>
      <c r="J936" s="10"/>
      <c r="K936" s="10"/>
      <c r="L936" s="10"/>
    </row>
    <row r="937" spans="8:12" x14ac:dyDescent="0.25">
      <c r="H937" s="10"/>
      <c r="I937" s="10"/>
      <c r="J937" s="10"/>
      <c r="K937" s="10"/>
      <c r="L937" s="10"/>
    </row>
    <row r="938" spans="8:12" x14ac:dyDescent="0.25">
      <c r="H938" s="10"/>
      <c r="I938" s="10"/>
      <c r="J938" s="10"/>
      <c r="K938" s="10"/>
      <c r="L938" s="10"/>
    </row>
    <row r="939" spans="8:12" x14ac:dyDescent="0.25">
      <c r="H939" s="10"/>
      <c r="I939" s="10"/>
      <c r="J939" s="10"/>
      <c r="K939" s="10"/>
      <c r="L939" s="10"/>
    </row>
    <row r="940" spans="8:12" x14ac:dyDescent="0.25">
      <c r="H940" s="10"/>
      <c r="I940" s="10"/>
      <c r="J940" s="10"/>
      <c r="K940" s="10"/>
      <c r="L940" s="10"/>
    </row>
    <row r="941" spans="8:12" x14ac:dyDescent="0.25">
      <c r="H941" s="10"/>
      <c r="I941" s="10"/>
      <c r="J941" s="10"/>
      <c r="K941" s="10"/>
      <c r="L941" s="10"/>
    </row>
    <row r="942" spans="8:12" x14ac:dyDescent="0.25">
      <c r="H942" s="10"/>
      <c r="I942" s="10"/>
      <c r="J942" s="10"/>
      <c r="K942" s="10"/>
      <c r="L942" s="10"/>
    </row>
    <row r="943" spans="8:12" x14ac:dyDescent="0.25">
      <c r="H943" s="10"/>
      <c r="I943" s="10"/>
      <c r="J943" s="10"/>
      <c r="K943" s="10"/>
      <c r="L943" s="10"/>
    </row>
    <row r="944" spans="8:12" x14ac:dyDescent="0.25">
      <c r="H944" s="10"/>
      <c r="I944" s="10"/>
      <c r="J944" s="10"/>
      <c r="K944" s="10"/>
      <c r="L944" s="10"/>
    </row>
    <row r="945" spans="8:12" x14ac:dyDescent="0.25">
      <c r="H945" s="10"/>
      <c r="I945" s="10"/>
      <c r="J945" s="10"/>
      <c r="K945" s="10"/>
      <c r="L945" s="10"/>
    </row>
    <row r="946" spans="8:12" x14ac:dyDescent="0.25">
      <c r="H946" s="10"/>
      <c r="I946" s="10"/>
      <c r="J946" s="10"/>
      <c r="K946" s="10"/>
      <c r="L946" s="10"/>
    </row>
    <row r="947" spans="8:12" x14ac:dyDescent="0.25">
      <c r="H947" s="10"/>
      <c r="I947" s="10"/>
      <c r="J947" s="10"/>
      <c r="K947" s="10"/>
      <c r="L947" s="10"/>
    </row>
    <row r="948" spans="8:12" x14ac:dyDescent="0.25">
      <c r="H948" s="10"/>
      <c r="I948" s="10"/>
      <c r="J948" s="10"/>
      <c r="K948" s="10"/>
      <c r="L948" s="10"/>
    </row>
    <row r="949" spans="8:12" x14ac:dyDescent="0.25">
      <c r="H949" s="10"/>
      <c r="I949" s="10"/>
      <c r="J949" s="10"/>
      <c r="K949" s="10"/>
      <c r="L949" s="10"/>
    </row>
    <row r="950" spans="8:12" x14ac:dyDescent="0.25">
      <c r="H950" s="10"/>
      <c r="I950" s="10"/>
      <c r="J950" s="10"/>
      <c r="K950" s="10"/>
      <c r="L950" s="10"/>
    </row>
    <row r="951" spans="8:12" x14ac:dyDescent="0.25">
      <c r="H951" s="10"/>
      <c r="I951" s="10"/>
      <c r="J951" s="10"/>
      <c r="K951" s="10"/>
      <c r="L951" s="10"/>
    </row>
    <row r="952" spans="8:12" x14ac:dyDescent="0.25">
      <c r="H952" s="10"/>
      <c r="I952" s="10"/>
      <c r="J952" s="10"/>
      <c r="K952" s="10"/>
      <c r="L952" s="10"/>
    </row>
    <row r="953" spans="8:12" x14ac:dyDescent="0.25">
      <c r="H953" s="10"/>
      <c r="I953" s="10"/>
      <c r="J953" s="10"/>
      <c r="K953" s="10"/>
      <c r="L953" s="10"/>
    </row>
    <row r="954" spans="8:12" x14ac:dyDescent="0.25">
      <c r="H954" s="10"/>
      <c r="I954" s="10"/>
      <c r="J954" s="10"/>
      <c r="K954" s="10"/>
      <c r="L954" s="10"/>
    </row>
    <row r="955" spans="8:12" x14ac:dyDescent="0.25">
      <c r="H955" s="10"/>
      <c r="I955" s="10"/>
      <c r="J955" s="10"/>
      <c r="K955" s="10"/>
      <c r="L955" s="10"/>
    </row>
    <row r="956" spans="8:12" x14ac:dyDescent="0.25">
      <c r="H956" s="10"/>
      <c r="I956" s="10"/>
      <c r="J956" s="10"/>
      <c r="K956" s="10"/>
      <c r="L956" s="10"/>
    </row>
    <row r="957" spans="8:12" x14ac:dyDescent="0.25">
      <c r="H957" s="10"/>
      <c r="I957" s="10"/>
      <c r="J957" s="10"/>
      <c r="K957" s="10"/>
      <c r="L957" s="10"/>
    </row>
    <row r="958" spans="8:12" x14ac:dyDescent="0.25">
      <c r="H958" s="10"/>
      <c r="I958" s="10"/>
      <c r="J958" s="10"/>
      <c r="K958" s="10"/>
      <c r="L958" s="10"/>
    </row>
    <row r="959" spans="8:12" x14ac:dyDescent="0.25">
      <c r="H959" s="10"/>
      <c r="I959" s="10"/>
      <c r="J959" s="10"/>
      <c r="K959" s="10"/>
      <c r="L959" s="10"/>
    </row>
    <row r="960" spans="8:12" x14ac:dyDescent="0.25">
      <c r="H960" s="10"/>
      <c r="I960" s="10"/>
      <c r="J960" s="10"/>
      <c r="K960" s="10"/>
      <c r="L960" s="10"/>
    </row>
    <row r="961" spans="8:12" x14ac:dyDescent="0.25">
      <c r="H961" s="10"/>
      <c r="I961" s="10"/>
      <c r="J961" s="10"/>
      <c r="K961" s="10"/>
      <c r="L961" s="10"/>
    </row>
    <row r="962" spans="8:12" x14ac:dyDescent="0.25">
      <c r="H962" s="10"/>
      <c r="I962" s="10"/>
      <c r="J962" s="10"/>
      <c r="K962" s="10"/>
      <c r="L962" s="10"/>
    </row>
    <row r="963" spans="8:12" x14ac:dyDescent="0.25">
      <c r="H963" s="10"/>
      <c r="I963" s="10"/>
      <c r="J963" s="10"/>
      <c r="K963" s="10"/>
      <c r="L963" s="10"/>
    </row>
    <row r="964" spans="8:12" x14ac:dyDescent="0.25">
      <c r="H964" s="10"/>
      <c r="I964" s="10"/>
      <c r="J964" s="10"/>
      <c r="K964" s="10"/>
      <c r="L964" s="10"/>
    </row>
    <row r="965" spans="8:12" x14ac:dyDescent="0.25">
      <c r="H965" s="10"/>
      <c r="I965" s="10"/>
      <c r="J965" s="10"/>
      <c r="K965" s="10"/>
      <c r="L965" s="10"/>
    </row>
    <row r="966" spans="8:12" x14ac:dyDescent="0.25">
      <c r="H966" s="10"/>
      <c r="I966" s="10"/>
      <c r="J966" s="10"/>
      <c r="K966" s="10"/>
      <c r="L966" s="10"/>
    </row>
    <row r="967" spans="8:12" x14ac:dyDescent="0.25">
      <c r="H967" s="10"/>
      <c r="I967" s="10"/>
      <c r="J967" s="10"/>
      <c r="K967" s="10"/>
      <c r="L967" s="10"/>
    </row>
    <row r="968" spans="8:12" x14ac:dyDescent="0.25">
      <c r="H968" s="10"/>
      <c r="I968" s="10"/>
      <c r="J968" s="10"/>
      <c r="K968" s="10"/>
      <c r="L968" s="10"/>
    </row>
    <row r="969" spans="8:12" x14ac:dyDescent="0.25">
      <c r="H969" s="10"/>
      <c r="I969" s="10"/>
      <c r="J969" s="10"/>
      <c r="K969" s="10"/>
      <c r="L969" s="10"/>
    </row>
    <row r="970" spans="8:12" x14ac:dyDescent="0.25">
      <c r="H970" s="10"/>
      <c r="I970" s="10"/>
      <c r="J970" s="10"/>
      <c r="K970" s="10"/>
      <c r="L970" s="10"/>
    </row>
    <row r="971" spans="8:12" x14ac:dyDescent="0.25">
      <c r="H971" s="10"/>
      <c r="I971" s="10"/>
      <c r="J971" s="10"/>
      <c r="K971" s="10"/>
      <c r="L971" s="10"/>
    </row>
    <row r="972" spans="8:12" x14ac:dyDescent="0.25">
      <c r="H972" s="10"/>
      <c r="I972" s="10"/>
      <c r="J972" s="10"/>
      <c r="K972" s="10"/>
      <c r="L972" s="10"/>
    </row>
    <row r="973" spans="8:12" x14ac:dyDescent="0.25">
      <c r="H973" s="10"/>
      <c r="I973" s="10"/>
      <c r="J973" s="10"/>
      <c r="K973" s="10"/>
      <c r="L973" s="10"/>
    </row>
    <row r="974" spans="8:12" x14ac:dyDescent="0.25">
      <c r="H974" s="10"/>
      <c r="I974" s="10"/>
      <c r="J974" s="10"/>
      <c r="K974" s="10"/>
      <c r="L974" s="10"/>
    </row>
    <row r="975" spans="8:12" x14ac:dyDescent="0.25">
      <c r="H975" s="10"/>
      <c r="I975" s="10"/>
      <c r="J975" s="10"/>
      <c r="K975" s="10"/>
      <c r="L975" s="10"/>
    </row>
    <row r="976" spans="8:12" x14ac:dyDescent="0.25">
      <c r="H976" s="10"/>
      <c r="I976" s="10"/>
      <c r="J976" s="10"/>
      <c r="K976" s="10"/>
      <c r="L976" s="10"/>
    </row>
    <row r="977" spans="8:12" x14ac:dyDescent="0.25">
      <c r="H977" s="10"/>
      <c r="I977" s="10"/>
      <c r="J977" s="10"/>
      <c r="K977" s="10"/>
      <c r="L977" s="10"/>
    </row>
    <row r="978" spans="8:12" x14ac:dyDescent="0.25">
      <c r="H978" s="10"/>
      <c r="I978" s="10"/>
      <c r="J978" s="10"/>
      <c r="K978" s="10"/>
      <c r="L978" s="10"/>
    </row>
    <row r="979" spans="8:12" x14ac:dyDescent="0.25">
      <c r="H979" s="10"/>
      <c r="I979" s="10"/>
      <c r="J979" s="10"/>
      <c r="K979" s="10"/>
      <c r="L979" s="10"/>
    </row>
    <row r="980" spans="8:12" x14ac:dyDescent="0.25">
      <c r="H980" s="10"/>
      <c r="I980" s="10"/>
      <c r="J980" s="10"/>
      <c r="K980" s="10"/>
      <c r="L980" s="10"/>
    </row>
    <row r="981" spans="8:12" x14ac:dyDescent="0.25">
      <c r="H981" s="10"/>
      <c r="I981" s="10"/>
      <c r="J981" s="10"/>
      <c r="K981" s="10"/>
      <c r="L981" s="10"/>
    </row>
    <row r="982" spans="8:12" x14ac:dyDescent="0.25">
      <c r="H982" s="10"/>
      <c r="I982" s="10"/>
      <c r="J982" s="10"/>
      <c r="K982" s="10"/>
      <c r="L982" s="10"/>
    </row>
    <row r="983" spans="8:12" x14ac:dyDescent="0.25">
      <c r="H983" s="10"/>
      <c r="I983" s="10"/>
      <c r="J983" s="10"/>
      <c r="K983" s="10"/>
      <c r="L983" s="10"/>
    </row>
    <row r="984" spans="8:12" x14ac:dyDescent="0.25">
      <c r="H984" s="10"/>
      <c r="I984" s="10"/>
      <c r="J984" s="10"/>
      <c r="K984" s="10"/>
      <c r="L984" s="10"/>
    </row>
    <row r="985" spans="8:12" x14ac:dyDescent="0.25">
      <c r="H985" s="10"/>
      <c r="I985" s="10"/>
      <c r="J985" s="10"/>
      <c r="K985" s="10"/>
      <c r="L985" s="10"/>
    </row>
    <row r="986" spans="8:12" x14ac:dyDescent="0.25">
      <c r="H986" s="10"/>
      <c r="I986" s="10"/>
      <c r="J986" s="10"/>
      <c r="K986" s="10"/>
      <c r="L986" s="10"/>
    </row>
    <row r="987" spans="8:12" x14ac:dyDescent="0.25">
      <c r="H987" s="10"/>
      <c r="I987" s="10"/>
      <c r="J987" s="10"/>
      <c r="K987" s="10"/>
      <c r="L987" s="10"/>
    </row>
    <row r="988" spans="8:12" x14ac:dyDescent="0.25">
      <c r="H988" s="10"/>
      <c r="I988" s="10"/>
      <c r="J988" s="10"/>
      <c r="K988" s="10"/>
      <c r="L988" s="10"/>
    </row>
    <row r="989" spans="8:12" x14ac:dyDescent="0.25">
      <c r="H989" s="10"/>
      <c r="I989" s="10"/>
      <c r="J989" s="10"/>
      <c r="K989" s="10"/>
      <c r="L989" s="10"/>
    </row>
    <row r="990" spans="8:12" x14ac:dyDescent="0.25">
      <c r="H990" s="10"/>
      <c r="I990" s="10"/>
      <c r="J990" s="10"/>
      <c r="K990" s="10"/>
      <c r="L990" s="10"/>
    </row>
    <row r="991" spans="8:12" x14ac:dyDescent="0.25">
      <c r="H991" s="10"/>
      <c r="I991" s="10"/>
      <c r="J991" s="10"/>
      <c r="K991" s="10"/>
      <c r="L991" s="10"/>
    </row>
    <row r="992" spans="8:12" x14ac:dyDescent="0.25">
      <c r="H992" s="10"/>
      <c r="I992" s="10"/>
      <c r="J992" s="10"/>
      <c r="K992" s="10"/>
      <c r="L992" s="10"/>
    </row>
    <row r="993" spans="8:12" x14ac:dyDescent="0.25">
      <c r="H993" s="10"/>
      <c r="I993" s="10"/>
      <c r="J993" s="10"/>
      <c r="K993" s="10"/>
      <c r="L993" s="10"/>
    </row>
    <row r="994" spans="8:12" x14ac:dyDescent="0.25">
      <c r="H994" s="10"/>
      <c r="I994" s="10"/>
      <c r="J994" s="10"/>
      <c r="K994" s="10"/>
      <c r="L994" s="10"/>
    </row>
    <row r="995" spans="8:12" x14ac:dyDescent="0.25">
      <c r="H995" s="10"/>
      <c r="I995" s="10"/>
      <c r="J995" s="10"/>
      <c r="K995" s="10"/>
      <c r="L995" s="10"/>
    </row>
    <row r="996" spans="8:12" x14ac:dyDescent="0.25">
      <c r="H996" s="10"/>
      <c r="I996" s="10"/>
      <c r="J996" s="10"/>
      <c r="K996" s="10"/>
      <c r="L996" s="10"/>
    </row>
    <row r="997" spans="8:12" x14ac:dyDescent="0.25">
      <c r="H997" s="10"/>
      <c r="I997" s="10"/>
      <c r="J997" s="10"/>
      <c r="K997" s="10"/>
      <c r="L997" s="10"/>
    </row>
    <row r="998" spans="8:12" x14ac:dyDescent="0.25">
      <c r="H998" s="10"/>
      <c r="I998" s="10"/>
      <c r="J998" s="10"/>
      <c r="K998" s="10"/>
      <c r="L998" s="10"/>
    </row>
    <row r="999" spans="8:12" x14ac:dyDescent="0.25">
      <c r="H999" s="10"/>
      <c r="I999" s="10"/>
      <c r="J999" s="10"/>
      <c r="K999" s="10"/>
      <c r="L999" s="10"/>
    </row>
    <row r="1000" spans="8:12" x14ac:dyDescent="0.25">
      <c r="H1000" s="10"/>
      <c r="I1000" s="10"/>
      <c r="J1000" s="10"/>
      <c r="K1000" s="10"/>
      <c r="L1000" s="10"/>
    </row>
    <row r="1001" spans="8:12" x14ac:dyDescent="0.25">
      <c r="H1001" s="10"/>
      <c r="I1001" s="10"/>
      <c r="J1001" s="10"/>
      <c r="K1001" s="10"/>
      <c r="L1001" s="10"/>
    </row>
    <row r="1002" spans="8:12" x14ac:dyDescent="0.25">
      <c r="H1002" s="10"/>
      <c r="I1002" s="10"/>
      <c r="J1002" s="10"/>
      <c r="K1002" s="10"/>
      <c r="L1002" s="10"/>
    </row>
    <row r="1003" spans="8:12" x14ac:dyDescent="0.25">
      <c r="H1003" s="10"/>
      <c r="I1003" s="10"/>
      <c r="J1003" s="10"/>
      <c r="K1003" s="10"/>
      <c r="L1003" s="10"/>
    </row>
    <row r="1004" spans="8:12" x14ac:dyDescent="0.25">
      <c r="H1004" s="10"/>
      <c r="I1004" s="10"/>
      <c r="J1004" s="10"/>
      <c r="K1004" s="10"/>
      <c r="L1004" s="10"/>
    </row>
    <row r="1005" spans="8:12" x14ac:dyDescent="0.25">
      <c r="H1005" s="10"/>
      <c r="I1005" s="10"/>
      <c r="J1005" s="10"/>
      <c r="K1005" s="10"/>
      <c r="L1005" s="10"/>
    </row>
    <row r="1006" spans="8:12" x14ac:dyDescent="0.25">
      <c r="H1006" s="10"/>
      <c r="I1006" s="10"/>
      <c r="J1006" s="10"/>
      <c r="K1006" s="10"/>
      <c r="L1006" s="10"/>
    </row>
    <row r="1007" spans="8:12" x14ac:dyDescent="0.25">
      <c r="H1007" s="10"/>
      <c r="I1007" s="10"/>
      <c r="J1007" s="10"/>
      <c r="K1007" s="10"/>
      <c r="L1007" s="10"/>
    </row>
    <row r="1008" spans="8:12" x14ac:dyDescent="0.25">
      <c r="H1008" s="10"/>
      <c r="I1008" s="10"/>
      <c r="J1008" s="10"/>
      <c r="K1008" s="10"/>
      <c r="L1008" s="10"/>
    </row>
    <row r="1009" spans="8:12" x14ac:dyDescent="0.25">
      <c r="H1009" s="10"/>
      <c r="I1009" s="10"/>
      <c r="J1009" s="10"/>
      <c r="K1009" s="10"/>
      <c r="L1009" s="10"/>
    </row>
    <row r="1010" spans="8:12" x14ac:dyDescent="0.25">
      <c r="H1010" s="10"/>
      <c r="I1010" s="10"/>
      <c r="J1010" s="10"/>
      <c r="K1010" s="10"/>
      <c r="L1010" s="10"/>
    </row>
    <row r="1011" spans="8:12" x14ac:dyDescent="0.25">
      <c r="H1011" s="10"/>
      <c r="I1011" s="10"/>
      <c r="J1011" s="10"/>
      <c r="K1011" s="10"/>
      <c r="L1011" s="10"/>
    </row>
    <row r="1012" spans="8:12" x14ac:dyDescent="0.25">
      <c r="H1012" s="10"/>
      <c r="I1012" s="10"/>
      <c r="J1012" s="10"/>
      <c r="K1012" s="10"/>
      <c r="L1012" s="10"/>
    </row>
    <row r="1013" spans="8:12" x14ac:dyDescent="0.25">
      <c r="H1013" s="10"/>
      <c r="I1013" s="10"/>
      <c r="J1013" s="10"/>
      <c r="K1013" s="10"/>
      <c r="L1013" s="10"/>
    </row>
    <row r="1014" spans="8:12" x14ac:dyDescent="0.25">
      <c r="H1014" s="10"/>
      <c r="I1014" s="10"/>
      <c r="J1014" s="10"/>
      <c r="K1014" s="10"/>
      <c r="L1014" s="10"/>
    </row>
    <row r="1015" spans="8:12" x14ac:dyDescent="0.25">
      <c r="H1015" s="10"/>
      <c r="I1015" s="10"/>
      <c r="J1015" s="10"/>
      <c r="K1015" s="10"/>
      <c r="L1015" s="10"/>
    </row>
    <row r="1016" spans="8:12" x14ac:dyDescent="0.25">
      <c r="H1016" s="10"/>
      <c r="I1016" s="10"/>
      <c r="J1016" s="10"/>
      <c r="K1016" s="10"/>
      <c r="L1016" s="10"/>
    </row>
    <row r="1017" spans="8:12" x14ac:dyDescent="0.25">
      <c r="H1017" s="10"/>
      <c r="I1017" s="10"/>
      <c r="J1017" s="10"/>
      <c r="K1017" s="10"/>
      <c r="L1017" s="10"/>
    </row>
    <row r="1018" spans="8:12" x14ac:dyDescent="0.25">
      <c r="H1018" s="10"/>
      <c r="I1018" s="10"/>
      <c r="J1018" s="10"/>
      <c r="K1018" s="10"/>
      <c r="L1018" s="10"/>
    </row>
    <row r="1019" spans="8:12" x14ac:dyDescent="0.25">
      <c r="H1019" s="10"/>
      <c r="I1019" s="10"/>
      <c r="J1019" s="10"/>
      <c r="K1019" s="10"/>
      <c r="L1019" s="10"/>
    </row>
    <row r="1020" spans="8:12" x14ac:dyDescent="0.25">
      <c r="H1020" s="10"/>
      <c r="I1020" s="10"/>
      <c r="J1020" s="10"/>
      <c r="K1020" s="10"/>
      <c r="L1020" s="10"/>
    </row>
    <row r="1021" spans="8:12" x14ac:dyDescent="0.25">
      <c r="H1021" s="10"/>
      <c r="I1021" s="10"/>
      <c r="J1021" s="10"/>
      <c r="K1021" s="10"/>
      <c r="L1021" s="10"/>
    </row>
    <row r="1022" spans="8:12" x14ac:dyDescent="0.25">
      <c r="H1022" s="10"/>
      <c r="I1022" s="10"/>
      <c r="J1022" s="10"/>
      <c r="K1022" s="10"/>
      <c r="L1022" s="10"/>
    </row>
    <row r="1023" spans="8:12" x14ac:dyDescent="0.25">
      <c r="H1023" s="10"/>
      <c r="I1023" s="10"/>
      <c r="J1023" s="10"/>
      <c r="K1023" s="10"/>
      <c r="L1023" s="10"/>
    </row>
    <row r="1024" spans="8:12" x14ac:dyDescent="0.25">
      <c r="H1024" s="10"/>
      <c r="I1024" s="10"/>
      <c r="J1024" s="10"/>
      <c r="K1024" s="10"/>
      <c r="L1024" s="10"/>
    </row>
    <row r="1025" spans="8:12" x14ac:dyDescent="0.25">
      <c r="H1025" s="10"/>
      <c r="I1025" s="10"/>
      <c r="J1025" s="10"/>
      <c r="K1025" s="10"/>
      <c r="L1025" s="10"/>
    </row>
    <row r="1026" spans="8:12" x14ac:dyDescent="0.25">
      <c r="H1026" s="10"/>
      <c r="I1026" s="10"/>
      <c r="J1026" s="10"/>
      <c r="K1026" s="10"/>
      <c r="L1026" s="10"/>
    </row>
    <row r="1027" spans="8:12" x14ac:dyDescent="0.25">
      <c r="H1027" s="10"/>
      <c r="I1027" s="10"/>
      <c r="J1027" s="10"/>
      <c r="K1027" s="10"/>
      <c r="L1027" s="10"/>
    </row>
    <row r="1028" spans="8:12" x14ac:dyDescent="0.25">
      <c r="H1028" s="10"/>
      <c r="I1028" s="10"/>
      <c r="J1028" s="10"/>
      <c r="K1028" s="10"/>
      <c r="L1028" s="10"/>
    </row>
    <row r="1029" spans="8:12" x14ac:dyDescent="0.25">
      <c r="H1029" s="10"/>
      <c r="I1029" s="10"/>
      <c r="J1029" s="10"/>
      <c r="K1029" s="10"/>
      <c r="L1029" s="10"/>
    </row>
    <row r="1030" spans="8:12" x14ac:dyDescent="0.25">
      <c r="H1030" s="10"/>
      <c r="I1030" s="10"/>
      <c r="J1030" s="10"/>
      <c r="K1030" s="10"/>
      <c r="L1030" s="10"/>
    </row>
    <row r="1031" spans="8:12" x14ac:dyDescent="0.25">
      <c r="H1031" s="10"/>
      <c r="I1031" s="10"/>
      <c r="J1031" s="10"/>
      <c r="K1031" s="10"/>
      <c r="L1031" s="10"/>
    </row>
    <row r="1032" spans="8:12" x14ac:dyDescent="0.25">
      <c r="H1032" s="10"/>
      <c r="I1032" s="10"/>
      <c r="J1032" s="10"/>
      <c r="K1032" s="10"/>
      <c r="L1032" s="10"/>
    </row>
    <row r="1033" spans="8:12" x14ac:dyDescent="0.25">
      <c r="H1033" s="10"/>
      <c r="I1033" s="10"/>
      <c r="J1033" s="10"/>
      <c r="K1033" s="10"/>
      <c r="L1033" s="10"/>
    </row>
    <row r="1034" spans="8:12" x14ac:dyDescent="0.25">
      <c r="H1034" s="10"/>
      <c r="I1034" s="10"/>
      <c r="J1034" s="10"/>
      <c r="K1034" s="10"/>
      <c r="L1034" s="10"/>
    </row>
    <row r="1035" spans="8:12" x14ac:dyDescent="0.25">
      <c r="H1035" s="10"/>
      <c r="I1035" s="10"/>
      <c r="J1035" s="10"/>
      <c r="K1035" s="10"/>
      <c r="L1035" s="10"/>
    </row>
    <row r="1036" spans="8:12" x14ac:dyDescent="0.25">
      <c r="H1036" s="10"/>
      <c r="I1036" s="10"/>
      <c r="J1036" s="10"/>
      <c r="K1036" s="10"/>
      <c r="L1036" s="10"/>
    </row>
    <row r="1037" spans="8:12" x14ac:dyDescent="0.25">
      <c r="H1037" s="10"/>
      <c r="I1037" s="10"/>
      <c r="J1037" s="10"/>
      <c r="K1037" s="10"/>
      <c r="L1037" s="10"/>
    </row>
    <row r="1038" spans="8:12" x14ac:dyDescent="0.25">
      <c r="H1038" s="10"/>
      <c r="I1038" s="10"/>
      <c r="J1038" s="10"/>
      <c r="K1038" s="10"/>
      <c r="L1038" s="10"/>
    </row>
    <row r="1039" spans="8:12" x14ac:dyDescent="0.25">
      <c r="H1039" s="10"/>
      <c r="I1039" s="10"/>
      <c r="J1039" s="10"/>
      <c r="K1039" s="10"/>
      <c r="L1039" s="10"/>
    </row>
    <row r="1040" spans="8:12" x14ac:dyDescent="0.25">
      <c r="H1040" s="10"/>
      <c r="I1040" s="10"/>
      <c r="J1040" s="10"/>
      <c r="K1040" s="10"/>
      <c r="L1040" s="10"/>
    </row>
    <row r="1041" spans="8:12" x14ac:dyDescent="0.25">
      <c r="H1041" s="10"/>
      <c r="I1041" s="10"/>
      <c r="J1041" s="10"/>
      <c r="K1041" s="10"/>
      <c r="L1041" s="10"/>
    </row>
    <row r="1042" spans="8:12" x14ac:dyDescent="0.25">
      <c r="H1042" s="10"/>
      <c r="I1042" s="10"/>
      <c r="J1042" s="10"/>
      <c r="K1042" s="10"/>
      <c r="L1042" s="10"/>
    </row>
    <row r="1043" spans="8:12" x14ac:dyDescent="0.25">
      <c r="H1043" s="10"/>
      <c r="I1043" s="10"/>
      <c r="J1043" s="10"/>
      <c r="K1043" s="10"/>
      <c r="L1043" s="10"/>
    </row>
    <row r="1044" spans="8:12" x14ac:dyDescent="0.25">
      <c r="H1044" s="10"/>
      <c r="I1044" s="10"/>
      <c r="J1044" s="10"/>
      <c r="K1044" s="10"/>
      <c r="L1044" s="10"/>
    </row>
    <row r="1045" spans="8:12" x14ac:dyDescent="0.25">
      <c r="H1045" s="10"/>
      <c r="I1045" s="10"/>
      <c r="J1045" s="10"/>
      <c r="K1045" s="10"/>
      <c r="L1045" s="10"/>
    </row>
    <row r="1046" spans="8:12" x14ac:dyDescent="0.25">
      <c r="H1046" s="10"/>
      <c r="I1046" s="10"/>
      <c r="J1046" s="10"/>
      <c r="K1046" s="10"/>
      <c r="L1046" s="10"/>
    </row>
    <row r="1047" spans="8:12" x14ac:dyDescent="0.25">
      <c r="H1047" s="10"/>
      <c r="I1047" s="10"/>
      <c r="J1047" s="10"/>
      <c r="K1047" s="10"/>
      <c r="L1047" s="10"/>
    </row>
    <row r="1048" spans="8:12" x14ac:dyDescent="0.25">
      <c r="H1048" s="10"/>
      <c r="I1048" s="10"/>
      <c r="J1048" s="10"/>
      <c r="K1048" s="10"/>
      <c r="L1048" s="10"/>
    </row>
    <row r="1049" spans="8:12" x14ac:dyDescent="0.25">
      <c r="H1049" s="10"/>
      <c r="I1049" s="10"/>
      <c r="J1049" s="10"/>
      <c r="K1049" s="10"/>
      <c r="L1049" s="10"/>
    </row>
    <row r="1050" spans="8:12" x14ac:dyDescent="0.25">
      <c r="H1050" s="10"/>
      <c r="I1050" s="10"/>
      <c r="J1050" s="10"/>
      <c r="K1050" s="10"/>
      <c r="L1050" s="10"/>
    </row>
    <row r="1051" spans="8:12" x14ac:dyDescent="0.25">
      <c r="H1051" s="10"/>
      <c r="I1051" s="10"/>
      <c r="J1051" s="10"/>
      <c r="K1051" s="10"/>
      <c r="L1051" s="10"/>
    </row>
    <row r="1052" spans="8:12" x14ac:dyDescent="0.25">
      <c r="H1052" s="10"/>
      <c r="I1052" s="10"/>
      <c r="J1052" s="10"/>
      <c r="K1052" s="10"/>
      <c r="L1052" s="10"/>
    </row>
    <row r="1053" spans="8:12" x14ac:dyDescent="0.25">
      <c r="H1053" s="10"/>
      <c r="I1053" s="10"/>
      <c r="J1053" s="10"/>
      <c r="K1053" s="10"/>
      <c r="L1053" s="10"/>
    </row>
    <row r="1054" spans="8:12" x14ac:dyDescent="0.25">
      <c r="H1054" s="10"/>
      <c r="I1054" s="10"/>
      <c r="J1054" s="10"/>
      <c r="K1054" s="10"/>
      <c r="L1054" s="10"/>
    </row>
    <row r="1055" spans="8:12" x14ac:dyDescent="0.25">
      <c r="H1055" s="10"/>
      <c r="I1055" s="10"/>
      <c r="J1055" s="10"/>
      <c r="K1055" s="10"/>
      <c r="L1055" s="10"/>
    </row>
    <row r="1056" spans="8:12" x14ac:dyDescent="0.25">
      <c r="H1056" s="10"/>
      <c r="I1056" s="10"/>
      <c r="J1056" s="10"/>
      <c r="K1056" s="10"/>
      <c r="L1056" s="10"/>
    </row>
    <row r="1057" spans="8:12" x14ac:dyDescent="0.25">
      <c r="H1057" s="10"/>
      <c r="I1057" s="10"/>
      <c r="J1057" s="10"/>
      <c r="K1057" s="10"/>
      <c r="L1057" s="10"/>
    </row>
    <row r="1058" spans="8:12" x14ac:dyDescent="0.25">
      <c r="H1058" s="10"/>
      <c r="I1058" s="10"/>
      <c r="J1058" s="10"/>
      <c r="K1058" s="10"/>
      <c r="L1058" s="10"/>
    </row>
    <row r="1059" spans="8:12" x14ac:dyDescent="0.25">
      <c r="H1059" s="10"/>
      <c r="I1059" s="10"/>
      <c r="J1059" s="10"/>
      <c r="K1059" s="10"/>
      <c r="L1059" s="10"/>
    </row>
    <row r="1060" spans="8:12" x14ac:dyDescent="0.25">
      <c r="H1060" s="10"/>
      <c r="I1060" s="10"/>
      <c r="J1060" s="10"/>
      <c r="K1060" s="10"/>
      <c r="L1060" s="10"/>
    </row>
    <row r="1061" spans="8:12" x14ac:dyDescent="0.25">
      <c r="H1061" s="10"/>
      <c r="I1061" s="10"/>
      <c r="J1061" s="10"/>
      <c r="K1061" s="10"/>
      <c r="L1061" s="10"/>
    </row>
    <row r="1062" spans="8:12" x14ac:dyDescent="0.25">
      <c r="H1062" s="10"/>
      <c r="I1062" s="10"/>
      <c r="J1062" s="10"/>
      <c r="K1062" s="10"/>
      <c r="L1062" s="10"/>
    </row>
    <row r="1063" spans="8:12" x14ac:dyDescent="0.25">
      <c r="H1063" s="10"/>
      <c r="I1063" s="10"/>
      <c r="J1063" s="10"/>
      <c r="K1063" s="10"/>
      <c r="L1063" s="10"/>
    </row>
    <row r="1064" spans="8:12" x14ac:dyDescent="0.25">
      <c r="H1064" s="10"/>
      <c r="I1064" s="10"/>
      <c r="J1064" s="10"/>
      <c r="K1064" s="10"/>
      <c r="L1064" s="10"/>
    </row>
    <row r="1065" spans="8:12" x14ac:dyDescent="0.25">
      <c r="H1065" s="10"/>
      <c r="I1065" s="10"/>
      <c r="J1065" s="10"/>
      <c r="K1065" s="10"/>
      <c r="L1065" s="10"/>
    </row>
    <row r="1066" spans="8:12" x14ac:dyDescent="0.25">
      <c r="H1066" s="10"/>
      <c r="I1066" s="10"/>
      <c r="J1066" s="10"/>
      <c r="K1066" s="10"/>
      <c r="L1066" s="10"/>
    </row>
    <row r="1067" spans="8:12" x14ac:dyDescent="0.25">
      <c r="H1067" s="10"/>
      <c r="I1067" s="10"/>
      <c r="J1067" s="10"/>
      <c r="K1067" s="10"/>
      <c r="L1067" s="10"/>
    </row>
    <row r="1068" spans="8:12" x14ac:dyDescent="0.25">
      <c r="H1068" s="10"/>
      <c r="I1068" s="10"/>
      <c r="J1068" s="10"/>
      <c r="K1068" s="10"/>
      <c r="L1068" s="10"/>
    </row>
    <row r="1069" spans="8:12" x14ac:dyDescent="0.25">
      <c r="H1069" s="10"/>
      <c r="I1069" s="10"/>
      <c r="J1069" s="10"/>
      <c r="K1069" s="10"/>
      <c r="L1069" s="10"/>
    </row>
    <row r="1070" spans="8:12" x14ac:dyDescent="0.25">
      <c r="H1070" s="10"/>
      <c r="I1070" s="10"/>
      <c r="J1070" s="10"/>
      <c r="K1070" s="10"/>
      <c r="L1070" s="10"/>
    </row>
    <row r="1071" spans="8:12" x14ac:dyDescent="0.25">
      <c r="H1071" s="10"/>
      <c r="I1071" s="10"/>
      <c r="J1071" s="10"/>
      <c r="K1071" s="10"/>
      <c r="L1071" s="10"/>
    </row>
    <row r="1072" spans="8:12" x14ac:dyDescent="0.25">
      <c r="H1072" s="10"/>
      <c r="I1072" s="10"/>
      <c r="J1072" s="10"/>
      <c r="K1072" s="10"/>
      <c r="L1072" s="10"/>
    </row>
    <row r="1073" spans="8:12" x14ac:dyDescent="0.25">
      <c r="H1073" s="10"/>
      <c r="I1073" s="10"/>
      <c r="J1073" s="10"/>
      <c r="K1073" s="10"/>
      <c r="L1073" s="10"/>
    </row>
    <row r="1074" spans="8:12" x14ac:dyDescent="0.25">
      <c r="H1074" s="10"/>
      <c r="I1074" s="10"/>
      <c r="J1074" s="10"/>
      <c r="K1074" s="10"/>
      <c r="L1074" s="10"/>
    </row>
    <row r="1075" spans="8:12" x14ac:dyDescent="0.25">
      <c r="H1075" s="10"/>
      <c r="I1075" s="10"/>
      <c r="J1075" s="10"/>
      <c r="K1075" s="10"/>
      <c r="L1075" s="10"/>
    </row>
    <row r="1076" spans="8:12" x14ac:dyDescent="0.25">
      <c r="H1076" s="10"/>
      <c r="I1076" s="10"/>
      <c r="J1076" s="10"/>
      <c r="K1076" s="10"/>
      <c r="L1076" s="10"/>
    </row>
    <row r="1077" spans="8:12" x14ac:dyDescent="0.25">
      <c r="H1077" s="10"/>
      <c r="I1077" s="10"/>
      <c r="J1077" s="10"/>
      <c r="K1077" s="10"/>
      <c r="L1077" s="10"/>
    </row>
    <row r="1078" spans="8:12" x14ac:dyDescent="0.25">
      <c r="H1078" s="10"/>
      <c r="I1078" s="10"/>
      <c r="J1078" s="10"/>
      <c r="K1078" s="10"/>
      <c r="L1078" s="10"/>
    </row>
    <row r="1079" spans="8:12" x14ac:dyDescent="0.25">
      <c r="H1079" s="10"/>
      <c r="I1079" s="10"/>
      <c r="J1079" s="10"/>
      <c r="K1079" s="10"/>
      <c r="L1079" s="10"/>
    </row>
    <row r="1080" spans="8:12" x14ac:dyDescent="0.25">
      <c r="H1080" s="10"/>
      <c r="I1080" s="10"/>
      <c r="J1080" s="10"/>
      <c r="K1080" s="10"/>
      <c r="L1080" s="10"/>
    </row>
    <row r="1081" spans="8:12" x14ac:dyDescent="0.25">
      <c r="H1081" s="10"/>
      <c r="I1081" s="10"/>
      <c r="J1081" s="10"/>
      <c r="K1081" s="10"/>
      <c r="L1081" s="10"/>
    </row>
    <row r="1082" spans="8:12" x14ac:dyDescent="0.25">
      <c r="H1082" s="10"/>
      <c r="I1082" s="10"/>
      <c r="J1082" s="10"/>
      <c r="K1082" s="10"/>
      <c r="L1082" s="10"/>
    </row>
    <row r="1083" spans="8:12" x14ac:dyDescent="0.25">
      <c r="H1083" s="10"/>
      <c r="I1083" s="10"/>
      <c r="J1083" s="10"/>
      <c r="K1083" s="10"/>
      <c r="L1083" s="10"/>
    </row>
    <row r="1084" spans="8:12" x14ac:dyDescent="0.25">
      <c r="H1084" s="10"/>
      <c r="I1084" s="10"/>
      <c r="J1084" s="10"/>
      <c r="K1084" s="10"/>
      <c r="L1084" s="10"/>
    </row>
    <row r="1085" spans="8:12" x14ac:dyDescent="0.25">
      <c r="H1085" s="10"/>
      <c r="I1085" s="10"/>
      <c r="J1085" s="10"/>
      <c r="K1085" s="10"/>
      <c r="L1085" s="10"/>
    </row>
    <row r="1086" spans="8:12" x14ac:dyDescent="0.25">
      <c r="H1086" s="10"/>
      <c r="I1086" s="10"/>
      <c r="J1086" s="10"/>
      <c r="K1086" s="10"/>
      <c r="L1086" s="10"/>
    </row>
    <row r="1087" spans="8:12" x14ac:dyDescent="0.25">
      <c r="H1087" s="10"/>
      <c r="I1087" s="10"/>
      <c r="J1087" s="10"/>
      <c r="K1087" s="10"/>
      <c r="L1087" s="10"/>
    </row>
    <row r="1088" spans="8:12" x14ac:dyDescent="0.25">
      <c r="H1088" s="10"/>
      <c r="I1088" s="10"/>
      <c r="J1088" s="10"/>
      <c r="K1088" s="10"/>
      <c r="L1088" s="10"/>
    </row>
    <row r="1089" spans="8:12" x14ac:dyDescent="0.25">
      <c r="H1089" s="10"/>
      <c r="I1089" s="10"/>
      <c r="J1089" s="10"/>
      <c r="K1089" s="10"/>
      <c r="L1089" s="10"/>
    </row>
    <row r="1090" spans="8:12" x14ac:dyDescent="0.25">
      <c r="H1090" s="10"/>
      <c r="I1090" s="10"/>
      <c r="J1090" s="10"/>
      <c r="K1090" s="10"/>
      <c r="L1090" s="10"/>
    </row>
    <row r="1091" spans="8:12" x14ac:dyDescent="0.25">
      <c r="H1091" s="10"/>
      <c r="I1091" s="10"/>
      <c r="J1091" s="10"/>
      <c r="K1091" s="10"/>
      <c r="L1091" s="10"/>
    </row>
    <row r="1092" spans="8:12" x14ac:dyDescent="0.25">
      <c r="H1092" s="10"/>
      <c r="I1092" s="10"/>
      <c r="J1092" s="10"/>
      <c r="K1092" s="10"/>
      <c r="L1092" s="10"/>
    </row>
    <row r="1093" spans="8:12" x14ac:dyDescent="0.25">
      <c r="H1093" s="10"/>
      <c r="I1093" s="10"/>
      <c r="J1093" s="10"/>
      <c r="K1093" s="10"/>
      <c r="L1093" s="10"/>
    </row>
    <row r="1094" spans="8:12" x14ac:dyDescent="0.25">
      <c r="H1094" s="10"/>
      <c r="I1094" s="10"/>
      <c r="J1094" s="10"/>
      <c r="K1094" s="10"/>
      <c r="L1094" s="10"/>
    </row>
    <row r="1095" spans="8:12" x14ac:dyDescent="0.25">
      <c r="H1095" s="10"/>
      <c r="I1095" s="10"/>
      <c r="J1095" s="10"/>
      <c r="K1095" s="10"/>
      <c r="L1095" s="10"/>
    </row>
    <row r="1096" spans="8:12" x14ac:dyDescent="0.25">
      <c r="H1096" s="10"/>
      <c r="I1096" s="10"/>
      <c r="J1096" s="10"/>
      <c r="K1096" s="10"/>
      <c r="L1096" s="10"/>
    </row>
    <row r="1097" spans="8:12" x14ac:dyDescent="0.25">
      <c r="H1097" s="10"/>
      <c r="I1097" s="10"/>
      <c r="J1097" s="10"/>
      <c r="K1097" s="10"/>
      <c r="L1097" s="10"/>
    </row>
    <row r="1098" spans="8:12" x14ac:dyDescent="0.25">
      <c r="H1098" s="10"/>
      <c r="I1098" s="10"/>
      <c r="J1098" s="10"/>
      <c r="K1098" s="10"/>
      <c r="L1098" s="10"/>
    </row>
    <row r="1099" spans="8:12" x14ac:dyDescent="0.25">
      <c r="H1099" s="10"/>
      <c r="I1099" s="10"/>
      <c r="J1099" s="10"/>
      <c r="K1099" s="10"/>
      <c r="L1099" s="10"/>
    </row>
    <row r="1100" spans="8:12" x14ac:dyDescent="0.25">
      <c r="H1100" s="10"/>
      <c r="I1100" s="10"/>
      <c r="J1100" s="10"/>
      <c r="K1100" s="10"/>
      <c r="L1100" s="10"/>
    </row>
    <row r="1101" spans="8:12" x14ac:dyDescent="0.25">
      <c r="H1101" s="10"/>
      <c r="I1101" s="10"/>
      <c r="J1101" s="10"/>
      <c r="K1101" s="10"/>
      <c r="L1101" s="10"/>
    </row>
    <row r="1102" spans="8:12" x14ac:dyDescent="0.25">
      <c r="H1102" s="10"/>
      <c r="I1102" s="10"/>
      <c r="J1102" s="10"/>
      <c r="K1102" s="10"/>
      <c r="L1102" s="10"/>
    </row>
    <row r="1103" spans="8:12" x14ac:dyDescent="0.25">
      <c r="H1103" s="10"/>
      <c r="I1103" s="10"/>
      <c r="J1103" s="10"/>
      <c r="K1103" s="10"/>
      <c r="L1103" s="10"/>
    </row>
    <row r="1104" spans="8:12" x14ac:dyDescent="0.25">
      <c r="H1104" s="10"/>
      <c r="I1104" s="10"/>
      <c r="J1104" s="10"/>
      <c r="K1104" s="10"/>
      <c r="L1104" s="10"/>
    </row>
    <row r="1105" spans="8:12" x14ac:dyDescent="0.25">
      <c r="H1105" s="10"/>
      <c r="I1105" s="10"/>
      <c r="J1105" s="10"/>
      <c r="K1105" s="10"/>
      <c r="L1105" s="10"/>
    </row>
    <row r="1106" spans="8:12" x14ac:dyDescent="0.25">
      <c r="H1106" s="10"/>
      <c r="I1106" s="10"/>
      <c r="J1106" s="10"/>
      <c r="K1106" s="10"/>
      <c r="L1106" s="10"/>
    </row>
    <row r="1107" spans="8:12" x14ac:dyDescent="0.25">
      <c r="H1107" s="10"/>
      <c r="I1107" s="10"/>
      <c r="J1107" s="10"/>
      <c r="K1107" s="10"/>
      <c r="L1107" s="10"/>
    </row>
    <row r="1108" spans="8:12" x14ac:dyDescent="0.25">
      <c r="H1108" s="10"/>
      <c r="I1108" s="10"/>
      <c r="J1108" s="10"/>
      <c r="K1108" s="10"/>
      <c r="L1108" s="10"/>
    </row>
    <row r="1109" spans="8:12" x14ac:dyDescent="0.25">
      <c r="H1109" s="10"/>
      <c r="I1109" s="10"/>
      <c r="J1109" s="10"/>
      <c r="K1109" s="10"/>
      <c r="L1109" s="10"/>
    </row>
    <row r="1110" spans="8:12" x14ac:dyDescent="0.25">
      <c r="H1110" s="10"/>
      <c r="I1110" s="10"/>
      <c r="J1110" s="10"/>
      <c r="K1110" s="10"/>
      <c r="L1110" s="10"/>
    </row>
    <row r="1111" spans="8:12" x14ac:dyDescent="0.25">
      <c r="H1111" s="10"/>
      <c r="I1111" s="10"/>
      <c r="J1111" s="10"/>
      <c r="K1111" s="10"/>
      <c r="L1111" s="10"/>
    </row>
    <row r="1112" spans="8:12" x14ac:dyDescent="0.25">
      <c r="H1112" s="10"/>
      <c r="I1112" s="10"/>
      <c r="J1112" s="10"/>
      <c r="K1112" s="10"/>
      <c r="L1112" s="10"/>
    </row>
    <row r="1113" spans="8:12" x14ac:dyDescent="0.25">
      <c r="H1113" s="10"/>
      <c r="I1113" s="10"/>
      <c r="J1113" s="10"/>
      <c r="K1113" s="10"/>
      <c r="L1113" s="10"/>
    </row>
    <row r="1114" spans="8:12" x14ac:dyDescent="0.25">
      <c r="H1114" s="10"/>
      <c r="I1114" s="10"/>
      <c r="J1114" s="10"/>
      <c r="K1114" s="10"/>
      <c r="L1114" s="10"/>
    </row>
    <row r="1115" spans="8:12" x14ac:dyDescent="0.25">
      <c r="H1115" s="10"/>
      <c r="I1115" s="10"/>
      <c r="J1115" s="10"/>
      <c r="K1115" s="10"/>
      <c r="L1115" s="10"/>
    </row>
    <row r="1116" spans="8:12" x14ac:dyDescent="0.25">
      <c r="H1116" s="10"/>
      <c r="I1116" s="10"/>
      <c r="J1116" s="10"/>
      <c r="K1116" s="10"/>
      <c r="L1116" s="10"/>
    </row>
    <row r="1117" spans="8:12" x14ac:dyDescent="0.25">
      <c r="H1117" s="10"/>
      <c r="I1117" s="10"/>
      <c r="J1117" s="10"/>
      <c r="K1117" s="10"/>
      <c r="L1117" s="10"/>
    </row>
    <row r="1118" spans="8:12" x14ac:dyDescent="0.25">
      <c r="H1118" s="10"/>
      <c r="I1118" s="10"/>
      <c r="J1118" s="10"/>
      <c r="K1118" s="10"/>
      <c r="L1118" s="10"/>
    </row>
    <row r="1119" spans="8:12" x14ac:dyDescent="0.25">
      <c r="H1119" s="10"/>
      <c r="I1119" s="10"/>
      <c r="J1119" s="10"/>
      <c r="K1119" s="10"/>
      <c r="L1119" s="10"/>
    </row>
    <row r="1120" spans="8:12" x14ac:dyDescent="0.25">
      <c r="H1120" s="10"/>
      <c r="I1120" s="10"/>
      <c r="J1120" s="10"/>
      <c r="K1120" s="10"/>
      <c r="L1120" s="10"/>
    </row>
    <row r="1121" spans="8:12" x14ac:dyDescent="0.25">
      <c r="H1121" s="10"/>
      <c r="I1121" s="10"/>
      <c r="J1121" s="10"/>
      <c r="K1121" s="10"/>
      <c r="L1121" s="10"/>
    </row>
    <row r="1122" spans="8:12" x14ac:dyDescent="0.25">
      <c r="H1122" s="10"/>
      <c r="I1122" s="10"/>
      <c r="J1122" s="10"/>
      <c r="K1122" s="10"/>
      <c r="L1122" s="10"/>
    </row>
    <row r="1123" spans="8:12" x14ac:dyDescent="0.25">
      <c r="H1123" s="10"/>
      <c r="I1123" s="10"/>
      <c r="J1123" s="10"/>
      <c r="K1123" s="10"/>
      <c r="L1123" s="10"/>
    </row>
    <row r="1124" spans="8:12" x14ac:dyDescent="0.25">
      <c r="H1124" s="10"/>
      <c r="I1124" s="10"/>
      <c r="J1124" s="10"/>
      <c r="K1124" s="10"/>
      <c r="L1124" s="10"/>
    </row>
    <row r="1125" spans="8:12" x14ac:dyDescent="0.25">
      <c r="H1125" s="10"/>
      <c r="I1125" s="10"/>
      <c r="J1125" s="10"/>
      <c r="K1125" s="10"/>
      <c r="L1125" s="10"/>
    </row>
    <row r="1126" spans="8:12" x14ac:dyDescent="0.25">
      <c r="H1126" s="10"/>
      <c r="I1126" s="10"/>
      <c r="J1126" s="10"/>
      <c r="K1126" s="10"/>
      <c r="L1126" s="10"/>
    </row>
    <row r="1127" spans="8:12" x14ac:dyDescent="0.25">
      <c r="H1127" s="10"/>
      <c r="I1127" s="10"/>
      <c r="J1127" s="10"/>
      <c r="K1127" s="10"/>
      <c r="L1127" s="10"/>
    </row>
    <row r="1128" spans="8:12" x14ac:dyDescent="0.25">
      <c r="H1128" s="10"/>
      <c r="I1128" s="10"/>
      <c r="J1128" s="10"/>
      <c r="K1128" s="10"/>
      <c r="L1128" s="10"/>
    </row>
    <row r="1129" spans="8:12" x14ac:dyDescent="0.25">
      <c r="H1129" s="10"/>
      <c r="I1129" s="10"/>
      <c r="J1129" s="10"/>
      <c r="K1129" s="10"/>
      <c r="L1129" s="10"/>
    </row>
    <row r="1130" spans="8:12" x14ac:dyDescent="0.25">
      <c r="H1130" s="10"/>
      <c r="I1130" s="10"/>
      <c r="J1130" s="10"/>
      <c r="K1130" s="10"/>
      <c r="L1130" s="10"/>
    </row>
    <row r="1131" spans="8:12" x14ac:dyDescent="0.25">
      <c r="H1131" s="10"/>
      <c r="I1131" s="10"/>
      <c r="J1131" s="10"/>
      <c r="K1131" s="10"/>
      <c r="L1131" s="10"/>
    </row>
    <row r="1132" spans="8:12" x14ac:dyDescent="0.25">
      <c r="H1132" s="10"/>
      <c r="I1132" s="10"/>
      <c r="J1132" s="10"/>
      <c r="K1132" s="10"/>
      <c r="L1132" s="10"/>
    </row>
    <row r="1133" spans="8:12" x14ac:dyDescent="0.25">
      <c r="H1133" s="10"/>
      <c r="I1133" s="10"/>
      <c r="J1133" s="10"/>
      <c r="K1133" s="10"/>
      <c r="L1133" s="10"/>
    </row>
    <row r="1134" spans="8:12" x14ac:dyDescent="0.25">
      <c r="H1134" s="10"/>
      <c r="I1134" s="10"/>
      <c r="J1134" s="10"/>
      <c r="K1134" s="10"/>
      <c r="L1134" s="10"/>
    </row>
    <row r="1135" spans="8:12" x14ac:dyDescent="0.25">
      <c r="H1135" s="10"/>
      <c r="I1135" s="10"/>
      <c r="J1135" s="10"/>
      <c r="K1135" s="10"/>
      <c r="L1135" s="10"/>
    </row>
    <row r="1136" spans="8:12" x14ac:dyDescent="0.25">
      <c r="H1136" s="10"/>
      <c r="I1136" s="10"/>
      <c r="J1136" s="10"/>
      <c r="K1136" s="10"/>
      <c r="L1136" s="10"/>
    </row>
    <row r="1137" spans="8:12" x14ac:dyDescent="0.25">
      <c r="H1137" s="10"/>
      <c r="I1137" s="10"/>
      <c r="J1137" s="10"/>
      <c r="K1137" s="10"/>
      <c r="L1137" s="10"/>
    </row>
    <row r="1138" spans="8:12" x14ac:dyDescent="0.25">
      <c r="H1138" s="10"/>
      <c r="I1138" s="10"/>
      <c r="J1138" s="10"/>
      <c r="K1138" s="10"/>
      <c r="L1138" s="10"/>
    </row>
    <row r="1139" spans="8:12" x14ac:dyDescent="0.25">
      <c r="H1139" s="10"/>
      <c r="I1139" s="10"/>
      <c r="J1139" s="10"/>
      <c r="K1139" s="10"/>
      <c r="L1139" s="10"/>
    </row>
    <row r="1140" spans="8:12" x14ac:dyDescent="0.25">
      <c r="H1140" s="10"/>
      <c r="I1140" s="10"/>
      <c r="J1140" s="10"/>
      <c r="K1140" s="10"/>
      <c r="L1140" s="10"/>
    </row>
    <row r="1141" spans="8:12" x14ac:dyDescent="0.25">
      <c r="H1141" s="10"/>
      <c r="I1141" s="10"/>
      <c r="J1141" s="10"/>
      <c r="K1141" s="10"/>
      <c r="L1141" s="10"/>
    </row>
    <row r="1142" spans="8:12" x14ac:dyDescent="0.25">
      <c r="H1142" s="10"/>
      <c r="I1142" s="10"/>
      <c r="J1142" s="10"/>
      <c r="K1142" s="10"/>
      <c r="L1142" s="10"/>
    </row>
    <row r="1143" spans="8:12" x14ac:dyDescent="0.25">
      <c r="H1143" s="10"/>
      <c r="I1143" s="10"/>
      <c r="J1143" s="10"/>
      <c r="K1143" s="10"/>
      <c r="L1143" s="10"/>
    </row>
    <row r="1144" spans="8:12" x14ac:dyDescent="0.25">
      <c r="H1144" s="10"/>
      <c r="I1144" s="10"/>
      <c r="J1144" s="10"/>
      <c r="K1144" s="10"/>
      <c r="L1144" s="10"/>
    </row>
    <row r="1145" spans="8:12" x14ac:dyDescent="0.25">
      <c r="H1145" s="10"/>
      <c r="I1145" s="10"/>
      <c r="J1145" s="10"/>
      <c r="K1145" s="10"/>
      <c r="L1145" s="10"/>
    </row>
    <row r="1146" spans="8:12" x14ac:dyDescent="0.25">
      <c r="H1146" s="10"/>
      <c r="I1146" s="10"/>
      <c r="J1146" s="10"/>
      <c r="K1146" s="10"/>
      <c r="L1146" s="10"/>
    </row>
    <row r="1147" spans="8:12" x14ac:dyDescent="0.25">
      <c r="H1147" s="10"/>
      <c r="I1147" s="10"/>
      <c r="J1147" s="10"/>
      <c r="K1147" s="10"/>
      <c r="L1147" s="10"/>
    </row>
    <row r="1148" spans="8:12" x14ac:dyDescent="0.25">
      <c r="H1148" s="10"/>
      <c r="I1148" s="10"/>
      <c r="J1148" s="10"/>
      <c r="K1148" s="10"/>
      <c r="L1148" s="10"/>
    </row>
    <row r="1149" spans="8:12" x14ac:dyDescent="0.25">
      <c r="H1149" s="10"/>
      <c r="I1149" s="10"/>
      <c r="J1149" s="10"/>
      <c r="K1149" s="10"/>
      <c r="L1149" s="10"/>
    </row>
    <row r="1150" spans="8:12" x14ac:dyDescent="0.25">
      <c r="H1150" s="10"/>
      <c r="I1150" s="10"/>
      <c r="J1150" s="10"/>
      <c r="K1150" s="10"/>
      <c r="L1150" s="10"/>
    </row>
    <row r="1151" spans="8:12" x14ac:dyDescent="0.25">
      <c r="H1151" s="10"/>
      <c r="I1151" s="10"/>
      <c r="J1151" s="10"/>
      <c r="K1151" s="10"/>
      <c r="L1151" s="10"/>
    </row>
    <row r="1152" spans="8:12" x14ac:dyDescent="0.25">
      <c r="H1152" s="10"/>
      <c r="I1152" s="10"/>
      <c r="J1152" s="10"/>
      <c r="K1152" s="10"/>
      <c r="L1152" s="10"/>
    </row>
    <row r="1153" spans="8:12" x14ac:dyDescent="0.25">
      <c r="H1153" s="10"/>
      <c r="I1153" s="10"/>
      <c r="J1153" s="10"/>
      <c r="K1153" s="10"/>
      <c r="L1153" s="10"/>
    </row>
    <row r="1154" spans="8:12" x14ac:dyDescent="0.25">
      <c r="H1154" s="10"/>
      <c r="I1154" s="10"/>
      <c r="J1154" s="10"/>
      <c r="K1154" s="10"/>
      <c r="L1154" s="10"/>
    </row>
    <row r="1155" spans="8:12" x14ac:dyDescent="0.25">
      <c r="H1155" s="10"/>
      <c r="I1155" s="10"/>
      <c r="J1155" s="10"/>
      <c r="K1155" s="10"/>
      <c r="L1155" s="10"/>
    </row>
    <row r="1156" spans="8:12" x14ac:dyDescent="0.25">
      <c r="H1156" s="10"/>
      <c r="I1156" s="10"/>
      <c r="J1156" s="10"/>
      <c r="K1156" s="10"/>
      <c r="L1156" s="10"/>
    </row>
    <row r="1157" spans="8:12" x14ac:dyDescent="0.25">
      <c r="H1157" s="10"/>
      <c r="I1157" s="10"/>
      <c r="J1157" s="10"/>
      <c r="K1157" s="10"/>
      <c r="L1157" s="10"/>
    </row>
    <row r="1158" spans="8:12" x14ac:dyDescent="0.25">
      <c r="H1158" s="10"/>
      <c r="I1158" s="10"/>
      <c r="J1158" s="10"/>
      <c r="K1158" s="10"/>
      <c r="L1158" s="10"/>
    </row>
    <row r="1159" spans="8:12" x14ac:dyDescent="0.25">
      <c r="H1159" s="10"/>
      <c r="I1159" s="10"/>
      <c r="J1159" s="10"/>
      <c r="K1159" s="10"/>
      <c r="L1159" s="10"/>
    </row>
    <row r="1160" spans="8:12" x14ac:dyDescent="0.25">
      <c r="H1160" s="10"/>
      <c r="I1160" s="10"/>
      <c r="J1160" s="10"/>
      <c r="K1160" s="10"/>
      <c r="L1160" s="10"/>
    </row>
    <row r="1161" spans="8:12" x14ac:dyDescent="0.25">
      <c r="H1161" s="10"/>
      <c r="I1161" s="10"/>
      <c r="J1161" s="10"/>
      <c r="K1161" s="10"/>
      <c r="L1161" s="10"/>
    </row>
    <row r="1162" spans="8:12" x14ac:dyDescent="0.25">
      <c r="H1162" s="10"/>
      <c r="I1162" s="10"/>
      <c r="J1162" s="10"/>
      <c r="K1162" s="10"/>
      <c r="L1162" s="10"/>
    </row>
    <row r="1163" spans="8:12" x14ac:dyDescent="0.25">
      <c r="H1163" s="10"/>
      <c r="I1163" s="10"/>
      <c r="J1163" s="10"/>
      <c r="K1163" s="10"/>
      <c r="L1163" s="10"/>
    </row>
    <row r="1164" spans="8:12" x14ac:dyDescent="0.25">
      <c r="H1164" s="10"/>
      <c r="I1164" s="10"/>
      <c r="J1164" s="10"/>
      <c r="K1164" s="10"/>
      <c r="L1164" s="10"/>
    </row>
    <row r="1165" spans="8:12" x14ac:dyDescent="0.25">
      <c r="H1165" s="10"/>
      <c r="I1165" s="10"/>
      <c r="J1165" s="10"/>
      <c r="K1165" s="10"/>
      <c r="L1165" s="10"/>
    </row>
    <row r="1166" spans="8:12" x14ac:dyDescent="0.25">
      <c r="H1166" s="10"/>
      <c r="I1166" s="10"/>
      <c r="J1166" s="10"/>
      <c r="K1166" s="10"/>
      <c r="L1166" s="10"/>
    </row>
    <row r="1167" spans="8:12" x14ac:dyDescent="0.25">
      <c r="H1167" s="10"/>
      <c r="I1167" s="10"/>
      <c r="J1167" s="10"/>
      <c r="K1167" s="10"/>
      <c r="L1167" s="10"/>
    </row>
    <row r="1168" spans="8:12" x14ac:dyDescent="0.25">
      <c r="H1168" s="10"/>
      <c r="I1168" s="10"/>
      <c r="J1168" s="10"/>
      <c r="K1168" s="10"/>
      <c r="L1168" s="10"/>
    </row>
    <row r="1169" spans="8:12" x14ac:dyDescent="0.25">
      <c r="H1169" s="10"/>
      <c r="I1169" s="10"/>
      <c r="J1169" s="10"/>
      <c r="K1169" s="10"/>
      <c r="L1169" s="10"/>
    </row>
    <row r="1170" spans="8:12" x14ac:dyDescent="0.25">
      <c r="H1170" s="10"/>
      <c r="I1170" s="10"/>
      <c r="J1170" s="10"/>
      <c r="K1170" s="10"/>
      <c r="L1170" s="10"/>
    </row>
    <row r="1171" spans="8:12" x14ac:dyDescent="0.25">
      <c r="H1171" s="10"/>
      <c r="I1171" s="10"/>
      <c r="J1171" s="10"/>
      <c r="K1171" s="10"/>
      <c r="L1171" s="10"/>
    </row>
    <row r="1172" spans="8:12" x14ac:dyDescent="0.25">
      <c r="H1172" s="10"/>
      <c r="I1172" s="10"/>
      <c r="J1172" s="10"/>
      <c r="K1172" s="10"/>
      <c r="L1172" s="10"/>
    </row>
    <row r="1173" spans="8:12" x14ac:dyDescent="0.25">
      <c r="H1173" s="10"/>
      <c r="I1173" s="10"/>
      <c r="J1173" s="10"/>
      <c r="K1173" s="10"/>
      <c r="L1173" s="10"/>
    </row>
    <row r="1174" spans="8:12" x14ac:dyDescent="0.25">
      <c r="H1174" s="10"/>
      <c r="I1174" s="10"/>
      <c r="J1174" s="10"/>
      <c r="K1174" s="10"/>
      <c r="L1174" s="10"/>
    </row>
    <row r="1175" spans="8:12" x14ac:dyDescent="0.25">
      <c r="H1175" s="10"/>
      <c r="I1175" s="10"/>
      <c r="J1175" s="10"/>
      <c r="K1175" s="10"/>
      <c r="L1175" s="10"/>
    </row>
    <row r="1176" spans="8:12" x14ac:dyDescent="0.25">
      <c r="H1176" s="10"/>
      <c r="I1176" s="10"/>
      <c r="J1176" s="10"/>
      <c r="K1176" s="10"/>
      <c r="L1176" s="10"/>
    </row>
    <row r="1177" spans="8:12" x14ac:dyDescent="0.25">
      <c r="H1177" s="10"/>
      <c r="I1177" s="10"/>
      <c r="J1177" s="10"/>
      <c r="K1177" s="10"/>
      <c r="L1177" s="10"/>
    </row>
    <row r="1178" spans="8:12" x14ac:dyDescent="0.25">
      <c r="H1178" s="10"/>
      <c r="I1178" s="10"/>
      <c r="J1178" s="10"/>
      <c r="K1178" s="10"/>
      <c r="L1178" s="10"/>
    </row>
    <row r="1179" spans="8:12" x14ac:dyDescent="0.25">
      <c r="H1179" s="10"/>
      <c r="I1179" s="10"/>
      <c r="J1179" s="10"/>
      <c r="K1179" s="10"/>
      <c r="L1179" s="10"/>
    </row>
    <row r="1180" spans="8:12" x14ac:dyDescent="0.25">
      <c r="H1180" s="10"/>
      <c r="I1180" s="10"/>
      <c r="J1180" s="10"/>
      <c r="K1180" s="10"/>
      <c r="L1180" s="10"/>
    </row>
    <row r="1181" spans="8:12" x14ac:dyDescent="0.25">
      <c r="H1181" s="10"/>
      <c r="I1181" s="10"/>
      <c r="J1181" s="10"/>
      <c r="K1181" s="10"/>
      <c r="L1181" s="10"/>
    </row>
    <row r="1182" spans="8:12" x14ac:dyDescent="0.25">
      <c r="H1182" s="10"/>
      <c r="I1182" s="10"/>
      <c r="J1182" s="10"/>
      <c r="K1182" s="10"/>
      <c r="L1182" s="10"/>
    </row>
    <row r="1183" spans="8:12" x14ac:dyDescent="0.25">
      <c r="H1183" s="10"/>
      <c r="I1183" s="10"/>
      <c r="J1183" s="10"/>
      <c r="K1183" s="10"/>
      <c r="L1183" s="10"/>
    </row>
    <row r="1184" spans="8:12" x14ac:dyDescent="0.25">
      <c r="H1184" s="10"/>
      <c r="I1184" s="10"/>
      <c r="J1184" s="10"/>
      <c r="K1184" s="10"/>
      <c r="L1184" s="10"/>
    </row>
    <row r="1185" spans="8:12" x14ac:dyDescent="0.25">
      <c r="H1185" s="10"/>
      <c r="I1185" s="10"/>
      <c r="J1185" s="10"/>
      <c r="K1185" s="10"/>
      <c r="L1185" s="10"/>
    </row>
    <row r="1186" spans="8:12" x14ac:dyDescent="0.25">
      <c r="H1186" s="10"/>
      <c r="I1186" s="10"/>
      <c r="J1186" s="10"/>
      <c r="K1186" s="10"/>
      <c r="L1186" s="10"/>
    </row>
    <row r="1187" spans="8:12" x14ac:dyDescent="0.25">
      <c r="H1187" s="10"/>
      <c r="I1187" s="10"/>
      <c r="J1187" s="10"/>
      <c r="K1187" s="10"/>
      <c r="L1187" s="10"/>
    </row>
    <row r="1188" spans="8:12" x14ac:dyDescent="0.25">
      <c r="H1188" s="10"/>
      <c r="I1188" s="10"/>
      <c r="J1188" s="10"/>
      <c r="K1188" s="10"/>
      <c r="L1188" s="10"/>
    </row>
    <row r="1189" spans="8:12" x14ac:dyDescent="0.25">
      <c r="H1189" s="10"/>
      <c r="I1189" s="10"/>
      <c r="J1189" s="10"/>
      <c r="K1189" s="10"/>
      <c r="L1189" s="10"/>
    </row>
    <row r="1190" spans="8:12" x14ac:dyDescent="0.25">
      <c r="H1190" s="10"/>
      <c r="I1190" s="10"/>
      <c r="J1190" s="10"/>
      <c r="K1190" s="10"/>
      <c r="L1190" s="10"/>
    </row>
    <row r="1191" spans="8:12" x14ac:dyDescent="0.25">
      <c r="H1191" s="10"/>
      <c r="I1191" s="10"/>
      <c r="J1191" s="10"/>
      <c r="K1191" s="10"/>
      <c r="L1191" s="10"/>
    </row>
    <row r="1192" spans="8:12" x14ac:dyDescent="0.25">
      <c r="H1192" s="10"/>
      <c r="I1192" s="10"/>
      <c r="J1192" s="10"/>
      <c r="K1192" s="10"/>
      <c r="L1192" s="10"/>
    </row>
    <row r="1193" spans="8:12" x14ac:dyDescent="0.25">
      <c r="H1193" s="10"/>
      <c r="I1193" s="10"/>
      <c r="J1193" s="10"/>
      <c r="K1193" s="10"/>
      <c r="L1193" s="10"/>
    </row>
    <row r="1194" spans="8:12" x14ac:dyDescent="0.25">
      <c r="H1194" s="10"/>
      <c r="I1194" s="10"/>
      <c r="J1194" s="10"/>
      <c r="K1194" s="10"/>
      <c r="L1194" s="10"/>
    </row>
    <row r="1195" spans="8:12" x14ac:dyDescent="0.25">
      <c r="H1195" s="10"/>
      <c r="I1195" s="10"/>
      <c r="J1195" s="10"/>
      <c r="K1195" s="10"/>
      <c r="L1195" s="10"/>
    </row>
    <row r="1196" spans="8:12" x14ac:dyDescent="0.25">
      <c r="H1196" s="10"/>
      <c r="I1196" s="10"/>
      <c r="J1196" s="10"/>
      <c r="K1196" s="10"/>
      <c r="L1196" s="10"/>
    </row>
    <row r="1197" spans="8:12" x14ac:dyDescent="0.25">
      <c r="H1197" s="10"/>
      <c r="I1197" s="10"/>
      <c r="J1197" s="10"/>
      <c r="K1197" s="10"/>
      <c r="L1197" s="10"/>
    </row>
    <row r="1198" spans="8:12" x14ac:dyDescent="0.25">
      <c r="H1198" s="10"/>
      <c r="I1198" s="10"/>
      <c r="J1198" s="10"/>
      <c r="K1198" s="10"/>
      <c r="L1198" s="10"/>
    </row>
    <row r="1199" spans="8:12" x14ac:dyDescent="0.25">
      <c r="H1199" s="10"/>
      <c r="I1199" s="10"/>
      <c r="J1199" s="10"/>
      <c r="K1199" s="10"/>
      <c r="L1199" s="10"/>
    </row>
    <row r="1200" spans="8:12" x14ac:dyDescent="0.25">
      <c r="H1200" s="10"/>
      <c r="I1200" s="10"/>
      <c r="J1200" s="10"/>
      <c r="K1200" s="10"/>
      <c r="L1200" s="10"/>
    </row>
    <row r="1201" spans="8:12" x14ac:dyDescent="0.25">
      <c r="H1201" s="10"/>
      <c r="I1201" s="10"/>
      <c r="J1201" s="10"/>
      <c r="K1201" s="10"/>
      <c r="L1201" s="10"/>
    </row>
    <row r="1202" spans="8:12" x14ac:dyDescent="0.25">
      <c r="H1202" s="10"/>
      <c r="I1202" s="10"/>
      <c r="J1202" s="10"/>
      <c r="K1202" s="10"/>
      <c r="L1202" s="10"/>
    </row>
    <row r="1203" spans="8:12" x14ac:dyDescent="0.25">
      <c r="H1203" s="10"/>
      <c r="I1203" s="10"/>
      <c r="J1203" s="10"/>
      <c r="K1203" s="10"/>
      <c r="L1203" s="10"/>
    </row>
    <row r="1204" spans="8:12" x14ac:dyDescent="0.25">
      <c r="H1204" s="10"/>
      <c r="I1204" s="10"/>
      <c r="J1204" s="10"/>
      <c r="K1204" s="10"/>
      <c r="L1204" s="10"/>
    </row>
    <row r="1205" spans="8:12" x14ac:dyDescent="0.25">
      <c r="H1205" s="10"/>
      <c r="I1205" s="10"/>
      <c r="J1205" s="10"/>
      <c r="K1205" s="10"/>
      <c r="L1205" s="10"/>
    </row>
    <row r="1206" spans="8:12" x14ac:dyDescent="0.25">
      <c r="H1206" s="10"/>
      <c r="I1206" s="10"/>
      <c r="J1206" s="10"/>
      <c r="K1206" s="10"/>
      <c r="L1206" s="10"/>
    </row>
    <row r="1207" spans="8:12" x14ac:dyDescent="0.25">
      <c r="H1207" s="10"/>
      <c r="I1207" s="10"/>
      <c r="J1207" s="10"/>
      <c r="K1207" s="10"/>
      <c r="L1207" s="10"/>
    </row>
    <row r="1208" spans="8:12" x14ac:dyDescent="0.25">
      <c r="H1208" s="10"/>
      <c r="I1208" s="10"/>
      <c r="J1208" s="10"/>
      <c r="K1208" s="10"/>
      <c r="L1208" s="10"/>
    </row>
    <row r="1209" spans="8:12" x14ac:dyDescent="0.25">
      <c r="H1209" s="10"/>
      <c r="I1209" s="10"/>
      <c r="J1209" s="10"/>
      <c r="K1209" s="10"/>
      <c r="L1209" s="10"/>
    </row>
    <row r="1210" spans="8:12" x14ac:dyDescent="0.25">
      <c r="H1210" s="10"/>
      <c r="I1210" s="10"/>
      <c r="J1210" s="10"/>
      <c r="K1210" s="10"/>
      <c r="L1210" s="10"/>
    </row>
    <row r="1211" spans="8:12" x14ac:dyDescent="0.25">
      <c r="H1211" s="10"/>
      <c r="I1211" s="10"/>
      <c r="J1211" s="10"/>
      <c r="K1211" s="10"/>
      <c r="L1211" s="10"/>
    </row>
    <row r="1212" spans="8:12" x14ac:dyDescent="0.25">
      <c r="H1212" s="10"/>
      <c r="I1212" s="10"/>
      <c r="J1212" s="10"/>
      <c r="K1212" s="10"/>
      <c r="L1212" s="10"/>
    </row>
    <row r="1213" spans="8:12" x14ac:dyDescent="0.25">
      <c r="H1213" s="10"/>
      <c r="I1213" s="10"/>
      <c r="J1213" s="10"/>
      <c r="K1213" s="10"/>
      <c r="L1213" s="10"/>
    </row>
    <row r="1214" spans="8:12" x14ac:dyDescent="0.25">
      <c r="H1214" s="10"/>
      <c r="I1214" s="10"/>
      <c r="J1214" s="10"/>
      <c r="K1214" s="10"/>
      <c r="L1214" s="10"/>
    </row>
    <row r="1215" spans="8:12" x14ac:dyDescent="0.25">
      <c r="H1215" s="10"/>
      <c r="I1215" s="10"/>
      <c r="J1215" s="10"/>
      <c r="K1215" s="10"/>
      <c r="L1215" s="10"/>
    </row>
    <row r="1216" spans="8:12" x14ac:dyDescent="0.25">
      <c r="H1216" s="10"/>
      <c r="I1216" s="10"/>
      <c r="J1216" s="10"/>
      <c r="K1216" s="10"/>
      <c r="L1216" s="10"/>
    </row>
    <row r="1217" spans="8:12" x14ac:dyDescent="0.25">
      <c r="H1217" s="10"/>
      <c r="I1217" s="10"/>
      <c r="J1217" s="10"/>
      <c r="K1217" s="10"/>
      <c r="L1217" s="10"/>
    </row>
    <row r="1218" spans="8:12" x14ac:dyDescent="0.25">
      <c r="H1218" s="10"/>
      <c r="I1218" s="10"/>
      <c r="J1218" s="10"/>
      <c r="K1218" s="10"/>
      <c r="L1218" s="10"/>
    </row>
    <row r="1219" spans="8:12" x14ac:dyDescent="0.25">
      <c r="H1219" s="10"/>
      <c r="I1219" s="10"/>
      <c r="J1219" s="10"/>
      <c r="K1219" s="10"/>
      <c r="L1219" s="10"/>
    </row>
    <row r="1220" spans="8:12" x14ac:dyDescent="0.25">
      <c r="H1220" s="10"/>
      <c r="I1220" s="10"/>
      <c r="J1220" s="10"/>
      <c r="K1220" s="10"/>
      <c r="L1220" s="10"/>
    </row>
    <row r="1221" spans="8:12" x14ac:dyDescent="0.25">
      <c r="H1221" s="10"/>
      <c r="I1221" s="10"/>
      <c r="J1221" s="10"/>
      <c r="K1221" s="10"/>
      <c r="L1221" s="10"/>
    </row>
    <row r="1222" spans="8:12" x14ac:dyDescent="0.25">
      <c r="H1222" s="10"/>
      <c r="I1222" s="10"/>
      <c r="J1222" s="10"/>
      <c r="K1222" s="10"/>
      <c r="L1222" s="10"/>
    </row>
    <row r="1223" spans="8:12" x14ac:dyDescent="0.25">
      <c r="H1223" s="10"/>
      <c r="I1223" s="10"/>
      <c r="J1223" s="10"/>
      <c r="K1223" s="10"/>
      <c r="L1223" s="10"/>
    </row>
    <row r="1224" spans="8:12" x14ac:dyDescent="0.25">
      <c r="H1224" s="10"/>
      <c r="I1224" s="10"/>
      <c r="J1224" s="10"/>
      <c r="K1224" s="10"/>
      <c r="L1224" s="10"/>
    </row>
    <row r="1225" spans="8:12" x14ac:dyDescent="0.25">
      <c r="H1225" s="10"/>
      <c r="I1225" s="10"/>
      <c r="J1225" s="10"/>
      <c r="K1225" s="10"/>
      <c r="L1225" s="10"/>
    </row>
    <row r="1226" spans="8:12" x14ac:dyDescent="0.25">
      <c r="H1226" s="10"/>
      <c r="I1226" s="10"/>
      <c r="J1226" s="10"/>
      <c r="K1226" s="10"/>
      <c r="L1226" s="10"/>
    </row>
    <row r="1227" spans="8:12" x14ac:dyDescent="0.25">
      <c r="H1227" s="10"/>
      <c r="I1227" s="10"/>
      <c r="J1227" s="10"/>
      <c r="K1227" s="10"/>
      <c r="L1227" s="10"/>
    </row>
    <row r="1228" spans="8:12" x14ac:dyDescent="0.25">
      <c r="H1228" s="10"/>
      <c r="I1228" s="10"/>
      <c r="J1228" s="10"/>
      <c r="K1228" s="10"/>
      <c r="L1228" s="10"/>
    </row>
    <row r="1229" spans="8:12" x14ac:dyDescent="0.25">
      <c r="H1229" s="10"/>
      <c r="I1229" s="10"/>
      <c r="J1229" s="10"/>
      <c r="K1229" s="10"/>
      <c r="L1229" s="10"/>
    </row>
    <row r="1230" spans="8:12" x14ac:dyDescent="0.25">
      <c r="H1230" s="10"/>
      <c r="I1230" s="10"/>
      <c r="J1230" s="10"/>
      <c r="K1230" s="10"/>
      <c r="L1230" s="10"/>
    </row>
    <row r="1231" spans="8:12" x14ac:dyDescent="0.25">
      <c r="H1231" s="10"/>
      <c r="I1231" s="10"/>
      <c r="J1231" s="10"/>
      <c r="K1231" s="10"/>
      <c r="L1231" s="10"/>
    </row>
    <row r="1232" spans="8:12" x14ac:dyDescent="0.25">
      <c r="H1232" s="10"/>
      <c r="I1232" s="10"/>
      <c r="J1232" s="10"/>
      <c r="K1232" s="10"/>
      <c r="L1232" s="10"/>
    </row>
    <row r="1233" spans="8:12" x14ac:dyDescent="0.25">
      <c r="H1233" s="10"/>
      <c r="I1233" s="10"/>
      <c r="J1233" s="10"/>
      <c r="K1233" s="10"/>
      <c r="L1233" s="10"/>
    </row>
    <row r="1234" spans="8:12" x14ac:dyDescent="0.25">
      <c r="H1234" s="10"/>
      <c r="I1234" s="10"/>
      <c r="J1234" s="10"/>
      <c r="K1234" s="10"/>
      <c r="L1234" s="10"/>
    </row>
    <row r="1235" spans="8:12" x14ac:dyDescent="0.25">
      <c r="H1235" s="10"/>
      <c r="I1235" s="10"/>
      <c r="J1235" s="10"/>
      <c r="K1235" s="10"/>
      <c r="L1235" s="10"/>
    </row>
    <row r="1236" spans="8:12" x14ac:dyDescent="0.25">
      <c r="H1236" s="10"/>
      <c r="I1236" s="10"/>
      <c r="J1236" s="10"/>
      <c r="K1236" s="10"/>
      <c r="L1236" s="10"/>
    </row>
    <row r="1237" spans="8:12" x14ac:dyDescent="0.25">
      <c r="H1237" s="10"/>
      <c r="I1237" s="10"/>
      <c r="J1237" s="10"/>
      <c r="K1237" s="10"/>
      <c r="L1237" s="10"/>
    </row>
    <row r="1238" spans="8:12" x14ac:dyDescent="0.25">
      <c r="H1238" s="10"/>
      <c r="I1238" s="10"/>
      <c r="J1238" s="10"/>
      <c r="K1238" s="10"/>
      <c r="L1238" s="10"/>
    </row>
    <row r="1239" spans="8:12" x14ac:dyDescent="0.25">
      <c r="H1239" s="10"/>
      <c r="I1239" s="10"/>
      <c r="J1239" s="10"/>
      <c r="K1239" s="10"/>
      <c r="L1239" s="10"/>
    </row>
    <row r="1240" spans="8:12" x14ac:dyDescent="0.25">
      <c r="H1240" s="10"/>
      <c r="I1240" s="10"/>
      <c r="J1240" s="10"/>
      <c r="K1240" s="10"/>
      <c r="L1240" s="10"/>
    </row>
    <row r="1241" spans="8:12" x14ac:dyDescent="0.25">
      <c r="H1241" s="10"/>
      <c r="I1241" s="10"/>
      <c r="J1241" s="10"/>
      <c r="K1241" s="10"/>
      <c r="L1241" s="10"/>
    </row>
    <row r="1242" spans="8:12" x14ac:dyDescent="0.25">
      <c r="H1242" s="10"/>
      <c r="I1242" s="10"/>
      <c r="J1242" s="10"/>
      <c r="K1242" s="10"/>
      <c r="L1242" s="10"/>
    </row>
    <row r="1243" spans="8:12" x14ac:dyDescent="0.25">
      <c r="H1243" s="10"/>
      <c r="I1243" s="10"/>
      <c r="J1243" s="10"/>
      <c r="K1243" s="10"/>
      <c r="L1243" s="10"/>
    </row>
    <row r="1244" spans="8:12" x14ac:dyDescent="0.25">
      <c r="H1244" s="10"/>
      <c r="I1244" s="10"/>
      <c r="J1244" s="10"/>
      <c r="K1244" s="10"/>
      <c r="L1244" s="10"/>
    </row>
    <row r="1245" spans="8:12" x14ac:dyDescent="0.25">
      <c r="H1245" s="10"/>
      <c r="I1245" s="10"/>
      <c r="J1245" s="10"/>
      <c r="K1245" s="10"/>
      <c r="L1245" s="10"/>
    </row>
    <row r="1246" spans="8:12" x14ac:dyDescent="0.25">
      <c r="H1246" s="10"/>
      <c r="I1246" s="10"/>
      <c r="J1246" s="10"/>
      <c r="K1246" s="10"/>
      <c r="L1246" s="10"/>
    </row>
    <row r="1247" spans="8:12" x14ac:dyDescent="0.25">
      <c r="H1247" s="10"/>
      <c r="I1247" s="10"/>
      <c r="J1247" s="10"/>
      <c r="K1247" s="10"/>
      <c r="L1247" s="10"/>
    </row>
    <row r="1248" spans="8:12" x14ac:dyDescent="0.25">
      <c r="H1248" s="10"/>
      <c r="I1248" s="10"/>
      <c r="J1248" s="10"/>
      <c r="K1248" s="10"/>
      <c r="L1248" s="10"/>
    </row>
    <row r="1249" spans="8:12" x14ac:dyDescent="0.25">
      <c r="H1249" s="10"/>
      <c r="I1249" s="10"/>
      <c r="J1249" s="10"/>
      <c r="K1249" s="10"/>
      <c r="L1249" s="10"/>
    </row>
    <row r="1250" spans="8:12" x14ac:dyDescent="0.25">
      <c r="H1250" s="10"/>
      <c r="I1250" s="10"/>
      <c r="J1250" s="10"/>
      <c r="K1250" s="10"/>
      <c r="L1250" s="10"/>
    </row>
    <row r="1251" spans="8:12" x14ac:dyDescent="0.25">
      <c r="H1251" s="10"/>
      <c r="I1251" s="10"/>
      <c r="J1251" s="10"/>
      <c r="K1251" s="10"/>
      <c r="L1251" s="10"/>
    </row>
    <row r="1252" spans="8:12" x14ac:dyDescent="0.25">
      <c r="H1252" s="10"/>
      <c r="I1252" s="10"/>
      <c r="J1252" s="10"/>
      <c r="K1252" s="10"/>
      <c r="L1252" s="10"/>
    </row>
    <row r="1253" spans="8:12" x14ac:dyDescent="0.25">
      <c r="H1253" s="10"/>
      <c r="I1253" s="10"/>
      <c r="J1253" s="10"/>
      <c r="K1253" s="10"/>
      <c r="L1253" s="10"/>
    </row>
    <row r="1254" spans="8:12" x14ac:dyDescent="0.25">
      <c r="H1254" s="10"/>
      <c r="I1254" s="10"/>
      <c r="J1254" s="10"/>
      <c r="K1254" s="10"/>
      <c r="L1254" s="10"/>
    </row>
    <row r="1255" spans="8:12" x14ac:dyDescent="0.25">
      <c r="H1255" s="10"/>
      <c r="I1255" s="10"/>
      <c r="J1255" s="10"/>
      <c r="K1255" s="10"/>
      <c r="L1255" s="10"/>
    </row>
    <row r="1256" spans="8:12" x14ac:dyDescent="0.25">
      <c r="H1256" s="10"/>
      <c r="I1256" s="10"/>
      <c r="J1256" s="10"/>
      <c r="K1256" s="10"/>
      <c r="L1256" s="10"/>
    </row>
    <row r="1257" spans="8:12" x14ac:dyDescent="0.25">
      <c r="H1257" s="10"/>
      <c r="I1257" s="10"/>
      <c r="J1257" s="10"/>
      <c r="K1257" s="10"/>
      <c r="L1257" s="10"/>
    </row>
    <row r="1258" spans="8:12" x14ac:dyDescent="0.25">
      <c r="H1258" s="10"/>
      <c r="I1258" s="10"/>
      <c r="J1258" s="10"/>
      <c r="K1258" s="10"/>
      <c r="L1258" s="10"/>
    </row>
    <row r="1259" spans="8:12" x14ac:dyDescent="0.25">
      <c r="H1259" s="10"/>
      <c r="I1259" s="10"/>
      <c r="J1259" s="10"/>
      <c r="K1259" s="10"/>
      <c r="L1259" s="10"/>
    </row>
    <row r="1260" spans="8:12" x14ac:dyDescent="0.25">
      <c r="H1260" s="10"/>
      <c r="I1260" s="10"/>
      <c r="J1260" s="10"/>
      <c r="K1260" s="10"/>
      <c r="L1260" s="10"/>
    </row>
    <row r="1261" spans="8:12" x14ac:dyDescent="0.25">
      <c r="H1261" s="10"/>
      <c r="I1261" s="10"/>
      <c r="J1261" s="10"/>
      <c r="K1261" s="10"/>
      <c r="L1261" s="10"/>
    </row>
    <row r="1262" spans="8:12" x14ac:dyDescent="0.25">
      <c r="H1262" s="10"/>
      <c r="I1262" s="10"/>
      <c r="J1262" s="10"/>
      <c r="K1262" s="10"/>
      <c r="L1262" s="10"/>
    </row>
    <row r="1263" spans="8:12" x14ac:dyDescent="0.25">
      <c r="H1263" s="10"/>
      <c r="I1263" s="10"/>
      <c r="J1263" s="10"/>
      <c r="K1263" s="10"/>
      <c r="L1263" s="10"/>
    </row>
    <row r="1264" spans="8:12" x14ac:dyDescent="0.25">
      <c r="H1264" s="10"/>
      <c r="I1264" s="10"/>
      <c r="J1264" s="10"/>
      <c r="K1264" s="10"/>
      <c r="L1264" s="10"/>
    </row>
    <row r="1265" spans="8:12" x14ac:dyDescent="0.25">
      <c r="H1265" s="10"/>
      <c r="I1265" s="10"/>
      <c r="J1265" s="10"/>
      <c r="K1265" s="10"/>
      <c r="L1265" s="10"/>
    </row>
    <row r="1266" spans="8:12" x14ac:dyDescent="0.25">
      <c r="H1266" s="10"/>
      <c r="I1266" s="10"/>
      <c r="J1266" s="10"/>
      <c r="K1266" s="10"/>
      <c r="L1266" s="10"/>
    </row>
    <row r="1267" spans="8:12" x14ac:dyDescent="0.25">
      <c r="H1267" s="10"/>
      <c r="I1267" s="10"/>
      <c r="J1267" s="10"/>
      <c r="K1267" s="10"/>
      <c r="L1267" s="10"/>
    </row>
    <row r="1268" spans="8:12" x14ac:dyDescent="0.25">
      <c r="H1268" s="10"/>
      <c r="I1268" s="10"/>
      <c r="J1268" s="10"/>
      <c r="K1268" s="10"/>
      <c r="L1268" s="10"/>
    </row>
    <row r="1269" spans="8:12" x14ac:dyDescent="0.25">
      <c r="H1269" s="10"/>
      <c r="I1269" s="10"/>
      <c r="J1269" s="10"/>
      <c r="K1269" s="10"/>
      <c r="L1269" s="10"/>
    </row>
    <row r="1270" spans="8:12" x14ac:dyDescent="0.25">
      <c r="H1270" s="10"/>
      <c r="I1270" s="10"/>
      <c r="J1270" s="10"/>
      <c r="K1270" s="10"/>
      <c r="L1270" s="10"/>
    </row>
    <row r="1271" spans="8:12" x14ac:dyDescent="0.25">
      <c r="H1271" s="10"/>
      <c r="I1271" s="10"/>
      <c r="J1271" s="10"/>
      <c r="K1271" s="10"/>
      <c r="L1271" s="10"/>
    </row>
    <row r="1272" spans="8:12" x14ac:dyDescent="0.25">
      <c r="H1272" s="10"/>
      <c r="I1272" s="10"/>
      <c r="J1272" s="10"/>
      <c r="K1272" s="10"/>
      <c r="L1272" s="10"/>
    </row>
    <row r="1273" spans="8:12" x14ac:dyDescent="0.25">
      <c r="H1273" s="10"/>
      <c r="I1273" s="10"/>
      <c r="J1273" s="10"/>
      <c r="K1273" s="10"/>
      <c r="L1273" s="10"/>
    </row>
    <row r="1274" spans="8:12" x14ac:dyDescent="0.25">
      <c r="H1274" s="10"/>
      <c r="I1274" s="10"/>
      <c r="J1274" s="10"/>
      <c r="K1274" s="10"/>
      <c r="L1274" s="10"/>
    </row>
    <row r="1275" spans="8:12" x14ac:dyDescent="0.25">
      <c r="H1275" s="10"/>
      <c r="I1275" s="10"/>
      <c r="J1275" s="10"/>
      <c r="K1275" s="10"/>
      <c r="L1275" s="10"/>
    </row>
    <row r="1276" spans="8:12" x14ac:dyDescent="0.25">
      <c r="H1276" s="10"/>
      <c r="I1276" s="10"/>
      <c r="J1276" s="10"/>
      <c r="K1276" s="10"/>
      <c r="L1276" s="10"/>
    </row>
    <row r="1277" spans="8:12" x14ac:dyDescent="0.25">
      <c r="H1277" s="10"/>
      <c r="I1277" s="10"/>
      <c r="J1277" s="10"/>
      <c r="K1277" s="10"/>
      <c r="L1277" s="10"/>
    </row>
    <row r="1278" spans="8:12" x14ac:dyDescent="0.25">
      <c r="H1278" s="10"/>
      <c r="I1278" s="10"/>
      <c r="J1278" s="10"/>
      <c r="K1278" s="10"/>
      <c r="L1278" s="10"/>
    </row>
    <row r="1279" spans="8:12" x14ac:dyDescent="0.25">
      <c r="H1279" s="10"/>
      <c r="I1279" s="10"/>
      <c r="J1279" s="10"/>
      <c r="K1279" s="10"/>
      <c r="L1279" s="10"/>
    </row>
    <row r="1280" spans="8:12" x14ac:dyDescent="0.25">
      <c r="H1280" s="10"/>
      <c r="I1280" s="10"/>
      <c r="J1280" s="10"/>
      <c r="K1280" s="10"/>
      <c r="L1280" s="10"/>
    </row>
    <row r="1281" spans="8:12" x14ac:dyDescent="0.25">
      <c r="H1281" s="10"/>
      <c r="I1281" s="10"/>
      <c r="J1281" s="10"/>
      <c r="K1281" s="10"/>
      <c r="L1281" s="10"/>
    </row>
    <row r="1282" spans="8:12" x14ac:dyDescent="0.25">
      <c r="H1282" s="10"/>
      <c r="I1282" s="10"/>
      <c r="J1282" s="10"/>
      <c r="K1282" s="10"/>
      <c r="L1282" s="10"/>
    </row>
    <row r="1283" spans="8:12" x14ac:dyDescent="0.25">
      <c r="H1283" s="10"/>
      <c r="I1283" s="10"/>
      <c r="J1283" s="10"/>
      <c r="K1283" s="10"/>
      <c r="L1283" s="10"/>
    </row>
    <row r="1284" spans="8:12" x14ac:dyDescent="0.25">
      <c r="H1284" s="10"/>
      <c r="I1284" s="10"/>
      <c r="J1284" s="10"/>
      <c r="K1284" s="10"/>
      <c r="L1284" s="10"/>
    </row>
    <row r="1285" spans="8:12" x14ac:dyDescent="0.25">
      <c r="H1285" s="10"/>
      <c r="I1285" s="10"/>
      <c r="J1285" s="10"/>
      <c r="K1285" s="10"/>
      <c r="L1285" s="10"/>
    </row>
    <row r="1286" spans="8:12" x14ac:dyDescent="0.25">
      <c r="H1286" s="10"/>
      <c r="I1286" s="10"/>
      <c r="J1286" s="10"/>
      <c r="K1286" s="10"/>
      <c r="L1286" s="10"/>
    </row>
    <row r="1287" spans="8:12" x14ac:dyDescent="0.25">
      <c r="H1287" s="10"/>
      <c r="I1287" s="10"/>
      <c r="J1287" s="10"/>
      <c r="K1287" s="10"/>
      <c r="L1287" s="10"/>
    </row>
    <row r="1288" spans="8:12" x14ac:dyDescent="0.25">
      <c r="H1288" s="10"/>
      <c r="I1288" s="10"/>
      <c r="J1288" s="10"/>
      <c r="K1288" s="10"/>
      <c r="L1288" s="10"/>
    </row>
    <row r="1289" spans="8:12" x14ac:dyDescent="0.25">
      <c r="H1289" s="10"/>
      <c r="I1289" s="10"/>
      <c r="J1289" s="10"/>
      <c r="K1289" s="10"/>
      <c r="L1289" s="10"/>
    </row>
    <row r="1290" spans="8:12" x14ac:dyDescent="0.25">
      <c r="H1290" s="10"/>
      <c r="I1290" s="10"/>
      <c r="J1290" s="10"/>
      <c r="K1290" s="10"/>
      <c r="L1290" s="10"/>
    </row>
    <row r="1291" spans="8:12" x14ac:dyDescent="0.25">
      <c r="H1291" s="10"/>
      <c r="I1291" s="10"/>
      <c r="J1291" s="10"/>
      <c r="K1291" s="10"/>
      <c r="L1291" s="10"/>
    </row>
    <row r="1292" spans="8:12" x14ac:dyDescent="0.25">
      <c r="H1292" s="10"/>
      <c r="I1292" s="10"/>
      <c r="J1292" s="10"/>
      <c r="K1292" s="10"/>
      <c r="L1292" s="10"/>
    </row>
    <row r="1293" spans="8:12" x14ac:dyDescent="0.25">
      <c r="H1293" s="10"/>
      <c r="I1293" s="10"/>
      <c r="J1293" s="10"/>
      <c r="K1293" s="10"/>
      <c r="L1293" s="10"/>
    </row>
    <row r="1294" spans="8:12" x14ac:dyDescent="0.25">
      <c r="H1294" s="10"/>
      <c r="I1294" s="10"/>
      <c r="J1294" s="10"/>
      <c r="K1294" s="10"/>
      <c r="L1294" s="10"/>
    </row>
    <row r="1295" spans="8:12" x14ac:dyDescent="0.25">
      <c r="H1295" s="10"/>
      <c r="I1295" s="10"/>
      <c r="J1295" s="10"/>
      <c r="K1295" s="10"/>
      <c r="L1295" s="10"/>
    </row>
    <row r="1296" spans="8:12" x14ac:dyDescent="0.25">
      <c r="H1296" s="10"/>
      <c r="I1296" s="10"/>
      <c r="J1296" s="10"/>
      <c r="K1296" s="10"/>
      <c r="L1296" s="10"/>
    </row>
    <row r="1297" spans="8:12" x14ac:dyDescent="0.25">
      <c r="H1297" s="10"/>
      <c r="I1297" s="10"/>
      <c r="J1297" s="10"/>
      <c r="K1297" s="10"/>
      <c r="L1297" s="10"/>
    </row>
    <row r="1298" spans="8:12" x14ac:dyDescent="0.25">
      <c r="H1298" s="10"/>
      <c r="I1298" s="10"/>
      <c r="J1298" s="10"/>
      <c r="K1298" s="10"/>
      <c r="L1298" s="10"/>
    </row>
    <row r="1299" spans="8:12" x14ac:dyDescent="0.25">
      <c r="H1299" s="10"/>
      <c r="I1299" s="10"/>
      <c r="J1299" s="10"/>
      <c r="K1299" s="10"/>
      <c r="L1299" s="10"/>
    </row>
    <row r="1300" spans="8:12" x14ac:dyDescent="0.25">
      <c r="H1300" s="10"/>
      <c r="I1300" s="10"/>
      <c r="J1300" s="10"/>
      <c r="K1300" s="10"/>
      <c r="L1300" s="10"/>
    </row>
    <row r="1301" spans="8:12" x14ac:dyDescent="0.25">
      <c r="H1301" s="10"/>
      <c r="I1301" s="10"/>
      <c r="J1301" s="10"/>
      <c r="K1301" s="10"/>
      <c r="L1301" s="10"/>
    </row>
    <row r="1302" spans="8:12" x14ac:dyDescent="0.25">
      <c r="H1302" s="10"/>
      <c r="I1302" s="10"/>
      <c r="J1302" s="10"/>
      <c r="K1302" s="10"/>
      <c r="L1302" s="10"/>
    </row>
    <row r="1303" spans="8:12" x14ac:dyDescent="0.25">
      <c r="H1303" s="10"/>
      <c r="I1303" s="10"/>
      <c r="J1303" s="10"/>
      <c r="K1303" s="10"/>
      <c r="L1303" s="10"/>
    </row>
    <row r="1304" spans="8:12" x14ac:dyDescent="0.25">
      <c r="H1304" s="10"/>
      <c r="I1304" s="10"/>
      <c r="J1304" s="10"/>
      <c r="K1304" s="10"/>
      <c r="L1304" s="10"/>
    </row>
    <row r="1305" spans="8:12" x14ac:dyDescent="0.25">
      <c r="H1305" s="10"/>
      <c r="I1305" s="10"/>
      <c r="J1305" s="10"/>
      <c r="K1305" s="10"/>
      <c r="L1305" s="10"/>
    </row>
    <row r="1306" spans="8:12" x14ac:dyDescent="0.25">
      <c r="H1306" s="10"/>
      <c r="I1306" s="10"/>
      <c r="J1306" s="10"/>
      <c r="K1306" s="10"/>
      <c r="L1306" s="10"/>
    </row>
    <row r="1307" spans="8:12" x14ac:dyDescent="0.25">
      <c r="H1307" s="10"/>
      <c r="I1307" s="10"/>
      <c r="J1307" s="10"/>
      <c r="K1307" s="10"/>
      <c r="L1307" s="10"/>
    </row>
    <row r="1308" spans="8:12" x14ac:dyDescent="0.25">
      <c r="H1308" s="10"/>
      <c r="I1308" s="10"/>
      <c r="J1308" s="10"/>
      <c r="K1308" s="10"/>
      <c r="L1308" s="10"/>
    </row>
    <row r="1309" spans="8:12" x14ac:dyDescent="0.25">
      <c r="H1309" s="10"/>
      <c r="I1309" s="10"/>
      <c r="J1309" s="10"/>
      <c r="K1309" s="10"/>
      <c r="L1309" s="10"/>
    </row>
    <row r="1310" spans="8:12" x14ac:dyDescent="0.25">
      <c r="H1310" s="10"/>
      <c r="I1310" s="10"/>
      <c r="J1310" s="10"/>
      <c r="K1310" s="10"/>
      <c r="L1310" s="10"/>
    </row>
    <row r="1311" spans="8:12" x14ac:dyDescent="0.25">
      <c r="H1311" s="10"/>
      <c r="I1311" s="10"/>
      <c r="J1311" s="10"/>
      <c r="K1311" s="10"/>
      <c r="L1311" s="10"/>
    </row>
    <row r="1312" spans="8:12" x14ac:dyDescent="0.25">
      <c r="H1312" s="10"/>
      <c r="I1312" s="10"/>
      <c r="J1312" s="10"/>
      <c r="K1312" s="10"/>
      <c r="L1312" s="10"/>
    </row>
    <row r="1313" spans="8:12" x14ac:dyDescent="0.25">
      <c r="H1313" s="10"/>
      <c r="I1313" s="10"/>
      <c r="J1313" s="10"/>
      <c r="K1313" s="10"/>
      <c r="L1313" s="10"/>
    </row>
    <row r="1314" spans="8:12" x14ac:dyDescent="0.25">
      <c r="H1314" s="10"/>
      <c r="I1314" s="10"/>
      <c r="J1314" s="10"/>
      <c r="K1314" s="10"/>
      <c r="L1314" s="10"/>
    </row>
    <row r="1315" spans="8:12" x14ac:dyDescent="0.25">
      <c r="H1315" s="10"/>
      <c r="I1315" s="10"/>
      <c r="J1315" s="10"/>
      <c r="K1315" s="10"/>
      <c r="L1315" s="10"/>
    </row>
    <row r="1316" spans="8:12" x14ac:dyDescent="0.25">
      <c r="H1316" s="10"/>
      <c r="I1316" s="10"/>
      <c r="J1316" s="10"/>
      <c r="K1316" s="10"/>
      <c r="L1316" s="10"/>
    </row>
    <row r="1317" spans="8:12" x14ac:dyDescent="0.25">
      <c r="H1317" s="10"/>
      <c r="I1317" s="10"/>
      <c r="J1317" s="10"/>
      <c r="K1317" s="10"/>
      <c r="L1317" s="10"/>
    </row>
    <row r="1318" spans="8:12" x14ac:dyDescent="0.25">
      <c r="H1318" s="10"/>
      <c r="I1318" s="10"/>
      <c r="J1318" s="10"/>
      <c r="K1318" s="10"/>
      <c r="L1318" s="10"/>
    </row>
    <row r="1319" spans="8:12" x14ac:dyDescent="0.25">
      <c r="H1319" s="10"/>
      <c r="I1319" s="10"/>
      <c r="J1319" s="10"/>
      <c r="K1319" s="10"/>
      <c r="L1319" s="10"/>
    </row>
    <row r="1320" spans="8:12" x14ac:dyDescent="0.25">
      <c r="H1320" s="10"/>
      <c r="I1320" s="10"/>
      <c r="J1320" s="10"/>
      <c r="K1320" s="10"/>
      <c r="L1320" s="10"/>
    </row>
    <row r="1321" spans="8:12" x14ac:dyDescent="0.25">
      <c r="H1321" s="10"/>
      <c r="I1321" s="10"/>
      <c r="J1321" s="10"/>
      <c r="K1321" s="10"/>
      <c r="L1321" s="10"/>
    </row>
    <row r="1322" spans="8:12" x14ac:dyDescent="0.25">
      <c r="H1322" s="10"/>
      <c r="I1322" s="10"/>
      <c r="J1322" s="10"/>
      <c r="K1322" s="10"/>
      <c r="L1322" s="10"/>
    </row>
    <row r="1323" spans="8:12" x14ac:dyDescent="0.25">
      <c r="H1323" s="10"/>
      <c r="I1323" s="10"/>
      <c r="J1323" s="10"/>
      <c r="K1323" s="10"/>
      <c r="L1323" s="10"/>
    </row>
    <row r="1324" spans="8:12" x14ac:dyDescent="0.25">
      <c r="H1324" s="10"/>
      <c r="I1324" s="10"/>
      <c r="J1324" s="10"/>
      <c r="K1324" s="10"/>
      <c r="L1324" s="10"/>
    </row>
    <row r="1325" spans="8:12" x14ac:dyDescent="0.25">
      <c r="H1325" s="10"/>
      <c r="I1325" s="10"/>
      <c r="J1325" s="10"/>
      <c r="K1325" s="10"/>
      <c r="L1325" s="10"/>
    </row>
    <row r="1326" spans="8:12" x14ac:dyDescent="0.25">
      <c r="H1326" s="10"/>
      <c r="I1326" s="10"/>
      <c r="J1326" s="10"/>
      <c r="K1326" s="10"/>
      <c r="L1326" s="10"/>
    </row>
    <row r="1327" spans="8:12" x14ac:dyDescent="0.25">
      <c r="H1327" s="10"/>
      <c r="I1327" s="10"/>
      <c r="J1327" s="10"/>
      <c r="K1327" s="10"/>
      <c r="L1327" s="10"/>
    </row>
    <row r="1328" spans="8:12" x14ac:dyDescent="0.25">
      <c r="H1328" s="10"/>
      <c r="I1328" s="10"/>
      <c r="J1328" s="10"/>
      <c r="K1328" s="10"/>
      <c r="L1328" s="10"/>
    </row>
    <row r="1329" spans="8:12" x14ac:dyDescent="0.25">
      <c r="H1329" s="10"/>
      <c r="I1329" s="10"/>
      <c r="J1329" s="10"/>
      <c r="K1329" s="10"/>
      <c r="L1329" s="10"/>
    </row>
    <row r="1330" spans="8:12" x14ac:dyDescent="0.25">
      <c r="H1330" s="10"/>
      <c r="I1330" s="10"/>
      <c r="J1330" s="10"/>
      <c r="K1330" s="10"/>
      <c r="L1330" s="10"/>
    </row>
    <row r="1331" spans="8:12" x14ac:dyDescent="0.25">
      <c r="H1331" s="10"/>
      <c r="I1331" s="10"/>
      <c r="J1331" s="10"/>
      <c r="K1331" s="10"/>
      <c r="L1331" s="10"/>
    </row>
    <row r="1332" spans="8:12" x14ac:dyDescent="0.25">
      <c r="H1332" s="10"/>
      <c r="I1332" s="10"/>
      <c r="J1332" s="10"/>
      <c r="K1332" s="10"/>
      <c r="L1332" s="10"/>
    </row>
    <row r="1333" spans="8:12" x14ac:dyDescent="0.25">
      <c r="H1333" s="10"/>
      <c r="I1333" s="10"/>
      <c r="J1333" s="10"/>
      <c r="K1333" s="10"/>
      <c r="L1333" s="10"/>
    </row>
    <row r="1334" spans="8:12" x14ac:dyDescent="0.25">
      <c r="H1334" s="10"/>
      <c r="I1334" s="10"/>
      <c r="J1334" s="10"/>
      <c r="K1334" s="10"/>
      <c r="L1334" s="10"/>
    </row>
    <row r="1335" spans="8:12" x14ac:dyDescent="0.25">
      <c r="H1335" s="10"/>
      <c r="I1335" s="10"/>
      <c r="J1335" s="10"/>
      <c r="K1335" s="10"/>
      <c r="L1335" s="10"/>
    </row>
    <row r="1336" spans="8:12" x14ac:dyDescent="0.25">
      <c r="H1336" s="10"/>
      <c r="I1336" s="10"/>
      <c r="J1336" s="10"/>
      <c r="K1336" s="10"/>
      <c r="L1336" s="10"/>
    </row>
    <row r="1337" spans="8:12" x14ac:dyDescent="0.25">
      <c r="H1337" s="10"/>
      <c r="I1337" s="10"/>
      <c r="J1337" s="10"/>
      <c r="K1337" s="10"/>
      <c r="L1337" s="10"/>
    </row>
    <row r="1338" spans="8:12" x14ac:dyDescent="0.25">
      <c r="H1338" s="10"/>
      <c r="I1338" s="10"/>
      <c r="J1338" s="10"/>
      <c r="K1338" s="10"/>
      <c r="L1338" s="10"/>
    </row>
    <row r="1339" spans="8:12" x14ac:dyDescent="0.25">
      <c r="H1339" s="10"/>
      <c r="I1339" s="10"/>
      <c r="J1339" s="10"/>
      <c r="K1339" s="10"/>
      <c r="L1339" s="10"/>
    </row>
    <row r="1340" spans="8:12" x14ac:dyDescent="0.25">
      <c r="H1340" s="10"/>
      <c r="I1340" s="10"/>
      <c r="J1340" s="10"/>
      <c r="K1340" s="10"/>
      <c r="L1340" s="10"/>
    </row>
    <row r="1341" spans="8:12" x14ac:dyDescent="0.25">
      <c r="H1341" s="10"/>
      <c r="I1341" s="10"/>
      <c r="J1341" s="10"/>
      <c r="K1341" s="10"/>
      <c r="L1341" s="10"/>
    </row>
    <row r="1342" spans="8:12" x14ac:dyDescent="0.25">
      <c r="H1342" s="10"/>
      <c r="I1342" s="10"/>
      <c r="J1342" s="10"/>
      <c r="K1342" s="10"/>
      <c r="L1342" s="10"/>
    </row>
    <row r="1343" spans="8:12" x14ac:dyDescent="0.25">
      <c r="H1343" s="10"/>
      <c r="I1343" s="10"/>
      <c r="J1343" s="10"/>
      <c r="K1343" s="10"/>
      <c r="L1343" s="10"/>
    </row>
    <row r="1344" spans="8:12" x14ac:dyDescent="0.25">
      <c r="H1344" s="10"/>
      <c r="I1344" s="10"/>
      <c r="J1344" s="10"/>
      <c r="K1344" s="10"/>
      <c r="L1344" s="10"/>
    </row>
    <row r="1345" spans="8:12" x14ac:dyDescent="0.25">
      <c r="H1345" s="10"/>
      <c r="I1345" s="10"/>
      <c r="J1345" s="10"/>
      <c r="K1345" s="10"/>
      <c r="L1345" s="10"/>
    </row>
    <row r="1346" spans="8:12" x14ac:dyDescent="0.25">
      <c r="H1346" s="10"/>
      <c r="I1346" s="10"/>
      <c r="J1346" s="10"/>
      <c r="K1346" s="10"/>
      <c r="L1346" s="10"/>
    </row>
    <row r="1347" spans="8:12" x14ac:dyDescent="0.25">
      <c r="H1347" s="10"/>
      <c r="I1347" s="10"/>
      <c r="J1347" s="10"/>
      <c r="K1347" s="10"/>
      <c r="L1347" s="10"/>
    </row>
    <row r="1348" spans="8:12" x14ac:dyDescent="0.25">
      <c r="H1348" s="10"/>
      <c r="I1348" s="10"/>
      <c r="J1348" s="10"/>
      <c r="K1348" s="10"/>
      <c r="L1348" s="10"/>
    </row>
    <row r="1349" spans="8:12" x14ac:dyDescent="0.25">
      <c r="H1349" s="10"/>
      <c r="I1349" s="10"/>
      <c r="J1349" s="10"/>
      <c r="K1349" s="10"/>
      <c r="L1349" s="10"/>
    </row>
    <row r="1350" spans="8:12" x14ac:dyDescent="0.25">
      <c r="H1350" s="10"/>
      <c r="I1350" s="10"/>
      <c r="J1350" s="10"/>
      <c r="K1350" s="10"/>
      <c r="L1350" s="10"/>
    </row>
    <row r="1351" spans="8:12" x14ac:dyDescent="0.25">
      <c r="H1351" s="10"/>
      <c r="I1351" s="10"/>
      <c r="J1351" s="10"/>
      <c r="K1351" s="10"/>
      <c r="L1351" s="10"/>
    </row>
    <row r="1352" spans="8:12" x14ac:dyDescent="0.25">
      <c r="H1352" s="10"/>
      <c r="I1352" s="10"/>
      <c r="J1352" s="10"/>
      <c r="K1352" s="10"/>
      <c r="L1352" s="10"/>
    </row>
    <row r="1353" spans="8:12" x14ac:dyDescent="0.25">
      <c r="H1353" s="10"/>
      <c r="I1353" s="10"/>
      <c r="J1353" s="10"/>
      <c r="K1353" s="10"/>
      <c r="L1353" s="10"/>
    </row>
    <row r="1354" spans="8:12" x14ac:dyDescent="0.25">
      <c r="H1354" s="10"/>
      <c r="I1354" s="10"/>
      <c r="J1354" s="10"/>
      <c r="K1354" s="10"/>
      <c r="L1354" s="10"/>
    </row>
    <row r="1355" spans="8:12" x14ac:dyDescent="0.25">
      <c r="H1355" s="10"/>
      <c r="I1355" s="10"/>
      <c r="J1355" s="10"/>
      <c r="K1355" s="10"/>
      <c r="L1355" s="10"/>
    </row>
    <row r="1356" spans="8:12" x14ac:dyDescent="0.25">
      <c r="H1356" s="10"/>
      <c r="I1356" s="10"/>
      <c r="J1356" s="10"/>
      <c r="K1356" s="10"/>
      <c r="L1356" s="10"/>
    </row>
    <row r="1357" spans="8:12" x14ac:dyDescent="0.25">
      <c r="H1357" s="10"/>
      <c r="I1357" s="10"/>
      <c r="J1357" s="10"/>
      <c r="K1357" s="10"/>
      <c r="L1357" s="10"/>
    </row>
    <row r="1358" spans="8:12" x14ac:dyDescent="0.25">
      <c r="H1358" s="10"/>
      <c r="I1358" s="10"/>
      <c r="J1358" s="10"/>
      <c r="K1358" s="10"/>
      <c r="L1358" s="10"/>
    </row>
    <row r="1359" spans="8:12" x14ac:dyDescent="0.25">
      <c r="H1359" s="10"/>
      <c r="I1359" s="10"/>
      <c r="J1359" s="10"/>
      <c r="K1359" s="10"/>
      <c r="L1359" s="10"/>
    </row>
    <row r="1360" spans="8:12" x14ac:dyDescent="0.25">
      <c r="H1360" s="10"/>
      <c r="I1360" s="10"/>
      <c r="J1360" s="10"/>
      <c r="K1360" s="10"/>
      <c r="L1360" s="10"/>
    </row>
    <row r="1361" spans="8:12" x14ac:dyDescent="0.25">
      <c r="H1361" s="10"/>
      <c r="I1361" s="10"/>
      <c r="J1361" s="10"/>
      <c r="K1361" s="10"/>
      <c r="L1361" s="10"/>
    </row>
    <row r="1362" spans="8:12" x14ac:dyDescent="0.25">
      <c r="H1362" s="10"/>
      <c r="I1362" s="10"/>
      <c r="J1362" s="10"/>
      <c r="K1362" s="10"/>
      <c r="L1362" s="10"/>
    </row>
    <row r="1363" spans="8:12" x14ac:dyDescent="0.25">
      <c r="H1363" s="10"/>
      <c r="I1363" s="10"/>
      <c r="J1363" s="10"/>
      <c r="K1363" s="10"/>
      <c r="L1363" s="10"/>
    </row>
    <row r="1364" spans="8:12" x14ac:dyDescent="0.25">
      <c r="H1364" s="10"/>
      <c r="I1364" s="10"/>
      <c r="J1364" s="10"/>
      <c r="K1364" s="10"/>
      <c r="L1364" s="10"/>
    </row>
    <row r="1365" spans="8:12" x14ac:dyDescent="0.25">
      <c r="H1365" s="10"/>
      <c r="I1365" s="10"/>
      <c r="J1365" s="10"/>
      <c r="K1365" s="10"/>
      <c r="L1365" s="10"/>
    </row>
    <row r="1366" spans="8:12" x14ac:dyDescent="0.25">
      <c r="H1366" s="10"/>
      <c r="I1366" s="10"/>
      <c r="J1366" s="10"/>
      <c r="K1366" s="10"/>
      <c r="L1366" s="10"/>
    </row>
    <row r="1367" spans="8:12" x14ac:dyDescent="0.25">
      <c r="H1367" s="10"/>
      <c r="I1367" s="10"/>
      <c r="J1367" s="10"/>
      <c r="K1367" s="10"/>
      <c r="L1367" s="10"/>
    </row>
    <row r="1368" spans="8:12" x14ac:dyDescent="0.25">
      <c r="H1368" s="10"/>
      <c r="I1368" s="10"/>
      <c r="J1368" s="10"/>
      <c r="K1368" s="10"/>
      <c r="L1368" s="10"/>
    </row>
    <row r="1369" spans="8:12" x14ac:dyDescent="0.25">
      <c r="H1369" s="10"/>
      <c r="I1369" s="10"/>
      <c r="J1369" s="10"/>
      <c r="K1369" s="10"/>
      <c r="L1369" s="10"/>
    </row>
    <row r="1370" spans="8:12" x14ac:dyDescent="0.25">
      <c r="H1370" s="10"/>
      <c r="I1370" s="10"/>
      <c r="J1370" s="10"/>
      <c r="K1370" s="10"/>
      <c r="L1370" s="10"/>
    </row>
    <row r="1371" spans="8:12" x14ac:dyDescent="0.25">
      <c r="H1371" s="10"/>
      <c r="I1371" s="10"/>
      <c r="J1371" s="10"/>
      <c r="K1371" s="10"/>
      <c r="L1371" s="10"/>
    </row>
    <row r="1372" spans="8:12" x14ac:dyDescent="0.25">
      <c r="H1372" s="10"/>
      <c r="I1372" s="10"/>
      <c r="J1372" s="10"/>
      <c r="K1372" s="10"/>
      <c r="L1372" s="10"/>
    </row>
    <row r="1373" spans="8:12" x14ac:dyDescent="0.25">
      <c r="H1373" s="10"/>
      <c r="I1373" s="10"/>
      <c r="J1373" s="10"/>
      <c r="K1373" s="10"/>
      <c r="L1373" s="10"/>
    </row>
    <row r="1374" spans="8:12" x14ac:dyDescent="0.25">
      <c r="H1374" s="10"/>
      <c r="I1374" s="10"/>
      <c r="J1374" s="10"/>
      <c r="K1374" s="10"/>
      <c r="L1374" s="10"/>
    </row>
    <row r="1375" spans="8:12" x14ac:dyDescent="0.25">
      <c r="H1375" s="10"/>
      <c r="I1375" s="10"/>
      <c r="J1375" s="10"/>
      <c r="K1375" s="10"/>
      <c r="L1375" s="10"/>
    </row>
    <row r="1376" spans="8:12" x14ac:dyDescent="0.25">
      <c r="H1376" s="10"/>
      <c r="I1376" s="10"/>
      <c r="J1376" s="10"/>
      <c r="K1376" s="10"/>
      <c r="L1376" s="10"/>
    </row>
    <row r="1377" spans="8:12" x14ac:dyDescent="0.25">
      <c r="H1377" s="10"/>
      <c r="I1377" s="10"/>
      <c r="J1377" s="10"/>
      <c r="K1377" s="10"/>
      <c r="L1377" s="10"/>
    </row>
    <row r="1378" spans="8:12" x14ac:dyDescent="0.25">
      <c r="H1378" s="10"/>
      <c r="I1378" s="10"/>
      <c r="J1378" s="10"/>
      <c r="K1378" s="10"/>
      <c r="L1378" s="10"/>
    </row>
    <row r="1379" spans="8:12" x14ac:dyDescent="0.25">
      <c r="H1379" s="10"/>
      <c r="I1379" s="10"/>
      <c r="J1379" s="10"/>
      <c r="K1379" s="10"/>
      <c r="L1379" s="10"/>
    </row>
    <row r="1380" spans="8:12" x14ac:dyDescent="0.25">
      <c r="H1380" s="10"/>
      <c r="I1380" s="10"/>
      <c r="J1380" s="10"/>
      <c r="K1380" s="10"/>
      <c r="L1380" s="10"/>
    </row>
    <row r="1381" spans="8:12" x14ac:dyDescent="0.25">
      <c r="H1381" s="10"/>
      <c r="I1381" s="10"/>
      <c r="J1381" s="10"/>
      <c r="K1381" s="10"/>
      <c r="L1381" s="10"/>
    </row>
    <row r="1382" spans="8:12" x14ac:dyDescent="0.25">
      <c r="H1382" s="10"/>
      <c r="I1382" s="10"/>
      <c r="J1382" s="10"/>
      <c r="K1382" s="10"/>
      <c r="L1382" s="10"/>
    </row>
    <row r="1383" spans="8:12" x14ac:dyDescent="0.25">
      <c r="H1383" s="10"/>
      <c r="I1383" s="10"/>
      <c r="J1383" s="10"/>
      <c r="K1383" s="10"/>
      <c r="L1383" s="10"/>
    </row>
    <row r="1384" spans="8:12" x14ac:dyDescent="0.25">
      <c r="H1384" s="10"/>
      <c r="I1384" s="10"/>
      <c r="J1384" s="10"/>
      <c r="K1384" s="10"/>
      <c r="L1384" s="10"/>
    </row>
    <row r="1385" spans="8:12" x14ac:dyDescent="0.25">
      <c r="H1385" s="10"/>
      <c r="I1385" s="10"/>
      <c r="J1385" s="10"/>
      <c r="K1385" s="10"/>
      <c r="L1385" s="10"/>
    </row>
    <row r="1386" spans="8:12" x14ac:dyDescent="0.25">
      <c r="H1386" s="10"/>
      <c r="I1386" s="10"/>
      <c r="J1386" s="10"/>
      <c r="K1386" s="10"/>
      <c r="L1386" s="10"/>
    </row>
    <row r="1387" spans="8:12" x14ac:dyDescent="0.25">
      <c r="H1387" s="10"/>
      <c r="I1387" s="10"/>
      <c r="J1387" s="10"/>
      <c r="K1387" s="10"/>
      <c r="L1387" s="10"/>
    </row>
    <row r="1388" spans="8:12" x14ac:dyDescent="0.25">
      <c r="H1388" s="10"/>
      <c r="I1388" s="10"/>
      <c r="J1388" s="10"/>
      <c r="K1388" s="10"/>
      <c r="L1388" s="10"/>
    </row>
    <row r="1389" spans="8:12" x14ac:dyDescent="0.25">
      <c r="H1389" s="10"/>
      <c r="I1389" s="10"/>
      <c r="J1389" s="10"/>
      <c r="K1389" s="10"/>
      <c r="L1389" s="10"/>
    </row>
    <row r="1390" spans="8:12" x14ac:dyDescent="0.25">
      <c r="H1390" s="10"/>
      <c r="I1390" s="10"/>
      <c r="J1390" s="10"/>
      <c r="K1390" s="10"/>
      <c r="L1390" s="10"/>
    </row>
    <row r="1391" spans="8:12" x14ac:dyDescent="0.25">
      <c r="H1391" s="10"/>
      <c r="I1391" s="10"/>
      <c r="J1391" s="10"/>
      <c r="K1391" s="10"/>
      <c r="L1391" s="10"/>
    </row>
    <row r="1392" spans="8:12" x14ac:dyDescent="0.25">
      <c r="H1392" s="10"/>
      <c r="I1392" s="10"/>
      <c r="J1392" s="10"/>
      <c r="K1392" s="10"/>
      <c r="L1392" s="10"/>
    </row>
    <row r="1393" spans="8:12" x14ac:dyDescent="0.25">
      <c r="H1393" s="10"/>
      <c r="I1393" s="10"/>
      <c r="J1393" s="10"/>
      <c r="K1393" s="10"/>
      <c r="L1393" s="10"/>
    </row>
    <row r="1394" spans="8:12" x14ac:dyDescent="0.25">
      <c r="H1394" s="10"/>
      <c r="I1394" s="10"/>
      <c r="J1394" s="10"/>
      <c r="K1394" s="10"/>
      <c r="L1394" s="10"/>
    </row>
    <row r="1395" spans="8:12" x14ac:dyDescent="0.25">
      <c r="H1395" s="10"/>
      <c r="I1395" s="10"/>
      <c r="J1395" s="10"/>
      <c r="K1395" s="10"/>
      <c r="L1395" s="10"/>
    </row>
    <row r="1396" spans="8:12" x14ac:dyDescent="0.25">
      <c r="H1396" s="10"/>
      <c r="I1396" s="10"/>
      <c r="J1396" s="10"/>
      <c r="K1396" s="10"/>
      <c r="L1396" s="10"/>
    </row>
    <row r="1397" spans="8:12" x14ac:dyDescent="0.25">
      <c r="H1397" s="10"/>
      <c r="I1397" s="10"/>
      <c r="J1397" s="10"/>
      <c r="K1397" s="10"/>
      <c r="L1397" s="10"/>
    </row>
    <row r="1398" spans="8:12" x14ac:dyDescent="0.25">
      <c r="H1398" s="10"/>
      <c r="I1398" s="10"/>
      <c r="J1398" s="10"/>
      <c r="K1398" s="10"/>
      <c r="L1398" s="10"/>
    </row>
    <row r="1399" spans="8:12" x14ac:dyDescent="0.25">
      <c r="H1399" s="10"/>
      <c r="I1399" s="10"/>
      <c r="J1399" s="10"/>
      <c r="K1399" s="10"/>
      <c r="L1399" s="10"/>
    </row>
    <row r="1400" spans="8:12" x14ac:dyDescent="0.25">
      <c r="H1400" s="10"/>
      <c r="I1400" s="10"/>
      <c r="J1400" s="10"/>
      <c r="K1400" s="10"/>
      <c r="L1400" s="10"/>
    </row>
    <row r="1401" spans="8:12" x14ac:dyDescent="0.25">
      <c r="H1401" s="10"/>
      <c r="I1401" s="10"/>
      <c r="J1401" s="10"/>
      <c r="K1401" s="10"/>
      <c r="L1401" s="10"/>
    </row>
    <row r="1402" spans="8:12" x14ac:dyDescent="0.25">
      <c r="H1402" s="10"/>
      <c r="I1402" s="10"/>
      <c r="J1402" s="10"/>
      <c r="K1402" s="10"/>
      <c r="L1402" s="10"/>
    </row>
    <row r="1403" spans="8:12" x14ac:dyDescent="0.25">
      <c r="H1403" s="10"/>
      <c r="I1403" s="10"/>
      <c r="J1403" s="10"/>
      <c r="K1403" s="10"/>
      <c r="L1403" s="10"/>
    </row>
    <row r="1404" spans="8:12" x14ac:dyDescent="0.25">
      <c r="H1404" s="10"/>
      <c r="I1404" s="10"/>
      <c r="J1404" s="10"/>
      <c r="K1404" s="10"/>
      <c r="L1404" s="10"/>
    </row>
    <row r="1405" spans="8:12" x14ac:dyDescent="0.25">
      <c r="H1405" s="10"/>
      <c r="I1405" s="10"/>
      <c r="J1405" s="10"/>
      <c r="K1405" s="10"/>
      <c r="L1405" s="10"/>
    </row>
    <row r="1406" spans="8:12" x14ac:dyDescent="0.25">
      <c r="H1406" s="10"/>
      <c r="I1406" s="10"/>
      <c r="J1406" s="10"/>
      <c r="K1406" s="10"/>
      <c r="L1406" s="10"/>
    </row>
    <row r="1407" spans="8:12" x14ac:dyDescent="0.25">
      <c r="H1407" s="10"/>
      <c r="I1407" s="10"/>
      <c r="J1407" s="10"/>
      <c r="K1407" s="10"/>
      <c r="L1407" s="10"/>
    </row>
    <row r="1408" spans="8:12" x14ac:dyDescent="0.25">
      <c r="H1408" s="10"/>
      <c r="I1408" s="10"/>
      <c r="J1408" s="10"/>
      <c r="K1408" s="10"/>
      <c r="L1408" s="10"/>
    </row>
    <row r="1409" spans="8:12" x14ac:dyDescent="0.25">
      <c r="H1409" s="10"/>
      <c r="I1409" s="10"/>
      <c r="J1409" s="10"/>
      <c r="K1409" s="10"/>
      <c r="L1409" s="10"/>
    </row>
    <row r="1410" spans="8:12" x14ac:dyDescent="0.25">
      <c r="H1410" s="10"/>
      <c r="I1410" s="10"/>
      <c r="J1410" s="10"/>
      <c r="K1410" s="10"/>
      <c r="L1410" s="10"/>
    </row>
    <row r="1411" spans="8:12" x14ac:dyDescent="0.25">
      <c r="H1411" s="10"/>
      <c r="I1411" s="10"/>
      <c r="J1411" s="10"/>
      <c r="K1411" s="10"/>
      <c r="L1411" s="10"/>
    </row>
    <row r="1412" spans="8:12" x14ac:dyDescent="0.25">
      <c r="H1412" s="10"/>
      <c r="I1412" s="10"/>
      <c r="J1412" s="10"/>
      <c r="K1412" s="10"/>
      <c r="L1412" s="10"/>
    </row>
    <row r="1413" spans="8:12" x14ac:dyDescent="0.25">
      <c r="H1413" s="10"/>
      <c r="I1413" s="10"/>
      <c r="J1413" s="10"/>
      <c r="K1413" s="10"/>
      <c r="L1413" s="10"/>
    </row>
    <row r="1414" spans="8:12" x14ac:dyDescent="0.25">
      <c r="H1414" s="10"/>
      <c r="I1414" s="10"/>
      <c r="J1414" s="10"/>
      <c r="K1414" s="10"/>
      <c r="L1414" s="10"/>
    </row>
    <row r="1415" spans="8:12" x14ac:dyDescent="0.25">
      <c r="H1415" s="10"/>
      <c r="I1415" s="10"/>
      <c r="J1415" s="10"/>
      <c r="K1415" s="10"/>
      <c r="L1415" s="10"/>
    </row>
    <row r="1416" spans="8:12" x14ac:dyDescent="0.25">
      <c r="H1416" s="10"/>
      <c r="I1416" s="10"/>
      <c r="J1416" s="10"/>
      <c r="K1416" s="10"/>
      <c r="L1416" s="10"/>
    </row>
    <row r="1417" spans="8:12" x14ac:dyDescent="0.25">
      <c r="H1417" s="10"/>
      <c r="I1417" s="10"/>
      <c r="J1417" s="10"/>
      <c r="K1417" s="10"/>
      <c r="L1417" s="10"/>
    </row>
    <row r="1418" spans="8:12" x14ac:dyDescent="0.25">
      <c r="H1418" s="10"/>
      <c r="I1418" s="10"/>
      <c r="J1418" s="10"/>
      <c r="K1418" s="10"/>
      <c r="L1418" s="10"/>
    </row>
    <row r="1419" spans="8:12" x14ac:dyDescent="0.25">
      <c r="H1419" s="10"/>
      <c r="I1419" s="10"/>
      <c r="J1419" s="10"/>
      <c r="K1419" s="10"/>
      <c r="L1419" s="10"/>
    </row>
    <row r="1420" spans="8:12" x14ac:dyDescent="0.25">
      <c r="H1420" s="10"/>
      <c r="I1420" s="10"/>
      <c r="J1420" s="10"/>
      <c r="K1420" s="10"/>
      <c r="L1420" s="10"/>
    </row>
    <row r="1421" spans="8:12" x14ac:dyDescent="0.25">
      <c r="H1421" s="10"/>
      <c r="I1421" s="10"/>
      <c r="J1421" s="10"/>
      <c r="K1421" s="10"/>
      <c r="L1421" s="10"/>
    </row>
    <row r="1422" spans="8:12" x14ac:dyDescent="0.25">
      <c r="H1422" s="10"/>
      <c r="I1422" s="10"/>
      <c r="J1422" s="10"/>
      <c r="K1422" s="10"/>
      <c r="L1422" s="10"/>
    </row>
    <row r="1423" spans="8:12" x14ac:dyDescent="0.25">
      <c r="H1423" s="10"/>
      <c r="I1423" s="10"/>
      <c r="J1423" s="10"/>
      <c r="K1423" s="10"/>
      <c r="L1423" s="10"/>
    </row>
    <row r="1424" spans="8:12" x14ac:dyDescent="0.25">
      <c r="H1424" s="10"/>
      <c r="I1424" s="10"/>
      <c r="J1424" s="10"/>
      <c r="K1424" s="10"/>
      <c r="L1424" s="10"/>
    </row>
    <row r="1425" spans="8:12" x14ac:dyDescent="0.25">
      <c r="H1425" s="10"/>
      <c r="I1425" s="10"/>
      <c r="J1425" s="10"/>
      <c r="K1425" s="10"/>
      <c r="L1425" s="10"/>
    </row>
    <row r="1426" spans="8:12" x14ac:dyDescent="0.25">
      <c r="H1426" s="10"/>
      <c r="I1426" s="10"/>
      <c r="J1426" s="10"/>
      <c r="K1426" s="10"/>
      <c r="L1426" s="10"/>
    </row>
    <row r="1427" spans="8:12" x14ac:dyDescent="0.25">
      <c r="H1427" s="10"/>
      <c r="I1427" s="10"/>
      <c r="J1427" s="10"/>
      <c r="K1427" s="10"/>
      <c r="L1427" s="10"/>
    </row>
    <row r="1428" spans="8:12" x14ac:dyDescent="0.25">
      <c r="H1428" s="10"/>
      <c r="I1428" s="10"/>
      <c r="J1428" s="10"/>
      <c r="K1428" s="10"/>
      <c r="L1428" s="10"/>
    </row>
    <row r="1429" spans="8:12" x14ac:dyDescent="0.25">
      <c r="H1429" s="10"/>
      <c r="I1429" s="10"/>
      <c r="J1429" s="10"/>
      <c r="K1429" s="10"/>
      <c r="L1429" s="10"/>
    </row>
    <row r="1430" spans="8:12" x14ac:dyDescent="0.25">
      <c r="H1430" s="10"/>
      <c r="I1430" s="10"/>
      <c r="J1430" s="10"/>
      <c r="K1430" s="10"/>
      <c r="L1430" s="10"/>
    </row>
    <row r="1431" spans="8:12" x14ac:dyDescent="0.25">
      <c r="H1431" s="10"/>
      <c r="I1431" s="10"/>
      <c r="J1431" s="10"/>
      <c r="K1431" s="10"/>
      <c r="L1431" s="10"/>
    </row>
    <row r="1432" spans="8:12" x14ac:dyDescent="0.25">
      <c r="H1432" s="10"/>
      <c r="I1432" s="10"/>
      <c r="J1432" s="10"/>
      <c r="K1432" s="10"/>
      <c r="L1432" s="10"/>
    </row>
    <row r="1433" spans="8:12" x14ac:dyDescent="0.25">
      <c r="H1433" s="10"/>
      <c r="I1433" s="10"/>
      <c r="J1433" s="10"/>
      <c r="K1433" s="10"/>
      <c r="L1433" s="10"/>
    </row>
    <row r="1434" spans="8:12" x14ac:dyDescent="0.25">
      <c r="H1434" s="10"/>
      <c r="I1434" s="10"/>
      <c r="J1434" s="10"/>
      <c r="K1434" s="10"/>
      <c r="L1434" s="10"/>
    </row>
    <row r="1435" spans="8:12" x14ac:dyDescent="0.25">
      <c r="H1435" s="10"/>
      <c r="I1435" s="10"/>
      <c r="J1435" s="10"/>
      <c r="K1435" s="10"/>
      <c r="L1435" s="10"/>
    </row>
    <row r="1436" spans="8:12" x14ac:dyDescent="0.25">
      <c r="H1436" s="10"/>
      <c r="I1436" s="10"/>
      <c r="J1436" s="10"/>
      <c r="K1436" s="10"/>
      <c r="L1436" s="10"/>
    </row>
    <row r="1437" spans="8:12" x14ac:dyDescent="0.25">
      <c r="H1437" s="10"/>
      <c r="I1437" s="10"/>
      <c r="J1437" s="10"/>
      <c r="K1437" s="10"/>
      <c r="L1437" s="10"/>
    </row>
    <row r="1438" spans="8:12" x14ac:dyDescent="0.25">
      <c r="H1438" s="10"/>
      <c r="I1438" s="10"/>
      <c r="J1438" s="10"/>
      <c r="K1438" s="10"/>
      <c r="L1438" s="10"/>
    </row>
    <row r="1439" spans="8:12" x14ac:dyDescent="0.25">
      <c r="H1439" s="10"/>
      <c r="I1439" s="10"/>
      <c r="J1439" s="10"/>
      <c r="K1439" s="10"/>
      <c r="L1439" s="10"/>
    </row>
    <row r="1440" spans="8:12" x14ac:dyDescent="0.25">
      <c r="H1440" s="10"/>
      <c r="I1440" s="10"/>
      <c r="J1440" s="10"/>
      <c r="K1440" s="10"/>
      <c r="L1440" s="10"/>
    </row>
    <row r="1441" spans="8:12" x14ac:dyDescent="0.25">
      <c r="H1441" s="10"/>
      <c r="I1441" s="10"/>
      <c r="J1441" s="10"/>
      <c r="K1441" s="10"/>
      <c r="L1441" s="10"/>
    </row>
    <row r="1442" spans="8:12" x14ac:dyDescent="0.25">
      <c r="H1442" s="10"/>
      <c r="I1442" s="10"/>
      <c r="J1442" s="10"/>
      <c r="K1442" s="10"/>
      <c r="L1442" s="10"/>
    </row>
    <row r="1443" spans="8:12" x14ac:dyDescent="0.25">
      <c r="H1443" s="10"/>
      <c r="I1443" s="10"/>
      <c r="J1443" s="10"/>
      <c r="K1443" s="10"/>
      <c r="L1443" s="10"/>
    </row>
    <row r="1444" spans="8:12" x14ac:dyDescent="0.25">
      <c r="H1444" s="10"/>
      <c r="I1444" s="10"/>
      <c r="J1444" s="10"/>
      <c r="K1444" s="10"/>
      <c r="L1444" s="10"/>
    </row>
    <row r="1445" spans="8:12" x14ac:dyDescent="0.25">
      <c r="H1445" s="10"/>
      <c r="I1445" s="10"/>
      <c r="J1445" s="10"/>
      <c r="K1445" s="10"/>
      <c r="L1445" s="10"/>
    </row>
    <row r="1446" spans="8:12" x14ac:dyDescent="0.25">
      <c r="H1446" s="10"/>
      <c r="I1446" s="10"/>
      <c r="J1446" s="10"/>
      <c r="K1446" s="10"/>
      <c r="L1446" s="10"/>
    </row>
    <row r="1447" spans="8:12" x14ac:dyDescent="0.25">
      <c r="H1447" s="10"/>
      <c r="I1447" s="10"/>
      <c r="J1447" s="10"/>
      <c r="K1447" s="10"/>
      <c r="L1447" s="10"/>
    </row>
    <row r="1448" spans="8:12" x14ac:dyDescent="0.25">
      <c r="H1448" s="10"/>
      <c r="I1448" s="10"/>
      <c r="J1448" s="10"/>
      <c r="K1448" s="10"/>
      <c r="L1448" s="10"/>
    </row>
    <row r="1449" spans="8:12" x14ac:dyDescent="0.25">
      <c r="H1449" s="10"/>
      <c r="I1449" s="10"/>
      <c r="J1449" s="10"/>
      <c r="K1449" s="10"/>
      <c r="L1449" s="10"/>
    </row>
    <row r="1450" spans="8:12" x14ac:dyDescent="0.25">
      <c r="H1450" s="10"/>
      <c r="I1450" s="10"/>
      <c r="J1450" s="10"/>
      <c r="K1450" s="10"/>
      <c r="L1450" s="10"/>
    </row>
    <row r="1451" spans="8:12" x14ac:dyDescent="0.25">
      <c r="H1451" s="10"/>
      <c r="I1451" s="10"/>
      <c r="J1451" s="10"/>
      <c r="K1451" s="10"/>
      <c r="L1451" s="10"/>
    </row>
    <row r="1452" spans="8:12" x14ac:dyDescent="0.25">
      <c r="H1452" s="10"/>
      <c r="I1452" s="10"/>
      <c r="J1452" s="10"/>
      <c r="K1452" s="10"/>
      <c r="L1452" s="10"/>
    </row>
    <row r="1453" spans="8:12" x14ac:dyDescent="0.25">
      <c r="H1453" s="10"/>
      <c r="I1453" s="10"/>
      <c r="J1453" s="10"/>
      <c r="K1453" s="10"/>
      <c r="L1453" s="10"/>
    </row>
    <row r="1454" spans="8:12" x14ac:dyDescent="0.25">
      <c r="H1454" s="10"/>
      <c r="I1454" s="10"/>
      <c r="J1454" s="10"/>
      <c r="K1454" s="10"/>
      <c r="L1454" s="10"/>
    </row>
    <row r="1455" spans="8:12" x14ac:dyDescent="0.25">
      <c r="H1455" s="10"/>
      <c r="I1455" s="10"/>
      <c r="J1455" s="10"/>
      <c r="K1455" s="10"/>
      <c r="L1455" s="10"/>
    </row>
    <row r="1456" spans="8:12" x14ac:dyDescent="0.25">
      <c r="H1456" s="10"/>
      <c r="I1456" s="10"/>
      <c r="J1456" s="10"/>
      <c r="K1456" s="10"/>
      <c r="L1456" s="10"/>
    </row>
    <row r="1457" spans="8:12" x14ac:dyDescent="0.25">
      <c r="H1457" s="10"/>
      <c r="I1457" s="10"/>
      <c r="J1457" s="10"/>
      <c r="K1457" s="10"/>
      <c r="L1457" s="10"/>
    </row>
    <row r="1458" spans="8:12" x14ac:dyDescent="0.25">
      <c r="H1458" s="10"/>
      <c r="I1458" s="10"/>
      <c r="J1458" s="10"/>
      <c r="K1458" s="10"/>
      <c r="L1458" s="10"/>
    </row>
    <row r="1459" spans="8:12" x14ac:dyDescent="0.25">
      <c r="H1459" s="10"/>
      <c r="I1459" s="10"/>
      <c r="J1459" s="10"/>
      <c r="K1459" s="10"/>
      <c r="L1459" s="10"/>
    </row>
    <row r="1460" spans="8:12" x14ac:dyDescent="0.25">
      <c r="H1460" s="10"/>
      <c r="I1460" s="10"/>
      <c r="J1460" s="10"/>
      <c r="K1460" s="10"/>
      <c r="L1460" s="10"/>
    </row>
    <row r="1461" spans="8:12" x14ac:dyDescent="0.25">
      <c r="H1461" s="10"/>
      <c r="I1461" s="10"/>
      <c r="J1461" s="10"/>
      <c r="K1461" s="10"/>
      <c r="L1461" s="10"/>
    </row>
    <row r="1462" spans="8:12" x14ac:dyDescent="0.25">
      <c r="H1462" s="10"/>
      <c r="I1462" s="10"/>
      <c r="J1462" s="10"/>
      <c r="K1462" s="10"/>
      <c r="L1462" s="10"/>
    </row>
    <row r="1463" spans="8:12" x14ac:dyDescent="0.25">
      <c r="H1463" s="10"/>
      <c r="I1463" s="10"/>
      <c r="J1463" s="10"/>
      <c r="K1463" s="10"/>
      <c r="L1463" s="10"/>
    </row>
    <row r="1464" spans="8:12" x14ac:dyDescent="0.25">
      <c r="H1464" s="10"/>
      <c r="I1464" s="10"/>
      <c r="J1464" s="10"/>
      <c r="K1464" s="10"/>
      <c r="L1464" s="10"/>
    </row>
    <row r="1465" spans="8:12" x14ac:dyDescent="0.25">
      <c r="H1465" s="10"/>
      <c r="I1465" s="10"/>
      <c r="J1465" s="10"/>
      <c r="K1465" s="10"/>
      <c r="L1465" s="10"/>
    </row>
    <row r="1466" spans="8:12" x14ac:dyDescent="0.25">
      <c r="H1466" s="10"/>
      <c r="I1466" s="10"/>
      <c r="J1466" s="10"/>
      <c r="K1466" s="10"/>
      <c r="L1466" s="10"/>
    </row>
    <row r="1467" spans="8:12" x14ac:dyDescent="0.25">
      <c r="H1467" s="10"/>
      <c r="I1467" s="10"/>
      <c r="J1467" s="10"/>
      <c r="K1467" s="10"/>
      <c r="L1467" s="10"/>
    </row>
    <row r="1468" spans="8:12" x14ac:dyDescent="0.25">
      <c r="H1468" s="10"/>
      <c r="I1468" s="10"/>
      <c r="J1468" s="10"/>
      <c r="K1468" s="10"/>
      <c r="L1468" s="10"/>
    </row>
    <row r="1469" spans="8:12" x14ac:dyDescent="0.25">
      <c r="H1469" s="10"/>
      <c r="I1469" s="10"/>
      <c r="J1469" s="10"/>
      <c r="K1469" s="10"/>
      <c r="L1469" s="10"/>
    </row>
    <row r="1470" spans="8:12" x14ac:dyDescent="0.25">
      <c r="H1470" s="10"/>
      <c r="I1470" s="10"/>
      <c r="J1470" s="10"/>
      <c r="K1470" s="10"/>
      <c r="L1470" s="10"/>
    </row>
    <row r="1471" spans="8:12" x14ac:dyDescent="0.25">
      <c r="H1471" s="10"/>
      <c r="I1471" s="10"/>
      <c r="J1471" s="10"/>
      <c r="K1471" s="10"/>
      <c r="L1471" s="10"/>
    </row>
    <row r="1472" spans="8:12" x14ac:dyDescent="0.25">
      <c r="H1472" s="10"/>
      <c r="I1472" s="10"/>
      <c r="J1472" s="10"/>
      <c r="K1472" s="10"/>
      <c r="L1472" s="10"/>
    </row>
    <row r="1473" spans="8:12" x14ac:dyDescent="0.25">
      <c r="H1473" s="10"/>
      <c r="I1473" s="10"/>
      <c r="J1473" s="10"/>
      <c r="K1473" s="10"/>
      <c r="L1473" s="10"/>
    </row>
    <row r="1474" spans="8:12" x14ac:dyDescent="0.25">
      <c r="H1474" s="10"/>
      <c r="I1474" s="10"/>
      <c r="J1474" s="10"/>
      <c r="K1474" s="10"/>
      <c r="L1474" s="10"/>
    </row>
    <row r="1475" spans="8:12" x14ac:dyDescent="0.25">
      <c r="H1475" s="10"/>
      <c r="I1475" s="10"/>
      <c r="J1475" s="10"/>
      <c r="K1475" s="10"/>
      <c r="L1475" s="10"/>
    </row>
    <row r="1476" spans="8:12" x14ac:dyDescent="0.25">
      <c r="H1476" s="10"/>
      <c r="I1476" s="10"/>
      <c r="J1476" s="10"/>
      <c r="K1476" s="10"/>
      <c r="L1476" s="10"/>
    </row>
    <row r="1477" spans="8:12" x14ac:dyDescent="0.25">
      <c r="H1477" s="10"/>
      <c r="I1477" s="10"/>
      <c r="J1477" s="10"/>
      <c r="K1477" s="10"/>
      <c r="L1477" s="10"/>
    </row>
    <row r="1478" spans="8:12" x14ac:dyDescent="0.25">
      <c r="H1478" s="10"/>
      <c r="I1478" s="10"/>
      <c r="J1478" s="10"/>
      <c r="K1478" s="10"/>
      <c r="L1478" s="10"/>
    </row>
    <row r="1479" spans="8:12" x14ac:dyDescent="0.25">
      <c r="H1479" s="10"/>
      <c r="I1479" s="10"/>
      <c r="J1479" s="10"/>
      <c r="K1479" s="10"/>
      <c r="L1479" s="10"/>
    </row>
    <row r="1480" spans="8:12" x14ac:dyDescent="0.25">
      <c r="H1480" s="10"/>
      <c r="I1480" s="10"/>
      <c r="J1480" s="10"/>
      <c r="K1480" s="10"/>
      <c r="L1480" s="10"/>
    </row>
    <row r="1481" spans="8:12" x14ac:dyDescent="0.25">
      <c r="H1481" s="10"/>
      <c r="I1481" s="10"/>
      <c r="J1481" s="10"/>
      <c r="K1481" s="10"/>
      <c r="L1481" s="10"/>
    </row>
    <row r="1482" spans="8:12" x14ac:dyDescent="0.25">
      <c r="H1482" s="10"/>
      <c r="I1482" s="10"/>
      <c r="J1482" s="10"/>
      <c r="K1482" s="10"/>
      <c r="L1482" s="10"/>
    </row>
    <row r="1483" spans="8:12" x14ac:dyDescent="0.25">
      <c r="H1483" s="10"/>
      <c r="I1483" s="10"/>
      <c r="J1483" s="10"/>
      <c r="K1483" s="10"/>
      <c r="L1483" s="10"/>
    </row>
    <row r="1484" spans="8:12" x14ac:dyDescent="0.25">
      <c r="H1484" s="10"/>
      <c r="I1484" s="10"/>
      <c r="J1484" s="10"/>
      <c r="K1484" s="10"/>
      <c r="L1484" s="10"/>
    </row>
    <row r="1485" spans="8:12" x14ac:dyDescent="0.25">
      <c r="H1485" s="10"/>
      <c r="I1485" s="10"/>
      <c r="J1485" s="10"/>
      <c r="K1485" s="10"/>
      <c r="L1485" s="10"/>
    </row>
    <row r="1486" spans="8:12" x14ac:dyDescent="0.25">
      <c r="H1486" s="10"/>
      <c r="I1486" s="10"/>
      <c r="J1486" s="10"/>
      <c r="K1486" s="10"/>
      <c r="L1486" s="10"/>
    </row>
    <row r="1487" spans="8:12" x14ac:dyDescent="0.25">
      <c r="H1487" s="10"/>
      <c r="I1487" s="10"/>
      <c r="J1487" s="10"/>
      <c r="K1487" s="10"/>
      <c r="L1487" s="10"/>
    </row>
    <row r="1488" spans="8:12" x14ac:dyDescent="0.25">
      <c r="H1488" s="10"/>
      <c r="I1488" s="10"/>
      <c r="J1488" s="10"/>
      <c r="K1488" s="10"/>
      <c r="L1488" s="10"/>
    </row>
    <row r="1489" spans="8:12" x14ac:dyDescent="0.25">
      <c r="H1489" s="10"/>
      <c r="I1489" s="10"/>
      <c r="J1489" s="10"/>
      <c r="K1489" s="10"/>
      <c r="L1489" s="10"/>
    </row>
    <row r="1490" spans="8:12" x14ac:dyDescent="0.25">
      <c r="H1490" s="10"/>
      <c r="I1490" s="10"/>
      <c r="J1490" s="10"/>
      <c r="K1490" s="10"/>
      <c r="L1490" s="10"/>
    </row>
    <row r="1491" spans="8:12" x14ac:dyDescent="0.25">
      <c r="H1491" s="10"/>
      <c r="I1491" s="10"/>
      <c r="J1491" s="10"/>
      <c r="K1491" s="10"/>
      <c r="L1491" s="10"/>
    </row>
    <row r="1492" spans="8:12" x14ac:dyDescent="0.25">
      <c r="H1492" s="10"/>
      <c r="I1492" s="10"/>
      <c r="J1492" s="10"/>
      <c r="K1492" s="10"/>
      <c r="L1492" s="10"/>
    </row>
    <row r="1493" spans="8:12" x14ac:dyDescent="0.25">
      <c r="H1493" s="10"/>
      <c r="I1493" s="10"/>
      <c r="J1493" s="10"/>
      <c r="K1493" s="10"/>
      <c r="L1493" s="10"/>
    </row>
    <row r="1494" spans="8:12" x14ac:dyDescent="0.25">
      <c r="H1494" s="10"/>
      <c r="I1494" s="10"/>
      <c r="J1494" s="10"/>
      <c r="K1494" s="10"/>
      <c r="L1494" s="10"/>
    </row>
    <row r="1495" spans="8:12" x14ac:dyDescent="0.25">
      <c r="H1495" s="10"/>
      <c r="I1495" s="10"/>
      <c r="J1495" s="10"/>
      <c r="K1495" s="10"/>
      <c r="L1495" s="10"/>
    </row>
    <row r="1496" spans="8:12" x14ac:dyDescent="0.25">
      <c r="H1496" s="10"/>
      <c r="I1496" s="10"/>
      <c r="J1496" s="10"/>
      <c r="K1496" s="10"/>
      <c r="L1496" s="10"/>
    </row>
    <row r="1497" spans="8:12" x14ac:dyDescent="0.25">
      <c r="H1497" s="10"/>
      <c r="I1497" s="10"/>
      <c r="J1497" s="10"/>
      <c r="K1497" s="10"/>
      <c r="L1497" s="10"/>
    </row>
    <row r="1498" spans="8:12" x14ac:dyDescent="0.25">
      <c r="H1498" s="10"/>
      <c r="I1498" s="10"/>
      <c r="J1498" s="10"/>
      <c r="K1498" s="10"/>
      <c r="L1498" s="10"/>
    </row>
    <row r="1499" spans="8:12" x14ac:dyDescent="0.25">
      <c r="H1499" s="10"/>
      <c r="I1499" s="10"/>
      <c r="J1499" s="10"/>
      <c r="K1499" s="10"/>
      <c r="L1499" s="10"/>
    </row>
    <row r="1500" spans="8:12" x14ac:dyDescent="0.25">
      <c r="H1500" s="10"/>
      <c r="I1500" s="10"/>
      <c r="J1500" s="10"/>
      <c r="K1500" s="10"/>
      <c r="L1500" s="10"/>
    </row>
    <row r="1501" spans="8:12" x14ac:dyDescent="0.25">
      <c r="H1501" s="10"/>
      <c r="I1501" s="10"/>
      <c r="J1501" s="10"/>
      <c r="K1501" s="10"/>
      <c r="L1501" s="10"/>
    </row>
    <row r="1502" spans="8:12" x14ac:dyDescent="0.25">
      <c r="H1502" s="10"/>
      <c r="I1502" s="10"/>
      <c r="J1502" s="10"/>
      <c r="K1502" s="10"/>
      <c r="L1502" s="10"/>
    </row>
    <row r="1503" spans="8:12" x14ac:dyDescent="0.25">
      <c r="H1503" s="10"/>
      <c r="I1503" s="10"/>
      <c r="J1503" s="10"/>
      <c r="K1503" s="10"/>
      <c r="L1503" s="10"/>
    </row>
    <row r="1504" spans="8:12" x14ac:dyDescent="0.25">
      <c r="H1504" s="10"/>
      <c r="I1504" s="10"/>
      <c r="J1504" s="10"/>
      <c r="K1504" s="10"/>
      <c r="L1504" s="10"/>
    </row>
    <row r="1505" spans="8:12" x14ac:dyDescent="0.25">
      <c r="H1505" s="10"/>
      <c r="I1505" s="10"/>
      <c r="J1505" s="10"/>
      <c r="K1505" s="10"/>
      <c r="L1505" s="10"/>
    </row>
    <row r="1506" spans="8:12" x14ac:dyDescent="0.25">
      <c r="H1506" s="10"/>
      <c r="I1506" s="10"/>
      <c r="J1506" s="10"/>
      <c r="K1506" s="10"/>
      <c r="L1506" s="10"/>
    </row>
    <row r="1507" spans="8:12" x14ac:dyDescent="0.25">
      <c r="H1507" s="10"/>
      <c r="I1507" s="10"/>
      <c r="J1507" s="10"/>
      <c r="K1507" s="10"/>
      <c r="L1507" s="10"/>
    </row>
    <row r="1508" spans="8:12" x14ac:dyDescent="0.25">
      <c r="H1508" s="10"/>
      <c r="I1508" s="10"/>
      <c r="J1508" s="10"/>
      <c r="K1508" s="10"/>
      <c r="L1508" s="10"/>
    </row>
    <row r="1509" spans="8:12" x14ac:dyDescent="0.25">
      <c r="H1509" s="10"/>
      <c r="I1509" s="10"/>
      <c r="J1509" s="10"/>
      <c r="K1509" s="10"/>
      <c r="L1509" s="10"/>
    </row>
    <row r="1510" spans="8:12" x14ac:dyDescent="0.25">
      <c r="H1510" s="10"/>
      <c r="I1510" s="10"/>
      <c r="J1510" s="10"/>
      <c r="K1510" s="10"/>
      <c r="L1510" s="10"/>
    </row>
    <row r="1511" spans="8:12" x14ac:dyDescent="0.25">
      <c r="H1511" s="10"/>
      <c r="I1511" s="10"/>
      <c r="J1511" s="10"/>
      <c r="K1511" s="10"/>
      <c r="L1511" s="10"/>
    </row>
    <row r="1512" spans="8:12" x14ac:dyDescent="0.25">
      <c r="H1512" s="10"/>
      <c r="I1512" s="10"/>
      <c r="J1512" s="10"/>
      <c r="K1512" s="10"/>
      <c r="L1512" s="10"/>
    </row>
    <row r="1513" spans="8:12" x14ac:dyDescent="0.25">
      <c r="H1513" s="10"/>
      <c r="I1513" s="10"/>
      <c r="J1513" s="10"/>
      <c r="K1513" s="10"/>
      <c r="L1513" s="10"/>
    </row>
    <row r="1514" spans="8:12" x14ac:dyDescent="0.25">
      <c r="H1514" s="10"/>
      <c r="I1514" s="10"/>
      <c r="J1514" s="10"/>
      <c r="K1514" s="10"/>
      <c r="L1514" s="10"/>
    </row>
    <row r="1515" spans="8:12" x14ac:dyDescent="0.25">
      <c r="H1515" s="10"/>
      <c r="I1515" s="10"/>
      <c r="J1515" s="10"/>
      <c r="K1515" s="10"/>
      <c r="L1515" s="10"/>
    </row>
    <row r="1516" spans="8:12" x14ac:dyDescent="0.25">
      <c r="H1516" s="10"/>
      <c r="I1516" s="10"/>
      <c r="J1516" s="10"/>
      <c r="K1516" s="10"/>
      <c r="L1516" s="10"/>
    </row>
    <row r="1517" spans="8:12" x14ac:dyDescent="0.25">
      <c r="H1517" s="10"/>
      <c r="I1517" s="10"/>
      <c r="J1517" s="10"/>
      <c r="K1517" s="10"/>
      <c r="L1517" s="10"/>
    </row>
    <row r="1518" spans="8:12" x14ac:dyDescent="0.25">
      <c r="H1518" s="10"/>
      <c r="I1518" s="10"/>
      <c r="J1518" s="10"/>
      <c r="K1518" s="10"/>
      <c r="L1518" s="10"/>
    </row>
    <row r="1519" spans="8:12" x14ac:dyDescent="0.25">
      <c r="H1519" s="10"/>
      <c r="I1519" s="10"/>
      <c r="J1519" s="10"/>
      <c r="K1519" s="10"/>
      <c r="L1519" s="10"/>
    </row>
    <row r="1520" spans="8:12" x14ac:dyDescent="0.25">
      <c r="H1520" s="10"/>
      <c r="I1520" s="10"/>
      <c r="J1520" s="10"/>
      <c r="K1520" s="10"/>
      <c r="L1520" s="10"/>
    </row>
    <row r="1521" spans="8:12" x14ac:dyDescent="0.25">
      <c r="H1521" s="10"/>
      <c r="I1521" s="10"/>
      <c r="J1521" s="10"/>
      <c r="K1521" s="10"/>
      <c r="L1521" s="10"/>
    </row>
    <row r="1522" spans="8:12" x14ac:dyDescent="0.25">
      <c r="H1522" s="10"/>
      <c r="I1522" s="10"/>
      <c r="J1522" s="10"/>
      <c r="K1522" s="10"/>
      <c r="L1522" s="10"/>
    </row>
    <row r="1523" spans="8:12" x14ac:dyDescent="0.25">
      <c r="H1523" s="10"/>
      <c r="I1523" s="10"/>
      <c r="J1523" s="10"/>
      <c r="K1523" s="10"/>
      <c r="L1523" s="10"/>
    </row>
    <row r="1524" spans="8:12" x14ac:dyDescent="0.25">
      <c r="H1524" s="10"/>
      <c r="I1524" s="10"/>
      <c r="J1524" s="10"/>
      <c r="K1524" s="10"/>
      <c r="L1524" s="10"/>
    </row>
    <row r="1525" spans="8:12" x14ac:dyDescent="0.25">
      <c r="H1525" s="10"/>
      <c r="I1525" s="10"/>
      <c r="J1525" s="10"/>
      <c r="K1525" s="10"/>
      <c r="L1525" s="10"/>
    </row>
    <row r="1526" spans="8:12" x14ac:dyDescent="0.25">
      <c r="H1526" s="10"/>
      <c r="I1526" s="10"/>
      <c r="J1526" s="10"/>
      <c r="K1526" s="10"/>
      <c r="L1526" s="10"/>
    </row>
    <row r="1527" spans="8:12" x14ac:dyDescent="0.25">
      <c r="H1527" s="10"/>
      <c r="I1527" s="10"/>
      <c r="J1527" s="10"/>
      <c r="K1527" s="10"/>
      <c r="L1527" s="10"/>
    </row>
    <row r="1528" spans="8:12" x14ac:dyDescent="0.25">
      <c r="H1528" s="10"/>
      <c r="I1528" s="10"/>
      <c r="J1528" s="10"/>
      <c r="K1528" s="10"/>
      <c r="L1528" s="10"/>
    </row>
    <row r="1529" spans="8:12" x14ac:dyDescent="0.25">
      <c r="H1529" s="10"/>
      <c r="I1529" s="10"/>
      <c r="J1529" s="10"/>
      <c r="K1529" s="10"/>
      <c r="L1529" s="10"/>
    </row>
    <row r="1530" spans="8:12" x14ac:dyDescent="0.25">
      <c r="H1530" s="10"/>
      <c r="I1530" s="10"/>
      <c r="J1530" s="10"/>
      <c r="K1530" s="10"/>
      <c r="L1530" s="10"/>
    </row>
    <row r="1531" spans="8:12" x14ac:dyDescent="0.25">
      <c r="H1531" s="10"/>
      <c r="I1531" s="10"/>
      <c r="J1531" s="10"/>
      <c r="K1531" s="10"/>
      <c r="L1531" s="10"/>
    </row>
    <row r="1532" spans="8:12" x14ac:dyDescent="0.25">
      <c r="H1532" s="10"/>
      <c r="I1532" s="10"/>
      <c r="J1532" s="10"/>
      <c r="K1532" s="10"/>
      <c r="L1532" s="10"/>
    </row>
    <row r="1533" spans="8:12" x14ac:dyDescent="0.25">
      <c r="H1533" s="10"/>
      <c r="I1533" s="10"/>
      <c r="J1533" s="10"/>
      <c r="K1533" s="10"/>
      <c r="L1533" s="10"/>
    </row>
    <row r="1534" spans="8:12" x14ac:dyDescent="0.25">
      <c r="H1534" s="10"/>
      <c r="I1534" s="10"/>
      <c r="J1534" s="10"/>
      <c r="K1534" s="10"/>
      <c r="L1534" s="10"/>
    </row>
    <row r="1535" spans="8:12" x14ac:dyDescent="0.25">
      <c r="H1535" s="10"/>
      <c r="I1535" s="10"/>
      <c r="J1535" s="10"/>
      <c r="K1535" s="10"/>
      <c r="L1535" s="10"/>
    </row>
    <row r="1536" spans="8:12" x14ac:dyDescent="0.25">
      <c r="H1536" s="10"/>
      <c r="I1536" s="10"/>
      <c r="J1536" s="10"/>
      <c r="K1536" s="10"/>
      <c r="L1536" s="10"/>
    </row>
    <row r="1537" spans="8:12" x14ac:dyDescent="0.25">
      <c r="H1537" s="10"/>
      <c r="I1537" s="10"/>
      <c r="J1537" s="10"/>
      <c r="K1537" s="10"/>
      <c r="L1537" s="10"/>
    </row>
    <row r="1538" spans="8:12" x14ac:dyDescent="0.25">
      <c r="H1538" s="10"/>
      <c r="I1538" s="10"/>
      <c r="J1538" s="10"/>
      <c r="K1538" s="10"/>
      <c r="L1538" s="10"/>
    </row>
    <row r="1539" spans="8:12" x14ac:dyDescent="0.25">
      <c r="H1539" s="10"/>
      <c r="I1539" s="10"/>
      <c r="J1539" s="10"/>
      <c r="K1539" s="10"/>
      <c r="L1539" s="10"/>
    </row>
    <row r="1540" spans="8:12" x14ac:dyDescent="0.25">
      <c r="H1540" s="10"/>
      <c r="I1540" s="10"/>
      <c r="J1540" s="10"/>
      <c r="K1540" s="10"/>
      <c r="L1540" s="10"/>
    </row>
    <row r="1541" spans="8:12" x14ac:dyDescent="0.25">
      <c r="H1541" s="10"/>
      <c r="I1541" s="10"/>
      <c r="J1541" s="10"/>
      <c r="K1541" s="10"/>
      <c r="L1541" s="10"/>
    </row>
    <row r="1542" spans="8:12" x14ac:dyDescent="0.25">
      <c r="H1542" s="10"/>
      <c r="I1542" s="10"/>
      <c r="J1542" s="10"/>
      <c r="K1542" s="10"/>
      <c r="L1542" s="10"/>
    </row>
    <row r="1543" spans="8:12" x14ac:dyDescent="0.25">
      <c r="H1543" s="10"/>
      <c r="I1543" s="10"/>
      <c r="J1543" s="10"/>
      <c r="K1543" s="10"/>
      <c r="L1543" s="10"/>
    </row>
    <row r="1544" spans="8:12" x14ac:dyDescent="0.25">
      <c r="H1544" s="10"/>
      <c r="I1544" s="10"/>
      <c r="J1544" s="10"/>
      <c r="K1544" s="10"/>
      <c r="L1544" s="10"/>
    </row>
    <row r="1545" spans="8:12" x14ac:dyDescent="0.25">
      <c r="H1545" s="10"/>
      <c r="I1545" s="10"/>
      <c r="J1545" s="10"/>
      <c r="K1545" s="10"/>
      <c r="L1545" s="10"/>
    </row>
    <row r="1546" spans="8:12" x14ac:dyDescent="0.25">
      <c r="H1546" s="10"/>
      <c r="I1546" s="10"/>
      <c r="J1546" s="10"/>
      <c r="K1546" s="10"/>
      <c r="L1546" s="10"/>
    </row>
    <row r="1547" spans="8:12" x14ac:dyDescent="0.25">
      <c r="H1547" s="10"/>
      <c r="I1547" s="10"/>
      <c r="J1547" s="10"/>
      <c r="K1547" s="10"/>
      <c r="L1547" s="10"/>
    </row>
    <row r="1548" spans="8:12" x14ac:dyDescent="0.25">
      <c r="H1548" s="10"/>
      <c r="I1548" s="10"/>
      <c r="J1548" s="10"/>
      <c r="K1548" s="10"/>
      <c r="L1548" s="10"/>
    </row>
    <row r="1549" spans="8:12" x14ac:dyDescent="0.25">
      <c r="H1549" s="10"/>
      <c r="I1549" s="10"/>
      <c r="J1549" s="10"/>
      <c r="K1549" s="10"/>
      <c r="L1549" s="10"/>
    </row>
    <row r="1550" spans="8:12" x14ac:dyDescent="0.25">
      <c r="H1550" s="10"/>
      <c r="I1550" s="10"/>
      <c r="J1550" s="10"/>
      <c r="K1550" s="10"/>
      <c r="L1550" s="10"/>
    </row>
    <row r="1551" spans="8:12" x14ac:dyDescent="0.25">
      <c r="H1551" s="10"/>
      <c r="I1551" s="10"/>
      <c r="J1551" s="10"/>
      <c r="K1551" s="10"/>
      <c r="L1551" s="10"/>
    </row>
    <row r="1552" spans="8:12" x14ac:dyDescent="0.25">
      <c r="H1552" s="10"/>
      <c r="I1552" s="10"/>
      <c r="J1552" s="10"/>
      <c r="K1552" s="10"/>
      <c r="L1552" s="10"/>
    </row>
    <row r="1553" spans="8:12" x14ac:dyDescent="0.25">
      <c r="H1553" s="10"/>
      <c r="I1553" s="10"/>
      <c r="J1553" s="10"/>
      <c r="K1553" s="10"/>
      <c r="L1553" s="10"/>
    </row>
    <row r="1554" spans="8:12" x14ac:dyDescent="0.25">
      <c r="H1554" s="10"/>
      <c r="I1554" s="10"/>
      <c r="J1554" s="10"/>
      <c r="K1554" s="10"/>
      <c r="L1554" s="10"/>
    </row>
    <row r="1555" spans="8:12" x14ac:dyDescent="0.25">
      <c r="H1555" s="10"/>
      <c r="I1555" s="10"/>
      <c r="J1555" s="10"/>
      <c r="K1555" s="10"/>
      <c r="L1555" s="10"/>
    </row>
    <row r="1556" spans="8:12" x14ac:dyDescent="0.25">
      <c r="H1556" s="10"/>
      <c r="I1556" s="10"/>
      <c r="J1556" s="10"/>
      <c r="K1556" s="10"/>
      <c r="L1556" s="10"/>
    </row>
    <row r="1557" spans="8:12" x14ac:dyDescent="0.25">
      <c r="H1557" s="10"/>
      <c r="I1557" s="10"/>
      <c r="J1557" s="10"/>
      <c r="K1557" s="10"/>
      <c r="L1557" s="10"/>
    </row>
    <row r="1558" spans="8:12" x14ac:dyDescent="0.25">
      <c r="H1558" s="10"/>
      <c r="I1558" s="10"/>
      <c r="J1558" s="10"/>
      <c r="K1558" s="10"/>
      <c r="L1558" s="10"/>
    </row>
    <row r="1559" spans="8:12" x14ac:dyDescent="0.25">
      <c r="H1559" s="10"/>
      <c r="I1559" s="10"/>
      <c r="J1559" s="10"/>
      <c r="K1559" s="10"/>
      <c r="L1559" s="10"/>
    </row>
    <row r="1560" spans="8:12" x14ac:dyDescent="0.25">
      <c r="H1560" s="10"/>
      <c r="I1560" s="10"/>
      <c r="J1560" s="10"/>
      <c r="K1560" s="10"/>
      <c r="L1560" s="10"/>
    </row>
    <row r="1561" spans="8:12" x14ac:dyDescent="0.25">
      <c r="H1561" s="10"/>
      <c r="I1561" s="10"/>
      <c r="J1561" s="10"/>
      <c r="K1561" s="10"/>
      <c r="L1561" s="10"/>
    </row>
    <row r="1562" spans="8:12" x14ac:dyDescent="0.25">
      <c r="H1562" s="10"/>
      <c r="I1562" s="10"/>
      <c r="J1562" s="10"/>
      <c r="K1562" s="10"/>
      <c r="L1562" s="10"/>
    </row>
    <row r="1563" spans="8:12" x14ac:dyDescent="0.25">
      <c r="H1563" s="10"/>
      <c r="I1563" s="10"/>
      <c r="J1563" s="10"/>
      <c r="K1563" s="10"/>
      <c r="L1563" s="10"/>
    </row>
    <row r="1564" spans="8:12" x14ac:dyDescent="0.25">
      <c r="H1564" s="10"/>
      <c r="I1564" s="10"/>
      <c r="J1564" s="10"/>
      <c r="K1564" s="10"/>
      <c r="L1564" s="10"/>
    </row>
    <row r="1565" spans="8:12" x14ac:dyDescent="0.25">
      <c r="H1565" s="10"/>
      <c r="I1565" s="10"/>
      <c r="J1565" s="10"/>
      <c r="K1565" s="10"/>
      <c r="L1565" s="10"/>
    </row>
    <row r="1566" spans="8:12" x14ac:dyDescent="0.25">
      <c r="H1566" s="10"/>
      <c r="I1566" s="10"/>
      <c r="J1566" s="10"/>
      <c r="K1566" s="10"/>
      <c r="L1566" s="10"/>
    </row>
    <row r="1567" spans="8:12" x14ac:dyDescent="0.25">
      <c r="H1567" s="10"/>
      <c r="I1567" s="10"/>
      <c r="J1567" s="10"/>
      <c r="K1567" s="10"/>
      <c r="L1567" s="10"/>
    </row>
    <row r="1568" spans="8:12" x14ac:dyDescent="0.25">
      <c r="H1568" s="10"/>
      <c r="I1568" s="10"/>
      <c r="J1568" s="10"/>
      <c r="K1568" s="10"/>
      <c r="L1568" s="10"/>
    </row>
    <row r="1569" spans="8:12" x14ac:dyDescent="0.25">
      <c r="H1569" s="10"/>
      <c r="I1569" s="10"/>
      <c r="J1569" s="10"/>
      <c r="K1569" s="10"/>
      <c r="L1569" s="10"/>
    </row>
    <row r="1570" spans="8:12" x14ac:dyDescent="0.25">
      <c r="H1570" s="10"/>
      <c r="I1570" s="10"/>
      <c r="J1570" s="10"/>
      <c r="K1570" s="10"/>
      <c r="L1570" s="10"/>
    </row>
    <row r="1571" spans="8:12" x14ac:dyDescent="0.25">
      <c r="H1571" s="10"/>
      <c r="I1571" s="10"/>
      <c r="J1571" s="10"/>
      <c r="K1571" s="10"/>
      <c r="L1571" s="10"/>
    </row>
    <row r="1572" spans="8:12" x14ac:dyDescent="0.25">
      <c r="H1572" s="10"/>
      <c r="I1572" s="10"/>
      <c r="J1572" s="10"/>
      <c r="K1572" s="10"/>
      <c r="L1572" s="10"/>
    </row>
    <row r="1573" spans="8:12" x14ac:dyDescent="0.25">
      <c r="H1573" s="10"/>
      <c r="I1573" s="10"/>
      <c r="J1573" s="10"/>
      <c r="K1573" s="10"/>
      <c r="L1573" s="10"/>
    </row>
    <row r="1574" spans="8:12" x14ac:dyDescent="0.25">
      <c r="H1574" s="10"/>
      <c r="I1574" s="10"/>
      <c r="J1574" s="10"/>
      <c r="K1574" s="10"/>
      <c r="L1574" s="10"/>
    </row>
    <row r="1575" spans="8:12" x14ac:dyDescent="0.25">
      <c r="H1575" s="10"/>
      <c r="I1575" s="10"/>
      <c r="J1575" s="10"/>
      <c r="K1575" s="10"/>
      <c r="L1575" s="10"/>
    </row>
    <row r="1576" spans="8:12" x14ac:dyDescent="0.25">
      <c r="H1576" s="10"/>
      <c r="I1576" s="10"/>
      <c r="J1576" s="10"/>
      <c r="K1576" s="10"/>
      <c r="L1576" s="10"/>
    </row>
    <row r="1577" spans="8:12" x14ac:dyDescent="0.25">
      <c r="H1577" s="10"/>
      <c r="I1577" s="10"/>
      <c r="J1577" s="10"/>
      <c r="K1577" s="10"/>
      <c r="L1577" s="10"/>
    </row>
    <row r="1578" spans="8:12" x14ac:dyDescent="0.25">
      <c r="H1578" s="10"/>
      <c r="I1578" s="10"/>
      <c r="J1578" s="10"/>
      <c r="K1578" s="10"/>
      <c r="L1578" s="10"/>
    </row>
    <row r="1579" spans="8:12" x14ac:dyDescent="0.25">
      <c r="H1579" s="10"/>
      <c r="I1579" s="10"/>
      <c r="J1579" s="10"/>
      <c r="K1579" s="10"/>
      <c r="L1579" s="10"/>
    </row>
    <row r="1580" spans="8:12" x14ac:dyDescent="0.25">
      <c r="H1580" s="10"/>
      <c r="I1580" s="10"/>
      <c r="J1580" s="10"/>
      <c r="K1580" s="10"/>
      <c r="L1580" s="10"/>
    </row>
    <row r="1581" spans="8:12" x14ac:dyDescent="0.25">
      <c r="H1581" s="10"/>
      <c r="I1581" s="10"/>
      <c r="J1581" s="10"/>
      <c r="K1581" s="10"/>
      <c r="L1581" s="10"/>
    </row>
    <row r="1582" spans="8:12" x14ac:dyDescent="0.25">
      <c r="H1582" s="10"/>
      <c r="I1582" s="10"/>
      <c r="J1582" s="10"/>
      <c r="K1582" s="10"/>
      <c r="L1582" s="10"/>
    </row>
    <row r="1583" spans="8:12" x14ac:dyDescent="0.25">
      <c r="H1583" s="10"/>
      <c r="I1583" s="10"/>
      <c r="J1583" s="10"/>
      <c r="K1583" s="10"/>
      <c r="L1583" s="10"/>
    </row>
    <row r="1584" spans="8:12" x14ac:dyDescent="0.25">
      <c r="H1584" s="10"/>
      <c r="I1584" s="10"/>
      <c r="J1584" s="10"/>
      <c r="K1584" s="10"/>
      <c r="L1584" s="10"/>
    </row>
    <row r="1585" spans="8:12" x14ac:dyDescent="0.25">
      <c r="H1585" s="10"/>
      <c r="I1585" s="10"/>
      <c r="J1585" s="10"/>
      <c r="K1585" s="10"/>
      <c r="L1585" s="10"/>
    </row>
    <row r="1586" spans="8:12" x14ac:dyDescent="0.25">
      <c r="H1586" s="10"/>
      <c r="I1586" s="10"/>
      <c r="J1586" s="10"/>
      <c r="K1586" s="10"/>
      <c r="L1586" s="10"/>
    </row>
    <row r="1587" spans="8:12" x14ac:dyDescent="0.25">
      <c r="H1587" s="10"/>
      <c r="I1587" s="10"/>
      <c r="J1587" s="10"/>
      <c r="K1587" s="10"/>
      <c r="L1587" s="10"/>
    </row>
    <row r="1588" spans="8:12" x14ac:dyDescent="0.25">
      <c r="H1588" s="10"/>
      <c r="I1588" s="10"/>
      <c r="J1588" s="10"/>
      <c r="K1588" s="10"/>
      <c r="L1588" s="10"/>
    </row>
    <row r="1589" spans="8:12" x14ac:dyDescent="0.25">
      <c r="H1589" s="10"/>
      <c r="I1589" s="10"/>
      <c r="J1589" s="10"/>
      <c r="K1589" s="10"/>
      <c r="L1589" s="10"/>
    </row>
    <row r="1590" spans="8:12" x14ac:dyDescent="0.25">
      <c r="H1590" s="10"/>
      <c r="I1590" s="10"/>
      <c r="J1590" s="10"/>
      <c r="K1590" s="10"/>
      <c r="L1590" s="10"/>
    </row>
    <row r="1591" spans="8:12" x14ac:dyDescent="0.25">
      <c r="H1591" s="10"/>
      <c r="I1591" s="10"/>
      <c r="J1591" s="10"/>
      <c r="K1591" s="10"/>
      <c r="L1591" s="10"/>
    </row>
    <row r="1592" spans="8:12" x14ac:dyDescent="0.25">
      <c r="H1592" s="10"/>
      <c r="I1592" s="10"/>
      <c r="J1592" s="10"/>
      <c r="K1592" s="10"/>
      <c r="L1592" s="10"/>
    </row>
    <row r="1593" spans="8:12" x14ac:dyDescent="0.25">
      <c r="H1593" s="10"/>
      <c r="I1593" s="10"/>
      <c r="J1593" s="10"/>
      <c r="K1593" s="10"/>
      <c r="L1593" s="10"/>
    </row>
    <row r="1594" spans="8:12" x14ac:dyDescent="0.25">
      <c r="H1594" s="10"/>
      <c r="I1594" s="10"/>
      <c r="J1594" s="10"/>
      <c r="K1594" s="10"/>
      <c r="L1594" s="10"/>
    </row>
    <row r="1595" spans="8:12" x14ac:dyDescent="0.25">
      <c r="H1595" s="10"/>
      <c r="I1595" s="10"/>
      <c r="J1595" s="10"/>
      <c r="K1595" s="10"/>
      <c r="L1595" s="10"/>
    </row>
    <row r="1596" spans="8:12" x14ac:dyDescent="0.25">
      <c r="H1596" s="10"/>
      <c r="I1596" s="10"/>
      <c r="J1596" s="10"/>
      <c r="K1596" s="10"/>
      <c r="L1596" s="10"/>
    </row>
    <row r="1597" spans="8:12" x14ac:dyDescent="0.25">
      <c r="H1597" s="10"/>
      <c r="I1597" s="10"/>
      <c r="J1597" s="10"/>
      <c r="K1597" s="10"/>
      <c r="L1597" s="10"/>
    </row>
    <row r="1598" spans="8:12" x14ac:dyDescent="0.25">
      <c r="H1598" s="10"/>
      <c r="I1598" s="10"/>
      <c r="J1598" s="10"/>
      <c r="K1598" s="10"/>
      <c r="L1598" s="10"/>
    </row>
    <row r="1599" spans="8:12" x14ac:dyDescent="0.25">
      <c r="H1599" s="10"/>
      <c r="I1599" s="10"/>
      <c r="J1599" s="10"/>
      <c r="K1599" s="10"/>
      <c r="L1599" s="10"/>
    </row>
    <row r="1600" spans="8:12" x14ac:dyDescent="0.25">
      <c r="H1600" s="10"/>
      <c r="I1600" s="10"/>
      <c r="J1600" s="10"/>
      <c r="K1600" s="10"/>
      <c r="L1600" s="10"/>
    </row>
    <row r="1601" spans="8:12" x14ac:dyDescent="0.25">
      <c r="H1601" s="10"/>
      <c r="I1601" s="10"/>
      <c r="J1601" s="10"/>
      <c r="K1601" s="10"/>
      <c r="L1601" s="10"/>
    </row>
    <row r="1602" spans="8:12" x14ac:dyDescent="0.25">
      <c r="H1602" s="10"/>
      <c r="I1602" s="10"/>
      <c r="J1602" s="10"/>
      <c r="K1602" s="10"/>
      <c r="L1602" s="10"/>
    </row>
    <row r="1603" spans="8:12" x14ac:dyDescent="0.25">
      <c r="H1603" s="10"/>
      <c r="I1603" s="10"/>
      <c r="J1603" s="10"/>
      <c r="K1603" s="10"/>
      <c r="L1603" s="10"/>
    </row>
    <row r="1604" spans="8:12" x14ac:dyDescent="0.25">
      <c r="H1604" s="10"/>
      <c r="I1604" s="10"/>
      <c r="J1604" s="10"/>
      <c r="K1604" s="10"/>
      <c r="L1604" s="10"/>
    </row>
    <row r="1605" spans="8:12" x14ac:dyDescent="0.25">
      <c r="H1605" s="10"/>
      <c r="I1605" s="10"/>
      <c r="J1605" s="10"/>
      <c r="K1605" s="10"/>
      <c r="L1605" s="10"/>
    </row>
    <row r="1606" spans="8:12" x14ac:dyDescent="0.25">
      <c r="H1606" s="10"/>
      <c r="I1606" s="10"/>
      <c r="J1606" s="10"/>
      <c r="K1606" s="10"/>
      <c r="L1606" s="10"/>
    </row>
    <row r="1607" spans="8:12" x14ac:dyDescent="0.25">
      <c r="H1607" s="10"/>
      <c r="I1607" s="10"/>
      <c r="J1607" s="10"/>
      <c r="K1607" s="10"/>
      <c r="L1607" s="10"/>
    </row>
    <row r="1608" spans="8:12" x14ac:dyDescent="0.25">
      <c r="H1608" s="10"/>
      <c r="I1608" s="10"/>
      <c r="J1608" s="10"/>
      <c r="K1608" s="10"/>
      <c r="L1608" s="10"/>
    </row>
    <row r="1609" spans="8:12" x14ac:dyDescent="0.25">
      <c r="H1609" s="10"/>
      <c r="I1609" s="10"/>
      <c r="J1609" s="10"/>
      <c r="K1609" s="10"/>
      <c r="L1609" s="10"/>
    </row>
    <row r="1610" spans="8:12" x14ac:dyDescent="0.25">
      <c r="H1610" s="10"/>
      <c r="I1610" s="10"/>
      <c r="J1610" s="10"/>
      <c r="K1610" s="10"/>
      <c r="L1610" s="10"/>
    </row>
    <row r="1611" spans="8:12" x14ac:dyDescent="0.25">
      <c r="H1611" s="10"/>
      <c r="I1611" s="10"/>
      <c r="J1611" s="10"/>
      <c r="K1611" s="10"/>
      <c r="L1611" s="10"/>
    </row>
    <row r="1612" spans="8:12" x14ac:dyDescent="0.25">
      <c r="H1612" s="10"/>
      <c r="I1612" s="10"/>
      <c r="J1612" s="10"/>
      <c r="K1612" s="10"/>
      <c r="L1612" s="10"/>
    </row>
    <row r="1613" spans="8:12" x14ac:dyDescent="0.25">
      <c r="H1613" s="10"/>
      <c r="I1613" s="10"/>
      <c r="J1613" s="10"/>
      <c r="K1613" s="10"/>
      <c r="L1613" s="10"/>
    </row>
    <row r="1614" spans="8:12" x14ac:dyDescent="0.25">
      <c r="H1614" s="10"/>
      <c r="I1614" s="10"/>
      <c r="J1614" s="10"/>
      <c r="K1614" s="10"/>
      <c r="L1614" s="10"/>
    </row>
    <row r="1615" spans="8:12" x14ac:dyDescent="0.25">
      <c r="H1615" s="10"/>
      <c r="I1615" s="10"/>
      <c r="J1615" s="10"/>
      <c r="K1615" s="10"/>
      <c r="L1615" s="10"/>
    </row>
    <row r="1616" spans="8:12" x14ac:dyDescent="0.25">
      <c r="H1616" s="10"/>
      <c r="I1616" s="10"/>
      <c r="J1616" s="10"/>
      <c r="K1616" s="10"/>
      <c r="L1616" s="10"/>
    </row>
    <row r="1617" spans="8:12" x14ac:dyDescent="0.25">
      <c r="H1617" s="10"/>
      <c r="I1617" s="10"/>
      <c r="J1617" s="10"/>
      <c r="K1617" s="10"/>
      <c r="L1617" s="10"/>
    </row>
    <row r="1618" spans="8:12" x14ac:dyDescent="0.25">
      <c r="H1618" s="10"/>
      <c r="I1618" s="10"/>
      <c r="J1618" s="10"/>
      <c r="K1618" s="10"/>
      <c r="L1618" s="10"/>
    </row>
    <row r="1619" spans="8:12" x14ac:dyDescent="0.25">
      <c r="H1619" s="10"/>
      <c r="I1619" s="10"/>
      <c r="J1619" s="10"/>
      <c r="K1619" s="10"/>
      <c r="L1619" s="10"/>
    </row>
    <row r="1620" spans="8:12" x14ac:dyDescent="0.25">
      <c r="H1620" s="10"/>
      <c r="I1620" s="10"/>
      <c r="J1620" s="10"/>
      <c r="K1620" s="10"/>
      <c r="L1620" s="10"/>
    </row>
    <row r="1621" spans="8:12" x14ac:dyDescent="0.25">
      <c r="H1621" s="10"/>
      <c r="I1621" s="10"/>
      <c r="J1621" s="10"/>
      <c r="K1621" s="10"/>
      <c r="L1621" s="10"/>
    </row>
    <row r="1622" spans="8:12" x14ac:dyDescent="0.25">
      <c r="H1622" s="10"/>
      <c r="I1622" s="10"/>
      <c r="J1622" s="10"/>
      <c r="K1622" s="10"/>
      <c r="L1622" s="10"/>
    </row>
    <row r="1623" spans="8:12" x14ac:dyDescent="0.25">
      <c r="H1623" s="10"/>
      <c r="I1623" s="10"/>
      <c r="J1623" s="10"/>
      <c r="K1623" s="10"/>
      <c r="L1623" s="10"/>
    </row>
    <row r="1624" spans="8:12" x14ac:dyDescent="0.25">
      <c r="H1624" s="10"/>
      <c r="I1624" s="10"/>
      <c r="J1624" s="10"/>
      <c r="K1624" s="10"/>
      <c r="L1624" s="10"/>
    </row>
    <row r="1625" spans="8:12" x14ac:dyDescent="0.25">
      <c r="H1625" s="10"/>
      <c r="I1625" s="10"/>
      <c r="J1625" s="10"/>
      <c r="K1625" s="10"/>
      <c r="L1625" s="10"/>
    </row>
    <row r="1626" spans="8:12" x14ac:dyDescent="0.25">
      <c r="H1626" s="10"/>
      <c r="I1626" s="10"/>
      <c r="J1626" s="10"/>
      <c r="K1626" s="10"/>
      <c r="L1626" s="10"/>
    </row>
    <row r="1627" spans="8:12" x14ac:dyDescent="0.25">
      <c r="H1627" s="10"/>
      <c r="I1627" s="10"/>
      <c r="J1627" s="10"/>
      <c r="K1627" s="10"/>
      <c r="L1627" s="10"/>
    </row>
    <row r="1628" spans="8:12" x14ac:dyDescent="0.25">
      <c r="H1628" s="10"/>
      <c r="I1628" s="10"/>
      <c r="J1628" s="10"/>
      <c r="K1628" s="10"/>
      <c r="L1628" s="10"/>
    </row>
    <row r="1629" spans="8:12" x14ac:dyDescent="0.25">
      <c r="H1629" s="10"/>
      <c r="I1629" s="10"/>
      <c r="J1629" s="10"/>
      <c r="K1629" s="10"/>
      <c r="L1629" s="10"/>
    </row>
    <row r="1630" spans="8:12" x14ac:dyDescent="0.25">
      <c r="H1630" s="10"/>
      <c r="I1630" s="10"/>
      <c r="J1630" s="10"/>
      <c r="K1630" s="10"/>
      <c r="L1630" s="10"/>
    </row>
    <row r="1631" spans="8:12" x14ac:dyDescent="0.25">
      <c r="H1631" s="10"/>
      <c r="I1631" s="10"/>
      <c r="J1631" s="10"/>
      <c r="K1631" s="10"/>
      <c r="L1631" s="10"/>
    </row>
    <row r="1632" spans="8:12" x14ac:dyDescent="0.25">
      <c r="H1632" s="10"/>
      <c r="I1632" s="10"/>
      <c r="J1632" s="10"/>
      <c r="K1632" s="10"/>
      <c r="L1632" s="10"/>
    </row>
    <row r="1633" spans="8:12" x14ac:dyDescent="0.25">
      <c r="H1633" s="10"/>
      <c r="I1633" s="10"/>
      <c r="J1633" s="10"/>
      <c r="K1633" s="10"/>
      <c r="L1633" s="10"/>
    </row>
    <row r="1634" spans="8:12" x14ac:dyDescent="0.25">
      <c r="H1634" s="10"/>
      <c r="I1634" s="10"/>
      <c r="J1634" s="10"/>
      <c r="K1634" s="10"/>
      <c r="L1634" s="10"/>
    </row>
    <row r="1635" spans="8:12" x14ac:dyDescent="0.25">
      <c r="H1635" s="10"/>
      <c r="I1635" s="10"/>
      <c r="J1635" s="10"/>
      <c r="K1635" s="10"/>
      <c r="L1635" s="10"/>
    </row>
    <row r="1636" spans="8:12" x14ac:dyDescent="0.25">
      <c r="H1636" s="10"/>
      <c r="I1636" s="10"/>
      <c r="J1636" s="10"/>
      <c r="K1636" s="10"/>
      <c r="L1636" s="10"/>
    </row>
    <row r="1637" spans="8:12" x14ac:dyDescent="0.25">
      <c r="H1637" s="10"/>
      <c r="I1637" s="10"/>
      <c r="J1637" s="10"/>
      <c r="K1637" s="10"/>
      <c r="L1637" s="10"/>
    </row>
    <row r="1638" spans="8:12" x14ac:dyDescent="0.25">
      <c r="H1638" s="10"/>
      <c r="I1638" s="10"/>
      <c r="J1638" s="10"/>
      <c r="K1638" s="10"/>
      <c r="L1638" s="10"/>
    </row>
    <row r="1639" spans="8:12" x14ac:dyDescent="0.25">
      <c r="H1639" s="10"/>
      <c r="I1639" s="10"/>
      <c r="J1639" s="10"/>
      <c r="K1639" s="10"/>
      <c r="L1639" s="10"/>
    </row>
    <row r="1640" spans="8:12" x14ac:dyDescent="0.25">
      <c r="H1640" s="10"/>
      <c r="I1640" s="10"/>
      <c r="J1640" s="10"/>
      <c r="K1640" s="10"/>
      <c r="L1640" s="10"/>
    </row>
    <row r="1641" spans="8:12" x14ac:dyDescent="0.25">
      <c r="H1641" s="10"/>
      <c r="I1641" s="10"/>
      <c r="J1641" s="10"/>
      <c r="K1641" s="10"/>
      <c r="L1641" s="10"/>
    </row>
    <row r="1642" spans="8:12" x14ac:dyDescent="0.25">
      <c r="H1642" s="10"/>
      <c r="I1642" s="10"/>
      <c r="J1642" s="10"/>
      <c r="K1642" s="10"/>
      <c r="L1642" s="10"/>
    </row>
    <row r="1643" spans="8:12" x14ac:dyDescent="0.25">
      <c r="H1643" s="10"/>
      <c r="I1643" s="10"/>
      <c r="J1643" s="10"/>
      <c r="K1643" s="10"/>
      <c r="L1643" s="10"/>
    </row>
    <row r="1644" spans="8:12" x14ac:dyDescent="0.25">
      <c r="H1644" s="10"/>
      <c r="I1644" s="10"/>
      <c r="J1644" s="10"/>
      <c r="K1644" s="10"/>
      <c r="L1644" s="10"/>
    </row>
    <row r="1645" spans="8:12" x14ac:dyDescent="0.25">
      <c r="H1645" s="10"/>
      <c r="I1645" s="10"/>
      <c r="J1645" s="10"/>
      <c r="K1645" s="10"/>
      <c r="L1645" s="10"/>
    </row>
    <row r="1646" spans="8:12" x14ac:dyDescent="0.25">
      <c r="H1646" s="10"/>
      <c r="I1646" s="10"/>
      <c r="J1646" s="10"/>
      <c r="K1646" s="10"/>
      <c r="L1646" s="10"/>
    </row>
    <row r="1647" spans="8:12" x14ac:dyDescent="0.25">
      <c r="H1647" s="10"/>
      <c r="I1647" s="10"/>
      <c r="J1647" s="10"/>
      <c r="K1647" s="10"/>
      <c r="L1647" s="10"/>
    </row>
    <row r="1648" spans="8:12" x14ac:dyDescent="0.25">
      <c r="H1648" s="10"/>
      <c r="I1648" s="10"/>
      <c r="J1648" s="10"/>
      <c r="K1648" s="10"/>
      <c r="L1648" s="10"/>
    </row>
    <row r="1649" spans="8:12" x14ac:dyDescent="0.25">
      <c r="H1649" s="10"/>
      <c r="I1649" s="10"/>
      <c r="J1649" s="10"/>
      <c r="K1649" s="10"/>
      <c r="L1649" s="10"/>
    </row>
    <row r="1650" spans="8:12" x14ac:dyDescent="0.25">
      <c r="H1650" s="10"/>
      <c r="I1650" s="10"/>
      <c r="J1650" s="10"/>
      <c r="K1650" s="10"/>
      <c r="L1650" s="10"/>
    </row>
    <row r="1651" spans="8:12" x14ac:dyDescent="0.25">
      <c r="H1651" s="10"/>
      <c r="I1651" s="10"/>
      <c r="J1651" s="10"/>
      <c r="K1651" s="10"/>
      <c r="L1651" s="10"/>
    </row>
    <row r="1652" spans="8:12" x14ac:dyDescent="0.25">
      <c r="H1652" s="10"/>
      <c r="I1652" s="10"/>
      <c r="J1652" s="10"/>
      <c r="K1652" s="10"/>
      <c r="L1652" s="10"/>
    </row>
    <row r="1653" spans="8:12" x14ac:dyDescent="0.25">
      <c r="H1653" s="10"/>
      <c r="I1653" s="10"/>
      <c r="J1653" s="10"/>
      <c r="K1653" s="10"/>
      <c r="L1653" s="10"/>
    </row>
    <row r="1654" spans="8:12" x14ac:dyDescent="0.25">
      <c r="H1654" s="10"/>
      <c r="I1654" s="10"/>
      <c r="J1654" s="10"/>
      <c r="K1654" s="10"/>
      <c r="L1654" s="10"/>
    </row>
    <row r="1655" spans="8:12" x14ac:dyDescent="0.25">
      <c r="H1655" s="10"/>
      <c r="I1655" s="10"/>
      <c r="J1655" s="10"/>
      <c r="K1655" s="10"/>
      <c r="L1655" s="10"/>
    </row>
    <row r="1656" spans="8:12" x14ac:dyDescent="0.25">
      <c r="H1656" s="10"/>
      <c r="I1656" s="10"/>
      <c r="J1656" s="10"/>
      <c r="K1656" s="10"/>
      <c r="L1656" s="10"/>
    </row>
    <row r="1657" spans="8:12" x14ac:dyDescent="0.25">
      <c r="H1657" s="10"/>
      <c r="I1657" s="10"/>
      <c r="J1657" s="10"/>
      <c r="K1657" s="10"/>
      <c r="L1657" s="10"/>
    </row>
    <row r="1658" spans="8:12" x14ac:dyDescent="0.25">
      <c r="H1658" s="10"/>
      <c r="I1658" s="10"/>
      <c r="J1658" s="10"/>
      <c r="K1658" s="10"/>
      <c r="L1658" s="10"/>
    </row>
    <row r="1659" spans="8:12" x14ac:dyDescent="0.25">
      <c r="H1659" s="10"/>
      <c r="I1659" s="10"/>
      <c r="J1659" s="10"/>
      <c r="K1659" s="10"/>
      <c r="L1659" s="10"/>
    </row>
    <row r="1660" spans="8:12" x14ac:dyDescent="0.25">
      <c r="H1660" s="10"/>
      <c r="I1660" s="10"/>
      <c r="J1660" s="10"/>
      <c r="K1660" s="10"/>
      <c r="L1660" s="10"/>
    </row>
    <row r="1661" spans="8:12" x14ac:dyDescent="0.25">
      <c r="H1661" s="10"/>
      <c r="I1661" s="10"/>
      <c r="J1661" s="10"/>
      <c r="K1661" s="10"/>
      <c r="L1661" s="10"/>
    </row>
    <row r="1662" spans="8:12" x14ac:dyDescent="0.25">
      <c r="H1662" s="10"/>
      <c r="I1662" s="10"/>
      <c r="J1662" s="10"/>
      <c r="K1662" s="10"/>
      <c r="L1662" s="10"/>
    </row>
    <row r="1663" spans="8:12" x14ac:dyDescent="0.25">
      <c r="H1663" s="10"/>
      <c r="I1663" s="10"/>
      <c r="J1663" s="10"/>
      <c r="K1663" s="10"/>
      <c r="L1663" s="10"/>
    </row>
    <row r="1664" spans="8:12" x14ac:dyDescent="0.25">
      <c r="H1664" s="10"/>
      <c r="I1664" s="10"/>
      <c r="J1664" s="10"/>
      <c r="K1664" s="10"/>
      <c r="L1664" s="10"/>
    </row>
    <row r="1665" spans="8:12" x14ac:dyDescent="0.25">
      <c r="H1665" s="10"/>
      <c r="I1665" s="10"/>
      <c r="J1665" s="10"/>
      <c r="K1665" s="10"/>
      <c r="L1665" s="10"/>
    </row>
    <row r="1666" spans="8:12" x14ac:dyDescent="0.25">
      <c r="H1666" s="10"/>
      <c r="I1666" s="10"/>
      <c r="J1666" s="10"/>
      <c r="K1666" s="10"/>
      <c r="L1666" s="10"/>
    </row>
    <row r="1667" spans="8:12" x14ac:dyDescent="0.25">
      <c r="H1667" s="10"/>
      <c r="I1667" s="10"/>
      <c r="J1667" s="10"/>
      <c r="K1667" s="10"/>
      <c r="L1667" s="10"/>
    </row>
    <row r="1668" spans="8:12" x14ac:dyDescent="0.25">
      <c r="H1668" s="10"/>
      <c r="I1668" s="10"/>
      <c r="J1668" s="10"/>
      <c r="K1668" s="10"/>
      <c r="L1668" s="10"/>
    </row>
    <row r="1669" spans="8:12" x14ac:dyDescent="0.25">
      <c r="H1669" s="10"/>
      <c r="I1669" s="10"/>
      <c r="J1669" s="10"/>
      <c r="K1669" s="10"/>
      <c r="L1669" s="10"/>
    </row>
    <row r="1670" spans="8:12" x14ac:dyDescent="0.25">
      <c r="H1670" s="10"/>
      <c r="I1670" s="10"/>
      <c r="J1670" s="10"/>
      <c r="K1670" s="10"/>
      <c r="L1670" s="10"/>
    </row>
    <row r="1671" spans="8:12" x14ac:dyDescent="0.25">
      <c r="H1671" s="10"/>
      <c r="I1671" s="10"/>
      <c r="J1671" s="10"/>
      <c r="K1671" s="10"/>
      <c r="L1671" s="10"/>
    </row>
    <row r="1672" spans="8:12" x14ac:dyDescent="0.25">
      <c r="H1672" s="10"/>
      <c r="I1672" s="10"/>
      <c r="J1672" s="10"/>
      <c r="K1672" s="10"/>
      <c r="L1672" s="10"/>
    </row>
    <row r="1673" spans="8:12" x14ac:dyDescent="0.25">
      <c r="H1673" s="10"/>
      <c r="I1673" s="10"/>
      <c r="J1673" s="10"/>
      <c r="K1673" s="10"/>
      <c r="L1673" s="10"/>
    </row>
    <row r="1674" spans="8:12" x14ac:dyDescent="0.25">
      <c r="H1674" s="10"/>
      <c r="I1674" s="10"/>
      <c r="J1674" s="10"/>
      <c r="K1674" s="10"/>
      <c r="L1674" s="10"/>
    </row>
    <row r="1675" spans="8:12" x14ac:dyDescent="0.25">
      <c r="H1675" s="10"/>
      <c r="I1675" s="10"/>
      <c r="J1675" s="10"/>
      <c r="K1675" s="10"/>
      <c r="L1675" s="10"/>
    </row>
    <row r="1676" spans="8:12" x14ac:dyDescent="0.25">
      <c r="H1676" s="10"/>
      <c r="I1676" s="10"/>
      <c r="J1676" s="10"/>
      <c r="K1676" s="10"/>
      <c r="L1676" s="10"/>
    </row>
    <row r="1677" spans="8:12" x14ac:dyDescent="0.25">
      <c r="H1677" s="10"/>
      <c r="I1677" s="10"/>
      <c r="J1677" s="10"/>
      <c r="K1677" s="10"/>
      <c r="L1677" s="10"/>
    </row>
    <row r="1678" spans="8:12" x14ac:dyDescent="0.25">
      <c r="H1678" s="10"/>
      <c r="I1678" s="10"/>
      <c r="J1678" s="10"/>
      <c r="K1678" s="10"/>
      <c r="L1678" s="10"/>
    </row>
    <row r="1679" spans="8:12" x14ac:dyDescent="0.25">
      <c r="H1679" s="10"/>
      <c r="I1679" s="10"/>
      <c r="J1679" s="10"/>
      <c r="K1679" s="10"/>
      <c r="L1679" s="10"/>
    </row>
    <row r="1680" spans="8:12" x14ac:dyDescent="0.25">
      <c r="H1680" s="10"/>
      <c r="I1680" s="10"/>
      <c r="J1680" s="10"/>
      <c r="K1680" s="10"/>
      <c r="L1680" s="10"/>
    </row>
    <row r="1681" spans="8:12" x14ac:dyDescent="0.25">
      <c r="H1681" s="10"/>
      <c r="I1681" s="10"/>
      <c r="J1681" s="10"/>
      <c r="K1681" s="10"/>
      <c r="L1681" s="10"/>
    </row>
    <row r="1682" spans="8:12" x14ac:dyDescent="0.25">
      <c r="H1682" s="10"/>
      <c r="I1682" s="10"/>
      <c r="J1682" s="10"/>
      <c r="K1682" s="10"/>
      <c r="L1682" s="10"/>
    </row>
    <row r="1683" spans="8:12" x14ac:dyDescent="0.25">
      <c r="H1683" s="10"/>
      <c r="I1683" s="10"/>
      <c r="J1683" s="10"/>
      <c r="K1683" s="10"/>
      <c r="L1683" s="10"/>
    </row>
    <row r="1684" spans="8:12" x14ac:dyDescent="0.25">
      <c r="H1684" s="10"/>
      <c r="I1684" s="10"/>
      <c r="J1684" s="10"/>
      <c r="K1684" s="10"/>
      <c r="L1684" s="10"/>
    </row>
    <row r="1685" spans="8:12" x14ac:dyDescent="0.25">
      <c r="H1685" s="10"/>
      <c r="I1685" s="10"/>
      <c r="J1685" s="10"/>
      <c r="K1685" s="10"/>
      <c r="L1685" s="10"/>
    </row>
    <row r="1686" spans="8:12" x14ac:dyDescent="0.25">
      <c r="H1686" s="10"/>
      <c r="I1686" s="10"/>
      <c r="J1686" s="10"/>
      <c r="K1686" s="10"/>
      <c r="L1686" s="10"/>
    </row>
    <row r="1687" spans="8:12" x14ac:dyDescent="0.25">
      <c r="H1687" s="10"/>
      <c r="I1687" s="10"/>
      <c r="J1687" s="10"/>
      <c r="K1687" s="10"/>
      <c r="L1687" s="10"/>
    </row>
    <row r="1688" spans="8:12" x14ac:dyDescent="0.25">
      <c r="H1688" s="10"/>
      <c r="I1688" s="10"/>
      <c r="J1688" s="10"/>
      <c r="K1688" s="10"/>
      <c r="L1688" s="10"/>
    </row>
    <row r="1689" spans="8:12" x14ac:dyDescent="0.25">
      <c r="H1689" s="10"/>
      <c r="I1689" s="10"/>
      <c r="J1689" s="10"/>
      <c r="K1689" s="10"/>
      <c r="L1689" s="10"/>
    </row>
    <row r="1690" spans="8:12" x14ac:dyDescent="0.25">
      <c r="H1690" s="10"/>
      <c r="I1690" s="10"/>
      <c r="J1690" s="10"/>
      <c r="K1690" s="10"/>
      <c r="L1690" s="10"/>
    </row>
    <row r="1691" spans="8:12" x14ac:dyDescent="0.25">
      <c r="H1691" s="10"/>
      <c r="I1691" s="10"/>
      <c r="J1691" s="10"/>
      <c r="K1691" s="10"/>
      <c r="L1691" s="10"/>
    </row>
    <row r="1692" spans="8:12" x14ac:dyDescent="0.25">
      <c r="H1692" s="10"/>
      <c r="I1692" s="10"/>
      <c r="J1692" s="10"/>
      <c r="K1692" s="10"/>
      <c r="L1692" s="10"/>
    </row>
    <row r="1693" spans="8:12" x14ac:dyDescent="0.25">
      <c r="H1693" s="10"/>
      <c r="I1693" s="10"/>
      <c r="J1693" s="10"/>
      <c r="K1693" s="10"/>
      <c r="L1693" s="10"/>
    </row>
    <row r="1694" spans="8:12" x14ac:dyDescent="0.25">
      <c r="H1694" s="10"/>
      <c r="I1694" s="10"/>
      <c r="J1694" s="10"/>
      <c r="K1694" s="10"/>
      <c r="L1694" s="10"/>
    </row>
    <row r="1695" spans="8:12" x14ac:dyDescent="0.25">
      <c r="H1695" s="10"/>
      <c r="I1695" s="10"/>
      <c r="J1695" s="10"/>
      <c r="K1695" s="10"/>
      <c r="L1695" s="10"/>
    </row>
    <row r="1696" spans="8:12" x14ac:dyDescent="0.25">
      <c r="H1696" s="10"/>
      <c r="I1696" s="10"/>
      <c r="J1696" s="10"/>
      <c r="K1696" s="10"/>
      <c r="L1696" s="10"/>
    </row>
    <row r="1697" spans="8:12" x14ac:dyDescent="0.25">
      <c r="H1697" s="10"/>
      <c r="I1697" s="10"/>
      <c r="J1697" s="10"/>
      <c r="K1697" s="10"/>
      <c r="L1697" s="10"/>
    </row>
    <row r="1698" spans="8:12" x14ac:dyDescent="0.25">
      <c r="H1698" s="10"/>
      <c r="I1698" s="10"/>
      <c r="J1698" s="10"/>
      <c r="K1698" s="10"/>
      <c r="L1698" s="10"/>
    </row>
    <row r="1699" spans="8:12" x14ac:dyDescent="0.25">
      <c r="H1699" s="10"/>
      <c r="I1699" s="10"/>
      <c r="J1699" s="10"/>
      <c r="K1699" s="10"/>
      <c r="L1699" s="10"/>
    </row>
    <row r="1700" spans="8:12" x14ac:dyDescent="0.25">
      <c r="H1700" s="10"/>
      <c r="I1700" s="10"/>
      <c r="J1700" s="10"/>
      <c r="K1700" s="10"/>
      <c r="L1700" s="10"/>
    </row>
    <row r="1701" spans="8:12" x14ac:dyDescent="0.25">
      <c r="H1701" s="10"/>
      <c r="I1701" s="10"/>
      <c r="J1701" s="10"/>
      <c r="K1701" s="10"/>
      <c r="L1701" s="10"/>
    </row>
    <row r="1702" spans="8:12" x14ac:dyDescent="0.25">
      <c r="H1702" s="10"/>
      <c r="I1702" s="10"/>
      <c r="J1702" s="10"/>
      <c r="K1702" s="10"/>
      <c r="L1702" s="10"/>
    </row>
    <row r="1703" spans="8:12" x14ac:dyDescent="0.25">
      <c r="H1703" s="10"/>
      <c r="I1703" s="10"/>
      <c r="J1703" s="10"/>
      <c r="K1703" s="10"/>
      <c r="L1703" s="10"/>
    </row>
    <row r="1704" spans="8:12" x14ac:dyDescent="0.25">
      <c r="H1704" s="10"/>
      <c r="I1704" s="10"/>
      <c r="J1704" s="10"/>
      <c r="K1704" s="10"/>
      <c r="L1704" s="10"/>
    </row>
    <row r="1705" spans="8:12" x14ac:dyDescent="0.25">
      <c r="H1705" s="10"/>
      <c r="I1705" s="10"/>
      <c r="J1705" s="10"/>
      <c r="K1705" s="10"/>
      <c r="L1705" s="10"/>
    </row>
    <row r="1706" spans="8:12" x14ac:dyDescent="0.25">
      <c r="H1706" s="10"/>
      <c r="I1706" s="10"/>
      <c r="J1706" s="10"/>
      <c r="K1706" s="10"/>
      <c r="L1706" s="10"/>
    </row>
    <row r="1707" spans="8:12" x14ac:dyDescent="0.25">
      <c r="H1707" s="10"/>
      <c r="I1707" s="10"/>
      <c r="J1707" s="10"/>
      <c r="K1707" s="10"/>
      <c r="L1707" s="10"/>
    </row>
    <row r="1708" spans="8:12" x14ac:dyDescent="0.25">
      <c r="H1708" s="10"/>
      <c r="I1708" s="10"/>
      <c r="J1708" s="10"/>
      <c r="K1708" s="10"/>
      <c r="L1708" s="10"/>
    </row>
    <row r="1709" spans="8:12" x14ac:dyDescent="0.25">
      <c r="H1709" s="10"/>
      <c r="I1709" s="10"/>
      <c r="J1709" s="10"/>
      <c r="K1709" s="10"/>
      <c r="L1709" s="10"/>
    </row>
    <row r="1710" spans="8:12" x14ac:dyDescent="0.25">
      <c r="H1710" s="10"/>
      <c r="I1710" s="10"/>
      <c r="J1710" s="10"/>
      <c r="K1710" s="10"/>
      <c r="L1710" s="10"/>
    </row>
    <row r="1711" spans="8:12" x14ac:dyDescent="0.25">
      <c r="H1711" s="10"/>
      <c r="I1711" s="10"/>
      <c r="J1711" s="10"/>
      <c r="K1711" s="10"/>
      <c r="L1711" s="10"/>
    </row>
    <row r="1712" spans="8:12" x14ac:dyDescent="0.25">
      <c r="H1712" s="10"/>
      <c r="I1712" s="10"/>
      <c r="J1712" s="10"/>
      <c r="K1712" s="10"/>
      <c r="L1712" s="10"/>
    </row>
    <row r="1713" spans="8:12" x14ac:dyDescent="0.25">
      <c r="H1713" s="10"/>
      <c r="I1713" s="10"/>
      <c r="J1713" s="10"/>
      <c r="K1713" s="10"/>
      <c r="L1713" s="10"/>
    </row>
    <row r="1714" spans="8:12" x14ac:dyDescent="0.25">
      <c r="H1714" s="10"/>
      <c r="I1714" s="10"/>
      <c r="J1714" s="10"/>
      <c r="K1714" s="10"/>
      <c r="L1714" s="10"/>
    </row>
    <row r="1715" spans="8:12" x14ac:dyDescent="0.25">
      <c r="H1715" s="10"/>
      <c r="I1715" s="10"/>
      <c r="J1715" s="10"/>
      <c r="K1715" s="10"/>
      <c r="L1715" s="10"/>
    </row>
    <row r="1716" spans="8:12" x14ac:dyDescent="0.25">
      <c r="H1716" s="10"/>
      <c r="I1716" s="10"/>
      <c r="J1716" s="10"/>
      <c r="K1716" s="10"/>
      <c r="L1716" s="10"/>
    </row>
    <row r="1717" spans="8:12" x14ac:dyDescent="0.25">
      <c r="H1717" s="10"/>
      <c r="I1717" s="10"/>
      <c r="J1717" s="10"/>
      <c r="K1717" s="10"/>
      <c r="L1717" s="10"/>
    </row>
    <row r="1718" spans="8:12" x14ac:dyDescent="0.25">
      <c r="H1718" s="10"/>
      <c r="I1718" s="10"/>
      <c r="J1718" s="10"/>
      <c r="K1718" s="10"/>
      <c r="L1718" s="10"/>
    </row>
    <row r="1719" spans="8:12" x14ac:dyDescent="0.25">
      <c r="H1719" s="10"/>
      <c r="I1719" s="10"/>
      <c r="J1719" s="10"/>
      <c r="K1719" s="10"/>
      <c r="L1719" s="10"/>
    </row>
    <row r="1720" spans="8:12" x14ac:dyDescent="0.25">
      <c r="H1720" s="10"/>
      <c r="I1720" s="10"/>
      <c r="J1720" s="10"/>
      <c r="K1720" s="10"/>
      <c r="L1720" s="10"/>
    </row>
    <row r="1721" spans="8:12" x14ac:dyDescent="0.25">
      <c r="H1721" s="10"/>
      <c r="I1721" s="10"/>
      <c r="J1721" s="10"/>
      <c r="K1721" s="10"/>
      <c r="L1721" s="10"/>
    </row>
    <row r="1722" spans="8:12" x14ac:dyDescent="0.25">
      <c r="H1722" s="10"/>
      <c r="I1722" s="10"/>
      <c r="J1722" s="10"/>
      <c r="K1722" s="10"/>
      <c r="L1722" s="10"/>
    </row>
    <row r="1723" spans="8:12" x14ac:dyDescent="0.25">
      <c r="H1723" s="10"/>
      <c r="I1723" s="10"/>
      <c r="J1723" s="10"/>
      <c r="K1723" s="10"/>
      <c r="L1723" s="10"/>
    </row>
    <row r="1724" spans="8:12" x14ac:dyDescent="0.25">
      <c r="H1724" s="10"/>
      <c r="I1724" s="10"/>
      <c r="J1724" s="10"/>
      <c r="K1724" s="10"/>
      <c r="L1724" s="10"/>
    </row>
    <row r="1725" spans="8:12" x14ac:dyDescent="0.25">
      <c r="H1725" s="10"/>
      <c r="I1725" s="10"/>
      <c r="J1725" s="10"/>
      <c r="K1725" s="10"/>
      <c r="L1725" s="10"/>
    </row>
    <row r="1726" spans="8:12" x14ac:dyDescent="0.25">
      <c r="H1726" s="10"/>
      <c r="I1726" s="10"/>
      <c r="J1726" s="10"/>
      <c r="K1726" s="10"/>
      <c r="L1726" s="10"/>
    </row>
    <row r="1727" spans="8:12" x14ac:dyDescent="0.25">
      <c r="H1727" s="10"/>
      <c r="I1727" s="10"/>
      <c r="J1727" s="10"/>
      <c r="K1727" s="10"/>
      <c r="L1727" s="10"/>
    </row>
    <row r="1728" spans="8:12" x14ac:dyDescent="0.25">
      <c r="H1728" s="10"/>
      <c r="I1728" s="10"/>
      <c r="J1728" s="10"/>
      <c r="K1728" s="10"/>
      <c r="L1728" s="10"/>
    </row>
    <row r="1729" spans="8:12" x14ac:dyDescent="0.25">
      <c r="H1729" s="10"/>
      <c r="I1729" s="10"/>
      <c r="J1729" s="10"/>
      <c r="K1729" s="10"/>
      <c r="L1729" s="10"/>
    </row>
    <row r="1730" spans="8:12" x14ac:dyDescent="0.25">
      <c r="H1730" s="10"/>
      <c r="I1730" s="10"/>
      <c r="J1730" s="10"/>
      <c r="K1730" s="10"/>
      <c r="L1730" s="10"/>
    </row>
    <row r="1731" spans="8:12" x14ac:dyDescent="0.25">
      <c r="H1731" s="10"/>
      <c r="I1731" s="10"/>
      <c r="J1731" s="10"/>
      <c r="K1731" s="10"/>
      <c r="L1731" s="10"/>
    </row>
    <row r="1732" spans="8:12" x14ac:dyDescent="0.25">
      <c r="H1732" s="10"/>
      <c r="I1732" s="10"/>
      <c r="J1732" s="10"/>
      <c r="K1732" s="10"/>
      <c r="L1732" s="10"/>
    </row>
    <row r="1733" spans="8:12" x14ac:dyDescent="0.25">
      <c r="H1733" s="10"/>
      <c r="I1733" s="10"/>
      <c r="J1733" s="10"/>
      <c r="K1733" s="10"/>
      <c r="L1733" s="10"/>
    </row>
    <row r="1734" spans="8:12" x14ac:dyDescent="0.25">
      <c r="H1734" s="10"/>
      <c r="I1734" s="10"/>
      <c r="J1734" s="10"/>
      <c r="K1734" s="10"/>
      <c r="L1734" s="10"/>
    </row>
    <row r="1735" spans="8:12" x14ac:dyDescent="0.25">
      <c r="H1735" s="10"/>
      <c r="I1735" s="10"/>
      <c r="J1735" s="10"/>
      <c r="K1735" s="10"/>
      <c r="L1735" s="10"/>
    </row>
    <row r="1736" spans="8:12" x14ac:dyDescent="0.25">
      <c r="H1736" s="10"/>
      <c r="I1736" s="10"/>
      <c r="J1736" s="10"/>
      <c r="K1736" s="10"/>
      <c r="L1736" s="10"/>
    </row>
    <row r="1737" spans="8:12" x14ac:dyDescent="0.25">
      <c r="H1737" s="10"/>
      <c r="I1737" s="10"/>
      <c r="J1737" s="10"/>
      <c r="K1737" s="10"/>
      <c r="L1737" s="10"/>
    </row>
    <row r="1738" spans="8:12" x14ac:dyDescent="0.25">
      <c r="H1738" s="10"/>
      <c r="I1738" s="10"/>
      <c r="J1738" s="10"/>
      <c r="K1738" s="10"/>
      <c r="L1738" s="10"/>
    </row>
    <row r="1739" spans="8:12" x14ac:dyDescent="0.25">
      <c r="H1739" s="10"/>
      <c r="I1739" s="10"/>
      <c r="J1739" s="10"/>
      <c r="K1739" s="10"/>
      <c r="L1739" s="10"/>
    </row>
    <row r="1740" spans="8:12" x14ac:dyDescent="0.25">
      <c r="H1740" s="10"/>
      <c r="I1740" s="10"/>
      <c r="J1740" s="10"/>
      <c r="K1740" s="10"/>
      <c r="L1740" s="10"/>
    </row>
    <row r="1741" spans="8:12" x14ac:dyDescent="0.25">
      <c r="H1741" s="10"/>
      <c r="I1741" s="10"/>
      <c r="J1741" s="10"/>
      <c r="K1741" s="10"/>
      <c r="L1741" s="10"/>
    </row>
    <row r="1742" spans="8:12" x14ac:dyDescent="0.25">
      <c r="H1742" s="10"/>
      <c r="I1742" s="10"/>
      <c r="J1742" s="10"/>
      <c r="K1742" s="10"/>
      <c r="L1742" s="10"/>
    </row>
    <row r="1743" spans="8:12" x14ac:dyDescent="0.25">
      <c r="H1743" s="10"/>
      <c r="I1743" s="10"/>
      <c r="J1743" s="10"/>
      <c r="K1743" s="10"/>
      <c r="L1743" s="10"/>
    </row>
    <row r="1744" spans="8:12" x14ac:dyDescent="0.25">
      <c r="H1744" s="10"/>
      <c r="I1744" s="10"/>
      <c r="J1744" s="10"/>
      <c r="K1744" s="10"/>
      <c r="L1744" s="10"/>
    </row>
    <row r="1745" spans="8:12" x14ac:dyDescent="0.25">
      <c r="H1745" s="10"/>
      <c r="I1745" s="10"/>
      <c r="J1745" s="10"/>
      <c r="K1745" s="10"/>
      <c r="L1745" s="10"/>
    </row>
    <row r="1746" spans="8:12" x14ac:dyDescent="0.25">
      <c r="H1746" s="10"/>
      <c r="I1746" s="10"/>
      <c r="J1746" s="10"/>
      <c r="K1746" s="10"/>
      <c r="L1746" s="10"/>
    </row>
    <row r="1747" spans="8:12" x14ac:dyDescent="0.25">
      <c r="H1747" s="10"/>
      <c r="I1747" s="10"/>
      <c r="J1747" s="10"/>
      <c r="K1747" s="10"/>
      <c r="L1747" s="10"/>
    </row>
    <row r="1748" spans="8:12" x14ac:dyDescent="0.25">
      <c r="H1748" s="10"/>
      <c r="I1748" s="10"/>
      <c r="J1748" s="10"/>
      <c r="K1748" s="10"/>
      <c r="L1748" s="10"/>
    </row>
    <row r="1749" spans="8:12" x14ac:dyDescent="0.25">
      <c r="H1749" s="10"/>
      <c r="I1749" s="10"/>
      <c r="J1749" s="10"/>
      <c r="K1749" s="10"/>
      <c r="L1749" s="10"/>
    </row>
    <row r="1750" spans="8:12" x14ac:dyDescent="0.25">
      <c r="H1750" s="10"/>
      <c r="I1750" s="10"/>
      <c r="J1750" s="10"/>
      <c r="K1750" s="10"/>
      <c r="L1750" s="10"/>
    </row>
    <row r="1751" spans="8:12" x14ac:dyDescent="0.25">
      <c r="H1751" s="10"/>
      <c r="I1751" s="10"/>
      <c r="J1751" s="10"/>
      <c r="K1751" s="10"/>
      <c r="L1751" s="10"/>
    </row>
    <row r="1752" spans="8:12" x14ac:dyDescent="0.25">
      <c r="H1752" s="10"/>
      <c r="I1752" s="10"/>
      <c r="J1752" s="10"/>
      <c r="K1752" s="10"/>
      <c r="L1752" s="10"/>
    </row>
    <row r="1753" spans="8:12" x14ac:dyDescent="0.25">
      <c r="H1753" s="10"/>
      <c r="I1753" s="10"/>
      <c r="J1753" s="10"/>
      <c r="K1753" s="10"/>
      <c r="L1753" s="10"/>
    </row>
    <row r="1754" spans="8:12" x14ac:dyDescent="0.25">
      <c r="H1754" s="10"/>
      <c r="I1754" s="10"/>
      <c r="J1754" s="10"/>
      <c r="K1754" s="10"/>
      <c r="L1754" s="10"/>
    </row>
    <row r="1755" spans="8:12" x14ac:dyDescent="0.25">
      <c r="H1755" s="10"/>
      <c r="I1755" s="10"/>
      <c r="J1755" s="10"/>
      <c r="K1755" s="10"/>
      <c r="L1755" s="10"/>
    </row>
    <row r="1756" spans="8:12" x14ac:dyDescent="0.25">
      <c r="H1756" s="10"/>
      <c r="I1756" s="10"/>
      <c r="J1756" s="10"/>
      <c r="K1756" s="10"/>
      <c r="L1756" s="10"/>
    </row>
    <row r="1757" spans="8:12" x14ac:dyDescent="0.25">
      <c r="H1757" s="10"/>
      <c r="I1757" s="10"/>
      <c r="J1757" s="10"/>
      <c r="K1757" s="10"/>
      <c r="L1757" s="10"/>
    </row>
    <row r="1758" spans="8:12" x14ac:dyDescent="0.25">
      <c r="H1758" s="10"/>
      <c r="I1758" s="10"/>
      <c r="J1758" s="10"/>
      <c r="K1758" s="10"/>
      <c r="L1758" s="10"/>
    </row>
    <row r="1759" spans="8:12" x14ac:dyDescent="0.25">
      <c r="H1759" s="10"/>
      <c r="I1759" s="10"/>
      <c r="J1759" s="10"/>
      <c r="K1759" s="10"/>
      <c r="L1759" s="10"/>
    </row>
    <row r="1760" spans="8:12" x14ac:dyDescent="0.25">
      <c r="H1760" s="10"/>
      <c r="I1760" s="10"/>
      <c r="J1760" s="10"/>
      <c r="K1760" s="10"/>
      <c r="L1760" s="10"/>
    </row>
    <row r="1761" spans="8:12" x14ac:dyDescent="0.25">
      <c r="H1761" s="10"/>
      <c r="I1761" s="10"/>
      <c r="J1761" s="10"/>
      <c r="K1761" s="10"/>
      <c r="L1761" s="10"/>
    </row>
    <row r="1762" spans="8:12" x14ac:dyDescent="0.25">
      <c r="H1762" s="10"/>
      <c r="I1762" s="10"/>
      <c r="J1762" s="10"/>
      <c r="K1762" s="10"/>
      <c r="L1762" s="10"/>
    </row>
    <row r="1763" spans="8:12" x14ac:dyDescent="0.25">
      <c r="H1763" s="10"/>
      <c r="I1763" s="10"/>
      <c r="J1763" s="10"/>
      <c r="K1763" s="10"/>
      <c r="L1763" s="10"/>
    </row>
    <row r="1764" spans="8:12" x14ac:dyDescent="0.25">
      <c r="H1764" s="10"/>
      <c r="I1764" s="10"/>
      <c r="J1764" s="10"/>
      <c r="K1764" s="10"/>
      <c r="L1764" s="10"/>
    </row>
    <row r="1765" spans="8:12" x14ac:dyDescent="0.25">
      <c r="H1765" s="10"/>
      <c r="I1765" s="10"/>
      <c r="J1765" s="10"/>
      <c r="K1765" s="10"/>
      <c r="L1765" s="10"/>
    </row>
    <row r="1766" spans="8:12" x14ac:dyDescent="0.25">
      <c r="H1766" s="10"/>
      <c r="I1766" s="10"/>
      <c r="J1766" s="10"/>
      <c r="K1766" s="10"/>
      <c r="L1766" s="10"/>
    </row>
    <row r="1767" spans="8:12" x14ac:dyDescent="0.25">
      <c r="H1767" s="10"/>
      <c r="I1767" s="10"/>
      <c r="J1767" s="10"/>
      <c r="K1767" s="10"/>
      <c r="L1767" s="10"/>
    </row>
    <row r="1768" spans="8:12" x14ac:dyDescent="0.25">
      <c r="H1768" s="10"/>
      <c r="I1768" s="10"/>
      <c r="J1768" s="10"/>
      <c r="K1768" s="10"/>
      <c r="L1768" s="10"/>
    </row>
    <row r="1769" spans="8:12" x14ac:dyDescent="0.25">
      <c r="H1769" s="10"/>
      <c r="I1769" s="10"/>
      <c r="J1769" s="10"/>
      <c r="K1769" s="10"/>
      <c r="L1769" s="10"/>
    </row>
    <row r="1770" spans="8:12" x14ac:dyDescent="0.25">
      <c r="H1770" s="10"/>
      <c r="I1770" s="10"/>
      <c r="J1770" s="10"/>
      <c r="K1770" s="10"/>
      <c r="L1770" s="10"/>
    </row>
    <row r="1771" spans="8:12" x14ac:dyDescent="0.25">
      <c r="H1771" s="10"/>
      <c r="I1771" s="10"/>
      <c r="J1771" s="10"/>
      <c r="K1771" s="10"/>
      <c r="L1771" s="10"/>
    </row>
    <row r="1772" spans="8:12" x14ac:dyDescent="0.25">
      <c r="H1772" s="10"/>
      <c r="I1772" s="10"/>
      <c r="J1772" s="10"/>
      <c r="K1772" s="10"/>
      <c r="L1772" s="10"/>
    </row>
    <row r="1773" spans="8:12" x14ac:dyDescent="0.25">
      <c r="H1773" s="10"/>
      <c r="I1773" s="10"/>
      <c r="J1773" s="10"/>
      <c r="K1773" s="10"/>
      <c r="L1773" s="10"/>
    </row>
    <row r="1774" spans="8:12" x14ac:dyDescent="0.25">
      <c r="H1774" s="10"/>
      <c r="I1774" s="10"/>
      <c r="J1774" s="10"/>
      <c r="K1774" s="10"/>
      <c r="L1774" s="10"/>
    </row>
    <row r="1775" spans="8:12" x14ac:dyDescent="0.25">
      <c r="H1775" s="10"/>
      <c r="I1775" s="10"/>
      <c r="J1775" s="10"/>
      <c r="K1775" s="10"/>
      <c r="L1775" s="10"/>
    </row>
    <row r="1776" spans="8:12" x14ac:dyDescent="0.25">
      <c r="H1776" s="10"/>
      <c r="I1776" s="10"/>
      <c r="J1776" s="10"/>
      <c r="K1776" s="10"/>
      <c r="L1776" s="10"/>
    </row>
    <row r="1777" spans="8:12" x14ac:dyDescent="0.25">
      <c r="H1777" s="10"/>
      <c r="I1777" s="10"/>
      <c r="J1777" s="10"/>
      <c r="K1777" s="10"/>
      <c r="L1777" s="10"/>
    </row>
    <row r="1778" spans="8:12" x14ac:dyDescent="0.25">
      <c r="H1778" s="10"/>
      <c r="I1778" s="10"/>
      <c r="J1778" s="10"/>
      <c r="K1778" s="10"/>
      <c r="L1778" s="10"/>
    </row>
    <row r="1779" spans="8:12" x14ac:dyDescent="0.25">
      <c r="H1779" s="10"/>
      <c r="I1779" s="10"/>
      <c r="J1779" s="10"/>
      <c r="K1779" s="10"/>
      <c r="L1779" s="10"/>
    </row>
    <row r="1780" spans="8:12" x14ac:dyDescent="0.25">
      <c r="H1780" s="10"/>
      <c r="I1780" s="10"/>
      <c r="J1780" s="10"/>
      <c r="K1780" s="10"/>
      <c r="L1780" s="10"/>
    </row>
    <row r="1781" spans="8:12" x14ac:dyDescent="0.25">
      <c r="H1781" s="10"/>
      <c r="I1781" s="10"/>
      <c r="J1781" s="10"/>
      <c r="K1781" s="10"/>
      <c r="L1781" s="10"/>
    </row>
    <row r="1782" spans="8:12" x14ac:dyDescent="0.25">
      <c r="H1782" s="10"/>
      <c r="I1782" s="10"/>
      <c r="J1782" s="10"/>
      <c r="K1782" s="10"/>
      <c r="L1782" s="10"/>
    </row>
    <row r="1783" spans="8:12" x14ac:dyDescent="0.25">
      <c r="H1783" s="10"/>
      <c r="I1783" s="10"/>
      <c r="J1783" s="10"/>
      <c r="K1783" s="10"/>
      <c r="L1783" s="10"/>
    </row>
    <row r="1784" spans="8:12" x14ac:dyDescent="0.25">
      <c r="H1784" s="10"/>
      <c r="I1784" s="10"/>
      <c r="J1784" s="10"/>
      <c r="K1784" s="10"/>
      <c r="L1784" s="10"/>
    </row>
    <row r="1785" spans="8:12" x14ac:dyDescent="0.25">
      <c r="H1785" s="10"/>
      <c r="I1785" s="10"/>
      <c r="J1785" s="10"/>
      <c r="K1785" s="10"/>
      <c r="L1785" s="10"/>
    </row>
    <row r="1786" spans="8:12" x14ac:dyDescent="0.25">
      <c r="H1786" s="10"/>
      <c r="I1786" s="10"/>
      <c r="J1786" s="10"/>
      <c r="K1786" s="10"/>
      <c r="L1786" s="10"/>
    </row>
    <row r="1787" spans="8:12" x14ac:dyDescent="0.25">
      <c r="H1787" s="10"/>
      <c r="I1787" s="10"/>
      <c r="J1787" s="10"/>
      <c r="K1787" s="10"/>
      <c r="L1787" s="10"/>
    </row>
    <row r="1788" spans="8:12" x14ac:dyDescent="0.25">
      <c r="H1788" s="10"/>
      <c r="I1788" s="10"/>
      <c r="J1788" s="10"/>
      <c r="K1788" s="10"/>
      <c r="L1788" s="10"/>
    </row>
    <row r="1789" spans="8:12" x14ac:dyDescent="0.25">
      <c r="H1789" s="10"/>
      <c r="I1789" s="10"/>
      <c r="J1789" s="10"/>
      <c r="K1789" s="10"/>
      <c r="L1789" s="10"/>
    </row>
    <row r="1790" spans="8:12" x14ac:dyDescent="0.25">
      <c r="H1790" s="10"/>
      <c r="I1790" s="10"/>
      <c r="J1790" s="10"/>
      <c r="K1790" s="10"/>
      <c r="L1790" s="10"/>
    </row>
    <row r="1791" spans="8:12" x14ac:dyDescent="0.25">
      <c r="H1791" s="10"/>
      <c r="I1791" s="10"/>
      <c r="J1791" s="10"/>
      <c r="K1791" s="10"/>
      <c r="L1791" s="10"/>
    </row>
    <row r="1792" spans="8:12" x14ac:dyDescent="0.25">
      <c r="H1792" s="10"/>
      <c r="I1792" s="10"/>
      <c r="J1792" s="10"/>
      <c r="K1792" s="10"/>
      <c r="L1792" s="10"/>
    </row>
    <row r="1793" spans="8:12" x14ac:dyDescent="0.25">
      <c r="H1793" s="10"/>
      <c r="I1793" s="10"/>
      <c r="J1793" s="10"/>
      <c r="K1793" s="10"/>
      <c r="L1793" s="10"/>
    </row>
    <row r="1794" spans="8:12" x14ac:dyDescent="0.25">
      <c r="H1794" s="10"/>
      <c r="I1794" s="10"/>
      <c r="J1794" s="10"/>
      <c r="K1794" s="10"/>
      <c r="L1794" s="10"/>
    </row>
    <row r="1795" spans="8:12" x14ac:dyDescent="0.25">
      <c r="H1795" s="10"/>
      <c r="I1795" s="10"/>
      <c r="J1795" s="10"/>
      <c r="K1795" s="10"/>
      <c r="L1795" s="10"/>
    </row>
    <row r="1796" spans="8:12" x14ac:dyDescent="0.25">
      <c r="H1796" s="10"/>
      <c r="I1796" s="10"/>
      <c r="J1796" s="10"/>
      <c r="K1796" s="10"/>
      <c r="L1796" s="10"/>
    </row>
    <row r="1797" spans="8:12" x14ac:dyDescent="0.25">
      <c r="H1797" s="10"/>
      <c r="I1797" s="10"/>
      <c r="J1797" s="10"/>
      <c r="K1797" s="10"/>
      <c r="L1797" s="10"/>
    </row>
    <row r="1798" spans="8:12" x14ac:dyDescent="0.25">
      <c r="H1798" s="10"/>
      <c r="I1798" s="10"/>
      <c r="J1798" s="10"/>
      <c r="K1798" s="10"/>
      <c r="L1798" s="10"/>
    </row>
    <row r="1799" spans="8:12" x14ac:dyDescent="0.25">
      <c r="H1799" s="10"/>
      <c r="I1799" s="10"/>
      <c r="J1799" s="10"/>
      <c r="K1799" s="10"/>
      <c r="L1799" s="10"/>
    </row>
    <row r="1800" spans="8:12" x14ac:dyDescent="0.25">
      <c r="H1800" s="10"/>
      <c r="I1800" s="10"/>
      <c r="J1800" s="10"/>
      <c r="K1800" s="10"/>
      <c r="L1800" s="10"/>
    </row>
    <row r="1801" spans="8:12" x14ac:dyDescent="0.25">
      <c r="H1801" s="10"/>
      <c r="I1801" s="10"/>
      <c r="J1801" s="10"/>
      <c r="K1801" s="10"/>
      <c r="L1801" s="10"/>
    </row>
    <row r="1802" spans="8:12" x14ac:dyDescent="0.25">
      <c r="H1802" s="10"/>
      <c r="I1802" s="10"/>
      <c r="J1802" s="10"/>
      <c r="K1802" s="10"/>
      <c r="L1802" s="10"/>
    </row>
    <row r="1803" spans="8:12" x14ac:dyDescent="0.25">
      <c r="H1803" s="10"/>
      <c r="I1803" s="10"/>
      <c r="J1803" s="10"/>
      <c r="K1803" s="10"/>
      <c r="L1803" s="10"/>
    </row>
    <row r="1804" spans="8:12" x14ac:dyDescent="0.25">
      <c r="H1804" s="10"/>
      <c r="I1804" s="10"/>
      <c r="J1804" s="10"/>
      <c r="K1804" s="10"/>
      <c r="L1804" s="10"/>
    </row>
    <row r="1805" spans="8:12" x14ac:dyDescent="0.25">
      <c r="H1805" s="10"/>
      <c r="I1805" s="10"/>
      <c r="J1805" s="10"/>
      <c r="K1805" s="10"/>
      <c r="L1805" s="10"/>
    </row>
    <row r="1806" spans="8:12" x14ac:dyDescent="0.25">
      <c r="H1806" s="10"/>
      <c r="I1806" s="10"/>
      <c r="J1806" s="10"/>
      <c r="K1806" s="10"/>
      <c r="L1806" s="10"/>
    </row>
    <row r="1807" spans="8:12" x14ac:dyDescent="0.25">
      <c r="H1807" s="10"/>
      <c r="I1807" s="10"/>
      <c r="J1807" s="10"/>
      <c r="K1807" s="10"/>
      <c r="L1807" s="10"/>
    </row>
    <row r="1808" spans="8:12" x14ac:dyDescent="0.25">
      <c r="H1808" s="10"/>
      <c r="I1808" s="10"/>
      <c r="J1808" s="10"/>
      <c r="K1808" s="10"/>
      <c r="L1808" s="10"/>
    </row>
    <row r="1809" spans="8:12" x14ac:dyDescent="0.25">
      <c r="H1809" s="10"/>
      <c r="I1809" s="10"/>
      <c r="J1809" s="10"/>
      <c r="K1809" s="10"/>
      <c r="L1809" s="10"/>
    </row>
    <row r="1810" spans="8:12" x14ac:dyDescent="0.25">
      <c r="H1810" s="10"/>
      <c r="I1810" s="10"/>
      <c r="J1810" s="10"/>
      <c r="K1810" s="10"/>
      <c r="L1810" s="10"/>
    </row>
    <row r="1811" spans="8:12" x14ac:dyDescent="0.25">
      <c r="H1811" s="10"/>
      <c r="I1811" s="10"/>
      <c r="J1811" s="10"/>
      <c r="K1811" s="10"/>
      <c r="L1811" s="10"/>
    </row>
    <row r="1812" spans="8:12" x14ac:dyDescent="0.25">
      <c r="H1812" s="10"/>
      <c r="I1812" s="10"/>
      <c r="J1812" s="10"/>
      <c r="K1812" s="10"/>
      <c r="L1812" s="10"/>
    </row>
    <row r="1813" spans="8:12" x14ac:dyDescent="0.25">
      <c r="H1813" s="10"/>
      <c r="I1813" s="10"/>
      <c r="J1813" s="10"/>
      <c r="K1813" s="10"/>
      <c r="L1813" s="10"/>
    </row>
    <row r="1814" spans="8:12" x14ac:dyDescent="0.25">
      <c r="H1814" s="10"/>
      <c r="I1814" s="10"/>
      <c r="J1814" s="10"/>
      <c r="K1814" s="10"/>
      <c r="L1814" s="10"/>
    </row>
    <row r="1815" spans="8:12" x14ac:dyDescent="0.25">
      <c r="H1815" s="10"/>
      <c r="I1815" s="10"/>
      <c r="J1815" s="10"/>
      <c r="K1815" s="10"/>
      <c r="L1815" s="10"/>
    </row>
    <row r="1816" spans="8:12" x14ac:dyDescent="0.25">
      <c r="H1816" s="10"/>
      <c r="I1816" s="10"/>
      <c r="J1816" s="10"/>
      <c r="K1816" s="10"/>
      <c r="L1816" s="10"/>
    </row>
    <row r="1817" spans="8:12" x14ac:dyDescent="0.25">
      <c r="H1817" s="10"/>
      <c r="I1817" s="10"/>
      <c r="J1817" s="10"/>
      <c r="K1817" s="10"/>
      <c r="L1817" s="10"/>
    </row>
    <row r="1818" spans="8:12" x14ac:dyDescent="0.25">
      <c r="H1818" s="10"/>
      <c r="I1818" s="10"/>
      <c r="J1818" s="10"/>
      <c r="K1818" s="10"/>
      <c r="L1818" s="10"/>
    </row>
    <row r="1819" spans="8:12" x14ac:dyDescent="0.25">
      <c r="H1819" s="10"/>
      <c r="I1819" s="10"/>
      <c r="J1819" s="10"/>
      <c r="K1819" s="10"/>
      <c r="L1819" s="10"/>
    </row>
    <row r="1820" spans="8:12" x14ac:dyDescent="0.25">
      <c r="H1820" s="10"/>
      <c r="I1820" s="10"/>
      <c r="J1820" s="10"/>
      <c r="K1820" s="10"/>
      <c r="L1820" s="10"/>
    </row>
    <row r="1821" spans="8:12" x14ac:dyDescent="0.25">
      <c r="H1821" s="10"/>
      <c r="I1821" s="10"/>
      <c r="J1821" s="10"/>
      <c r="K1821" s="10"/>
      <c r="L1821" s="10"/>
    </row>
    <row r="1822" spans="8:12" x14ac:dyDescent="0.25">
      <c r="H1822" s="10"/>
      <c r="I1822" s="10"/>
      <c r="J1822" s="10"/>
      <c r="K1822" s="10"/>
      <c r="L1822" s="10"/>
    </row>
    <row r="1823" spans="8:12" x14ac:dyDescent="0.25">
      <c r="H1823" s="10"/>
      <c r="I1823" s="10"/>
      <c r="J1823" s="10"/>
      <c r="K1823" s="10"/>
      <c r="L1823" s="10"/>
    </row>
    <row r="1824" spans="8:12" x14ac:dyDescent="0.25">
      <c r="H1824" s="10"/>
      <c r="I1824" s="10"/>
      <c r="J1824" s="10"/>
      <c r="K1824" s="10"/>
      <c r="L1824" s="10"/>
    </row>
    <row r="1825" spans="8:12" x14ac:dyDescent="0.25">
      <c r="H1825" s="10"/>
      <c r="I1825" s="10"/>
      <c r="J1825" s="10"/>
      <c r="K1825" s="10"/>
      <c r="L1825" s="10"/>
    </row>
    <row r="1826" spans="8:12" x14ac:dyDescent="0.25">
      <c r="H1826" s="10"/>
      <c r="I1826" s="10"/>
      <c r="J1826" s="10"/>
      <c r="K1826" s="10"/>
      <c r="L1826" s="10"/>
    </row>
    <row r="1827" spans="8:12" x14ac:dyDescent="0.25">
      <c r="H1827" s="10"/>
      <c r="I1827" s="10"/>
      <c r="J1827" s="10"/>
      <c r="K1827" s="10"/>
      <c r="L1827" s="10"/>
    </row>
    <row r="1828" spans="8:12" x14ac:dyDescent="0.25">
      <c r="H1828" s="10"/>
      <c r="I1828" s="10"/>
      <c r="J1828" s="10"/>
      <c r="K1828" s="10"/>
      <c r="L1828" s="10"/>
    </row>
    <row r="1829" spans="8:12" x14ac:dyDescent="0.25">
      <c r="H1829" s="10"/>
      <c r="I1829" s="10"/>
      <c r="J1829" s="10"/>
      <c r="K1829" s="10"/>
      <c r="L1829" s="10"/>
    </row>
    <row r="1830" spans="8:12" x14ac:dyDescent="0.25">
      <c r="H1830" s="10"/>
      <c r="I1830" s="10"/>
      <c r="J1830" s="10"/>
      <c r="K1830" s="10"/>
      <c r="L1830" s="10"/>
    </row>
    <row r="1831" spans="8:12" x14ac:dyDescent="0.25">
      <c r="H1831" s="10"/>
      <c r="I1831" s="10"/>
      <c r="J1831" s="10"/>
      <c r="K1831" s="10"/>
      <c r="L1831" s="10"/>
    </row>
    <row r="1832" spans="8:12" x14ac:dyDescent="0.25">
      <c r="H1832" s="10"/>
      <c r="I1832" s="10"/>
      <c r="J1832" s="10"/>
      <c r="K1832" s="10"/>
      <c r="L1832" s="10"/>
    </row>
    <row r="1833" spans="8:12" x14ac:dyDescent="0.25">
      <c r="H1833" s="10"/>
      <c r="I1833" s="10"/>
      <c r="J1833" s="10"/>
      <c r="K1833" s="10"/>
      <c r="L1833" s="10"/>
    </row>
    <row r="1834" spans="8:12" x14ac:dyDescent="0.25">
      <c r="H1834" s="10"/>
      <c r="I1834" s="10"/>
      <c r="J1834" s="10"/>
      <c r="K1834" s="10"/>
      <c r="L1834" s="10"/>
    </row>
    <row r="1835" spans="8:12" x14ac:dyDescent="0.25">
      <c r="H1835" s="10"/>
      <c r="I1835" s="10"/>
      <c r="J1835" s="10"/>
      <c r="K1835" s="10"/>
      <c r="L1835" s="10"/>
    </row>
    <row r="1836" spans="8:12" x14ac:dyDescent="0.25">
      <c r="H1836" s="10"/>
      <c r="I1836" s="10"/>
      <c r="J1836" s="10"/>
      <c r="K1836" s="10"/>
      <c r="L1836" s="10"/>
    </row>
    <row r="1837" spans="8:12" x14ac:dyDescent="0.25">
      <c r="H1837" s="10"/>
      <c r="I1837" s="10"/>
      <c r="J1837" s="10"/>
      <c r="K1837" s="10"/>
      <c r="L1837" s="10"/>
    </row>
    <row r="1838" spans="8:12" x14ac:dyDescent="0.25">
      <c r="H1838" s="10"/>
      <c r="I1838" s="10"/>
      <c r="J1838" s="10"/>
      <c r="K1838" s="10"/>
      <c r="L1838" s="10"/>
    </row>
    <row r="1839" spans="8:12" x14ac:dyDescent="0.25">
      <c r="H1839" s="10"/>
      <c r="I1839" s="10"/>
      <c r="J1839" s="10"/>
      <c r="K1839" s="10"/>
      <c r="L1839" s="10"/>
    </row>
    <row r="1840" spans="8:12" x14ac:dyDescent="0.25">
      <c r="H1840" s="10"/>
      <c r="I1840" s="10"/>
      <c r="J1840" s="10"/>
      <c r="K1840" s="10"/>
      <c r="L1840" s="10"/>
    </row>
    <row r="1841" spans="8:12" x14ac:dyDescent="0.25">
      <c r="H1841" s="10"/>
      <c r="I1841" s="10"/>
      <c r="J1841" s="10"/>
      <c r="K1841" s="10"/>
      <c r="L1841" s="10"/>
    </row>
    <row r="1842" spans="8:12" x14ac:dyDescent="0.25">
      <c r="H1842" s="10"/>
      <c r="I1842" s="10"/>
      <c r="J1842" s="10"/>
      <c r="K1842" s="10"/>
      <c r="L1842" s="10"/>
    </row>
    <row r="1843" spans="8:12" x14ac:dyDescent="0.25">
      <c r="H1843" s="10"/>
      <c r="I1843" s="10"/>
      <c r="J1843" s="10"/>
      <c r="K1843" s="10"/>
      <c r="L1843" s="10"/>
    </row>
    <row r="1844" spans="8:12" x14ac:dyDescent="0.25">
      <c r="H1844" s="10"/>
      <c r="I1844" s="10"/>
      <c r="J1844" s="10"/>
      <c r="K1844" s="10"/>
      <c r="L1844" s="10"/>
    </row>
    <row r="1845" spans="8:12" x14ac:dyDescent="0.25">
      <c r="H1845" s="10"/>
      <c r="I1845" s="10"/>
      <c r="J1845" s="10"/>
      <c r="K1845" s="10"/>
      <c r="L1845" s="10"/>
    </row>
    <row r="1846" spans="8:12" x14ac:dyDescent="0.25">
      <c r="H1846" s="10"/>
      <c r="I1846" s="10"/>
      <c r="J1846" s="10"/>
      <c r="K1846" s="10"/>
      <c r="L1846" s="10"/>
    </row>
    <row r="1847" spans="8:12" x14ac:dyDescent="0.25">
      <c r="H1847" s="10"/>
      <c r="I1847" s="10"/>
      <c r="J1847" s="10"/>
      <c r="K1847" s="10"/>
      <c r="L1847" s="10"/>
    </row>
    <row r="1848" spans="8:12" x14ac:dyDescent="0.25">
      <c r="H1848" s="10"/>
      <c r="I1848" s="10"/>
      <c r="J1848" s="10"/>
      <c r="K1848" s="10"/>
      <c r="L1848" s="10"/>
    </row>
    <row r="1849" spans="8:12" x14ac:dyDescent="0.25">
      <c r="H1849" s="10"/>
      <c r="I1849" s="10"/>
      <c r="J1849" s="10"/>
      <c r="K1849" s="10"/>
      <c r="L1849" s="10"/>
    </row>
    <row r="1850" spans="8:12" x14ac:dyDescent="0.25">
      <c r="H1850" s="10"/>
      <c r="I1850" s="10"/>
      <c r="J1850" s="10"/>
      <c r="K1850" s="10"/>
      <c r="L1850" s="10"/>
    </row>
    <row r="1851" spans="8:12" x14ac:dyDescent="0.25">
      <c r="H1851" s="10"/>
      <c r="I1851" s="10"/>
      <c r="J1851" s="10"/>
      <c r="K1851" s="10"/>
      <c r="L1851" s="10"/>
    </row>
    <row r="1852" spans="8:12" x14ac:dyDescent="0.25">
      <c r="H1852" s="10"/>
      <c r="I1852" s="10"/>
      <c r="J1852" s="10"/>
      <c r="K1852" s="10"/>
      <c r="L1852" s="10"/>
    </row>
    <row r="1853" spans="8:12" x14ac:dyDescent="0.25">
      <c r="H1853" s="10"/>
      <c r="I1853" s="10"/>
      <c r="J1853" s="10"/>
      <c r="K1853" s="10"/>
      <c r="L1853" s="10"/>
    </row>
    <row r="1854" spans="8:12" x14ac:dyDescent="0.25">
      <c r="H1854" s="10"/>
      <c r="I1854" s="10"/>
      <c r="J1854" s="10"/>
      <c r="K1854" s="10"/>
      <c r="L1854" s="10"/>
    </row>
    <row r="1855" spans="8:12" x14ac:dyDescent="0.25">
      <c r="H1855" s="10"/>
      <c r="I1855" s="10"/>
      <c r="J1855" s="10"/>
      <c r="K1855" s="10"/>
      <c r="L1855" s="10"/>
    </row>
    <row r="1856" spans="8:12" x14ac:dyDescent="0.25">
      <c r="H1856" s="10"/>
      <c r="I1856" s="10"/>
      <c r="J1856" s="10"/>
      <c r="K1856" s="10"/>
      <c r="L1856" s="10"/>
    </row>
    <row r="1857" spans="8:12" x14ac:dyDescent="0.25">
      <c r="H1857" s="10"/>
      <c r="I1857" s="10"/>
      <c r="J1857" s="10"/>
      <c r="K1857" s="10"/>
      <c r="L1857" s="10"/>
    </row>
    <row r="1858" spans="8:12" x14ac:dyDescent="0.25">
      <c r="H1858" s="10"/>
      <c r="I1858" s="10"/>
      <c r="J1858" s="10"/>
      <c r="K1858" s="10"/>
      <c r="L1858" s="10"/>
    </row>
    <row r="1859" spans="8:12" x14ac:dyDescent="0.25">
      <c r="H1859" s="10"/>
      <c r="I1859" s="10"/>
      <c r="J1859" s="10"/>
      <c r="K1859" s="10"/>
      <c r="L1859" s="10"/>
    </row>
    <row r="1860" spans="8:12" x14ac:dyDescent="0.25">
      <c r="H1860" s="10"/>
      <c r="I1860" s="10"/>
      <c r="J1860" s="10"/>
      <c r="K1860" s="10"/>
      <c r="L1860" s="10"/>
    </row>
    <row r="1861" spans="8:12" x14ac:dyDescent="0.25">
      <c r="H1861" s="10"/>
      <c r="I1861" s="10"/>
      <c r="J1861" s="10"/>
      <c r="K1861" s="10"/>
      <c r="L1861" s="10"/>
    </row>
    <row r="1862" spans="8:12" x14ac:dyDescent="0.25">
      <c r="H1862" s="10"/>
      <c r="I1862" s="10"/>
      <c r="J1862" s="10"/>
      <c r="K1862" s="10"/>
      <c r="L1862" s="10"/>
    </row>
    <row r="1863" spans="8:12" x14ac:dyDescent="0.25">
      <c r="H1863" s="10"/>
      <c r="I1863" s="10"/>
      <c r="J1863" s="10"/>
      <c r="K1863" s="10"/>
      <c r="L1863" s="10"/>
    </row>
    <row r="1864" spans="8:12" x14ac:dyDescent="0.25">
      <c r="H1864" s="10"/>
      <c r="I1864" s="10"/>
      <c r="J1864" s="10"/>
      <c r="K1864" s="10"/>
      <c r="L1864" s="10"/>
    </row>
    <row r="1865" spans="8:12" x14ac:dyDescent="0.25">
      <c r="H1865" s="10"/>
      <c r="I1865" s="10"/>
      <c r="J1865" s="10"/>
      <c r="K1865" s="10"/>
      <c r="L1865" s="10"/>
    </row>
    <row r="1866" spans="8:12" x14ac:dyDescent="0.25">
      <c r="H1866" s="10"/>
      <c r="I1866" s="10"/>
      <c r="J1866" s="10"/>
      <c r="K1866" s="10"/>
      <c r="L1866" s="10"/>
    </row>
    <row r="1867" spans="8:12" x14ac:dyDescent="0.25">
      <c r="H1867" s="10"/>
      <c r="I1867" s="10"/>
      <c r="J1867" s="10"/>
      <c r="K1867" s="10"/>
      <c r="L1867" s="10"/>
    </row>
    <row r="1868" spans="8:12" x14ac:dyDescent="0.25">
      <c r="H1868" s="10"/>
      <c r="I1868" s="10"/>
      <c r="J1868" s="10"/>
      <c r="K1868" s="10"/>
      <c r="L1868" s="10"/>
    </row>
    <row r="1869" spans="8:12" x14ac:dyDescent="0.25">
      <c r="H1869" s="10"/>
      <c r="I1869" s="10"/>
      <c r="J1869" s="10"/>
      <c r="K1869" s="10"/>
      <c r="L1869" s="10"/>
    </row>
    <row r="1870" spans="8:12" x14ac:dyDescent="0.25">
      <c r="H1870" s="10"/>
      <c r="I1870" s="10"/>
      <c r="J1870" s="10"/>
      <c r="K1870" s="10"/>
      <c r="L1870" s="10"/>
    </row>
    <row r="1871" spans="8:12" x14ac:dyDescent="0.25">
      <c r="H1871" s="10"/>
      <c r="I1871" s="10"/>
      <c r="J1871" s="10"/>
      <c r="K1871" s="10"/>
      <c r="L1871" s="10"/>
    </row>
    <row r="1872" spans="8:12" x14ac:dyDescent="0.25">
      <c r="H1872" s="10"/>
      <c r="I1872" s="10"/>
      <c r="J1872" s="10"/>
      <c r="K1872" s="10"/>
      <c r="L1872" s="10"/>
    </row>
    <row r="1873" spans="8:12" x14ac:dyDescent="0.25">
      <c r="H1873" s="10"/>
      <c r="I1873" s="10"/>
      <c r="J1873" s="10"/>
      <c r="K1873" s="10"/>
      <c r="L1873" s="10"/>
    </row>
    <row r="1874" spans="8:12" x14ac:dyDescent="0.25">
      <c r="H1874" s="10"/>
      <c r="I1874" s="10"/>
      <c r="J1874" s="10"/>
      <c r="K1874" s="10"/>
      <c r="L1874" s="10"/>
    </row>
    <row r="1875" spans="8:12" x14ac:dyDescent="0.25">
      <c r="H1875" s="10"/>
      <c r="I1875" s="10"/>
      <c r="J1875" s="10"/>
      <c r="K1875" s="10"/>
      <c r="L1875" s="10"/>
    </row>
    <row r="1876" spans="8:12" x14ac:dyDescent="0.25">
      <c r="H1876" s="10"/>
      <c r="I1876" s="10"/>
      <c r="J1876" s="10"/>
      <c r="K1876" s="10"/>
      <c r="L1876" s="10"/>
    </row>
    <row r="1877" spans="8:12" x14ac:dyDescent="0.25">
      <c r="H1877" s="10"/>
      <c r="I1877" s="10"/>
      <c r="J1877" s="10"/>
      <c r="K1877" s="10"/>
      <c r="L1877" s="10"/>
    </row>
    <row r="1878" spans="8:12" x14ac:dyDescent="0.25">
      <c r="H1878" s="10"/>
      <c r="I1878" s="10"/>
      <c r="J1878" s="10"/>
      <c r="K1878" s="10"/>
      <c r="L1878" s="10"/>
    </row>
    <row r="1879" spans="8:12" x14ac:dyDescent="0.25">
      <c r="H1879" s="10"/>
      <c r="I1879" s="10"/>
      <c r="J1879" s="10"/>
      <c r="K1879" s="10"/>
      <c r="L1879" s="10"/>
    </row>
    <row r="1880" spans="8:12" x14ac:dyDescent="0.25">
      <c r="H1880" s="10"/>
      <c r="I1880" s="10"/>
      <c r="J1880" s="10"/>
      <c r="K1880" s="10"/>
      <c r="L1880" s="10"/>
    </row>
    <row r="1881" spans="8:12" x14ac:dyDescent="0.25">
      <c r="H1881" s="10"/>
      <c r="I1881" s="10"/>
      <c r="J1881" s="10"/>
      <c r="K1881" s="10"/>
      <c r="L1881" s="10"/>
    </row>
    <row r="1882" spans="8:12" x14ac:dyDescent="0.25">
      <c r="H1882" s="10"/>
      <c r="I1882" s="10"/>
      <c r="J1882" s="10"/>
      <c r="K1882" s="10"/>
      <c r="L1882" s="10"/>
    </row>
    <row r="1883" spans="8:12" x14ac:dyDescent="0.25">
      <c r="H1883" s="10"/>
      <c r="I1883" s="10"/>
      <c r="J1883" s="10"/>
      <c r="K1883" s="10"/>
      <c r="L1883" s="10"/>
    </row>
    <row r="1884" spans="8:12" x14ac:dyDescent="0.25">
      <c r="H1884" s="10"/>
      <c r="I1884" s="10"/>
      <c r="J1884" s="10"/>
      <c r="K1884" s="10"/>
      <c r="L1884" s="10"/>
    </row>
    <row r="1885" spans="8:12" x14ac:dyDescent="0.25">
      <c r="H1885" s="10"/>
      <c r="I1885" s="10"/>
      <c r="J1885" s="10"/>
      <c r="K1885" s="10"/>
      <c r="L1885" s="10"/>
    </row>
    <row r="1886" spans="8:12" x14ac:dyDescent="0.25">
      <c r="H1886" s="10"/>
      <c r="I1886" s="10"/>
      <c r="J1886" s="10"/>
      <c r="K1886" s="10"/>
      <c r="L1886" s="10"/>
    </row>
    <row r="1887" spans="8:12" x14ac:dyDescent="0.25">
      <c r="H1887" s="10"/>
      <c r="I1887" s="10"/>
      <c r="J1887" s="10"/>
      <c r="K1887" s="10"/>
      <c r="L1887" s="10"/>
    </row>
    <row r="1888" spans="8:12" x14ac:dyDescent="0.25">
      <c r="H1888" s="10"/>
      <c r="I1888" s="10"/>
      <c r="J1888" s="10"/>
      <c r="K1888" s="10"/>
      <c r="L1888" s="10"/>
    </row>
    <row r="1889" spans="8:12" x14ac:dyDescent="0.25">
      <c r="H1889" s="10"/>
      <c r="I1889" s="10"/>
      <c r="J1889" s="10"/>
      <c r="K1889" s="10"/>
      <c r="L1889" s="10"/>
    </row>
    <row r="1890" spans="8:12" x14ac:dyDescent="0.25">
      <c r="H1890" s="10"/>
      <c r="I1890" s="10"/>
      <c r="J1890" s="10"/>
      <c r="K1890" s="10"/>
      <c r="L1890" s="10"/>
    </row>
    <row r="1891" spans="8:12" x14ac:dyDescent="0.25">
      <c r="H1891" s="10"/>
      <c r="I1891" s="10"/>
      <c r="J1891" s="10"/>
      <c r="K1891" s="10"/>
      <c r="L1891" s="10"/>
    </row>
    <row r="1892" spans="8:12" x14ac:dyDescent="0.25">
      <c r="H1892" s="10"/>
      <c r="I1892" s="10"/>
      <c r="J1892" s="10"/>
      <c r="K1892" s="10"/>
      <c r="L1892" s="10"/>
    </row>
    <row r="1893" spans="8:12" x14ac:dyDescent="0.25">
      <c r="H1893" s="10"/>
      <c r="I1893" s="10"/>
      <c r="J1893" s="10"/>
      <c r="K1893" s="10"/>
      <c r="L1893" s="10"/>
    </row>
    <row r="1894" spans="8:12" x14ac:dyDescent="0.25">
      <c r="H1894" s="10"/>
      <c r="I1894" s="10"/>
      <c r="J1894" s="10"/>
      <c r="K1894" s="10"/>
      <c r="L1894" s="10"/>
    </row>
    <row r="1895" spans="8:12" x14ac:dyDescent="0.25">
      <c r="H1895" s="10"/>
      <c r="I1895" s="10"/>
      <c r="J1895" s="10"/>
      <c r="K1895" s="10"/>
      <c r="L1895" s="10"/>
    </row>
    <row r="1896" spans="8:12" x14ac:dyDescent="0.25">
      <c r="H1896" s="10"/>
      <c r="I1896" s="10"/>
      <c r="J1896" s="10"/>
      <c r="K1896" s="10"/>
      <c r="L1896" s="10"/>
    </row>
    <row r="1897" spans="8:12" x14ac:dyDescent="0.25">
      <c r="H1897" s="10"/>
      <c r="I1897" s="10"/>
      <c r="J1897" s="10"/>
      <c r="K1897" s="10"/>
      <c r="L1897" s="10"/>
    </row>
    <row r="1898" spans="8:12" x14ac:dyDescent="0.25">
      <c r="H1898" s="10"/>
      <c r="I1898" s="10"/>
      <c r="J1898" s="10"/>
      <c r="K1898" s="10"/>
      <c r="L1898" s="10"/>
    </row>
    <row r="1899" spans="8:12" x14ac:dyDescent="0.25">
      <c r="H1899" s="10"/>
      <c r="I1899" s="10"/>
      <c r="J1899" s="10"/>
      <c r="K1899" s="10"/>
      <c r="L1899" s="10"/>
    </row>
    <row r="1900" spans="8:12" x14ac:dyDescent="0.25">
      <c r="H1900" s="10"/>
      <c r="I1900" s="10"/>
      <c r="J1900" s="10"/>
      <c r="K1900" s="10"/>
      <c r="L1900" s="10"/>
    </row>
    <row r="1901" spans="8:12" x14ac:dyDescent="0.25">
      <c r="H1901" s="10"/>
      <c r="I1901" s="10"/>
      <c r="J1901" s="10"/>
      <c r="K1901" s="10"/>
      <c r="L1901" s="10"/>
    </row>
    <row r="1902" spans="8:12" x14ac:dyDescent="0.25">
      <c r="H1902" s="10"/>
      <c r="I1902" s="10"/>
      <c r="J1902" s="10"/>
      <c r="K1902" s="10"/>
      <c r="L1902" s="10"/>
    </row>
    <row r="1903" spans="8:12" x14ac:dyDescent="0.25">
      <c r="H1903" s="10"/>
      <c r="I1903" s="10"/>
      <c r="J1903" s="10"/>
      <c r="K1903" s="10"/>
      <c r="L1903" s="10"/>
    </row>
    <row r="1904" spans="8:12" x14ac:dyDescent="0.25">
      <c r="H1904" s="10"/>
      <c r="I1904" s="10"/>
      <c r="J1904" s="10"/>
      <c r="K1904" s="10"/>
      <c r="L1904" s="10"/>
    </row>
    <row r="1905" spans="8:12" x14ac:dyDescent="0.25">
      <c r="H1905" s="10"/>
      <c r="I1905" s="10"/>
      <c r="J1905" s="10"/>
      <c r="K1905" s="10"/>
      <c r="L1905" s="10"/>
    </row>
    <row r="1906" spans="8:12" x14ac:dyDescent="0.25">
      <c r="H1906" s="10"/>
      <c r="I1906" s="10"/>
      <c r="J1906" s="10"/>
      <c r="K1906" s="10"/>
      <c r="L1906" s="10"/>
    </row>
    <row r="1907" spans="8:12" x14ac:dyDescent="0.25">
      <c r="H1907" s="10"/>
      <c r="I1907" s="10"/>
      <c r="J1907" s="10"/>
      <c r="K1907" s="10"/>
      <c r="L1907" s="10"/>
    </row>
    <row r="1908" spans="8:12" x14ac:dyDescent="0.25">
      <c r="H1908" s="10"/>
      <c r="I1908" s="10"/>
      <c r="J1908" s="10"/>
      <c r="K1908" s="10"/>
      <c r="L1908" s="10"/>
    </row>
    <row r="1909" spans="8:12" x14ac:dyDescent="0.25">
      <c r="H1909" s="10"/>
      <c r="I1909" s="10"/>
      <c r="J1909" s="10"/>
      <c r="K1909" s="10"/>
      <c r="L1909" s="10"/>
    </row>
    <row r="1910" spans="8:12" x14ac:dyDescent="0.25">
      <c r="H1910" s="10"/>
      <c r="I1910" s="10"/>
      <c r="J1910" s="10"/>
      <c r="K1910" s="10"/>
      <c r="L1910" s="10"/>
    </row>
    <row r="1911" spans="8:12" x14ac:dyDescent="0.25">
      <c r="H1911" s="10"/>
      <c r="I1911" s="10"/>
      <c r="J1911" s="10"/>
      <c r="K1911" s="10"/>
      <c r="L1911" s="10"/>
    </row>
    <row r="1912" spans="8:12" x14ac:dyDescent="0.25">
      <c r="H1912" s="10"/>
      <c r="I1912" s="10"/>
      <c r="J1912" s="10"/>
      <c r="K1912" s="10"/>
      <c r="L1912" s="10"/>
    </row>
    <row r="1913" spans="8:12" x14ac:dyDescent="0.25">
      <c r="H1913" s="10"/>
      <c r="I1913" s="10"/>
      <c r="J1913" s="10"/>
      <c r="K1913" s="10"/>
      <c r="L1913" s="10"/>
    </row>
    <row r="1914" spans="8:12" x14ac:dyDescent="0.25">
      <c r="H1914" s="10"/>
      <c r="I1914" s="10"/>
      <c r="J1914" s="10"/>
      <c r="K1914" s="10"/>
      <c r="L1914" s="10"/>
    </row>
    <row r="1915" spans="8:12" x14ac:dyDescent="0.25">
      <c r="H1915" s="10"/>
      <c r="I1915" s="10"/>
      <c r="J1915" s="10"/>
      <c r="K1915" s="10"/>
      <c r="L1915" s="10"/>
    </row>
    <row r="1916" spans="8:12" x14ac:dyDescent="0.25">
      <c r="H1916" s="10"/>
      <c r="I1916" s="10"/>
      <c r="J1916" s="10"/>
      <c r="K1916" s="10"/>
      <c r="L1916" s="10"/>
    </row>
    <row r="1917" spans="8:12" x14ac:dyDescent="0.25">
      <c r="H1917" s="10"/>
      <c r="I1917" s="10"/>
      <c r="J1917" s="10"/>
      <c r="K1917" s="10"/>
      <c r="L1917" s="10"/>
    </row>
    <row r="1918" spans="8:12" x14ac:dyDescent="0.25">
      <c r="H1918" s="10"/>
      <c r="I1918" s="10"/>
      <c r="J1918" s="10"/>
      <c r="K1918" s="10"/>
      <c r="L1918" s="10"/>
    </row>
    <row r="1919" spans="8:12" x14ac:dyDescent="0.25">
      <c r="H1919" s="10"/>
      <c r="I1919" s="10"/>
      <c r="J1919" s="10"/>
      <c r="K1919" s="10"/>
      <c r="L1919" s="10"/>
    </row>
    <row r="1920" spans="8:12" x14ac:dyDescent="0.25">
      <c r="H1920" s="10"/>
      <c r="I1920" s="10"/>
      <c r="J1920" s="10"/>
      <c r="K1920" s="10"/>
      <c r="L1920" s="10"/>
    </row>
    <row r="1921" spans="8:12" x14ac:dyDescent="0.25">
      <c r="H1921" s="10"/>
      <c r="I1921" s="10"/>
      <c r="J1921" s="10"/>
      <c r="K1921" s="10"/>
      <c r="L1921" s="10"/>
    </row>
    <row r="1922" spans="8:12" x14ac:dyDescent="0.25">
      <c r="H1922" s="10"/>
      <c r="I1922" s="10"/>
      <c r="J1922" s="10"/>
      <c r="K1922" s="10"/>
      <c r="L1922" s="10"/>
    </row>
    <row r="1923" spans="8:12" x14ac:dyDescent="0.25">
      <c r="H1923" s="10"/>
      <c r="I1923" s="10"/>
      <c r="J1923" s="10"/>
      <c r="K1923" s="10"/>
      <c r="L1923" s="10"/>
    </row>
    <row r="1924" spans="8:12" x14ac:dyDescent="0.25">
      <c r="H1924" s="10"/>
      <c r="I1924" s="10"/>
      <c r="J1924" s="10"/>
      <c r="K1924" s="10"/>
      <c r="L1924" s="10"/>
    </row>
    <row r="1925" spans="8:12" x14ac:dyDescent="0.25">
      <c r="H1925" s="10"/>
      <c r="I1925" s="10"/>
      <c r="J1925" s="10"/>
      <c r="K1925" s="10"/>
      <c r="L1925" s="10"/>
    </row>
    <row r="1926" spans="8:12" x14ac:dyDescent="0.25">
      <c r="H1926" s="10"/>
      <c r="I1926" s="10"/>
      <c r="J1926" s="10"/>
      <c r="K1926" s="10"/>
      <c r="L1926" s="10"/>
    </row>
    <row r="1927" spans="8:12" x14ac:dyDescent="0.25">
      <c r="H1927" s="10"/>
      <c r="I1927" s="10"/>
      <c r="J1927" s="10"/>
      <c r="K1927" s="10"/>
      <c r="L1927" s="10"/>
    </row>
    <row r="1928" spans="8:12" x14ac:dyDescent="0.25">
      <c r="H1928" s="10"/>
      <c r="I1928" s="10"/>
      <c r="J1928" s="10"/>
      <c r="K1928" s="10"/>
      <c r="L1928" s="10"/>
    </row>
    <row r="1929" spans="8:12" x14ac:dyDescent="0.25">
      <c r="H1929" s="10"/>
      <c r="I1929" s="10"/>
      <c r="J1929" s="10"/>
      <c r="K1929" s="10"/>
      <c r="L1929" s="10"/>
    </row>
    <row r="1930" spans="8:12" x14ac:dyDescent="0.25">
      <c r="H1930" s="10"/>
      <c r="I1930" s="10"/>
      <c r="J1930" s="10"/>
      <c r="K1930" s="10"/>
      <c r="L1930" s="10"/>
    </row>
    <row r="1931" spans="8:12" x14ac:dyDescent="0.25">
      <c r="H1931" s="10"/>
      <c r="I1931" s="10"/>
      <c r="J1931" s="10"/>
      <c r="K1931" s="10"/>
      <c r="L1931" s="10"/>
    </row>
    <row r="1932" spans="8:12" x14ac:dyDescent="0.25">
      <c r="H1932" s="10"/>
      <c r="I1932" s="10"/>
      <c r="J1932" s="10"/>
      <c r="K1932" s="10"/>
      <c r="L1932" s="10"/>
    </row>
    <row r="1933" spans="8:12" x14ac:dyDescent="0.25">
      <c r="H1933" s="10"/>
      <c r="I1933" s="10"/>
      <c r="J1933" s="10"/>
      <c r="K1933" s="10"/>
      <c r="L1933" s="10"/>
    </row>
    <row r="1934" spans="8:12" x14ac:dyDescent="0.25">
      <c r="H1934" s="10"/>
      <c r="I1934" s="10"/>
      <c r="J1934" s="10"/>
      <c r="K1934" s="10"/>
      <c r="L1934" s="10"/>
    </row>
    <row r="1935" spans="8:12" x14ac:dyDescent="0.25">
      <c r="H1935" s="10"/>
      <c r="I1935" s="10"/>
      <c r="J1935" s="10"/>
      <c r="K1935" s="10"/>
      <c r="L1935" s="10"/>
    </row>
    <row r="1936" spans="8:12" x14ac:dyDescent="0.25">
      <c r="H1936" s="10"/>
      <c r="I1936" s="10"/>
      <c r="J1936" s="10"/>
      <c r="K1936" s="10"/>
      <c r="L1936" s="10"/>
    </row>
    <row r="1937" spans="8:12" x14ac:dyDescent="0.25">
      <c r="H1937" s="10"/>
      <c r="I1937" s="10"/>
      <c r="J1937" s="10"/>
      <c r="K1937" s="10"/>
      <c r="L1937" s="10"/>
    </row>
    <row r="1938" spans="8:12" x14ac:dyDescent="0.25">
      <c r="H1938" s="10"/>
      <c r="I1938" s="10"/>
      <c r="J1938" s="10"/>
      <c r="K1938" s="10"/>
      <c r="L1938" s="10"/>
    </row>
    <row r="1939" spans="8:12" x14ac:dyDescent="0.25">
      <c r="H1939" s="10"/>
      <c r="I1939" s="10"/>
      <c r="J1939" s="10"/>
      <c r="K1939" s="10"/>
      <c r="L1939" s="10"/>
    </row>
    <row r="1940" spans="8:12" x14ac:dyDescent="0.25">
      <c r="H1940" s="10"/>
      <c r="I1940" s="10"/>
      <c r="J1940" s="10"/>
      <c r="K1940" s="10"/>
      <c r="L1940" s="10"/>
    </row>
    <row r="1941" spans="8:12" x14ac:dyDescent="0.25">
      <c r="H1941" s="10"/>
      <c r="I1941" s="10"/>
      <c r="J1941" s="10"/>
      <c r="K1941" s="10"/>
      <c r="L1941" s="10"/>
    </row>
    <row r="1942" spans="8:12" x14ac:dyDescent="0.25">
      <c r="H1942" s="10"/>
      <c r="I1942" s="10"/>
      <c r="J1942" s="10"/>
      <c r="K1942" s="10"/>
      <c r="L1942" s="10"/>
    </row>
    <row r="1943" spans="8:12" x14ac:dyDescent="0.25">
      <c r="H1943" s="10"/>
      <c r="I1943" s="10"/>
      <c r="J1943" s="10"/>
      <c r="K1943" s="10"/>
      <c r="L1943" s="10"/>
    </row>
    <row r="1944" spans="8:12" x14ac:dyDescent="0.25">
      <c r="H1944" s="10"/>
      <c r="I1944" s="10"/>
      <c r="J1944" s="10"/>
      <c r="K1944" s="10"/>
      <c r="L1944" s="10"/>
    </row>
    <row r="1945" spans="8:12" x14ac:dyDescent="0.25">
      <c r="H1945" s="10"/>
      <c r="I1945" s="10"/>
      <c r="J1945" s="10"/>
      <c r="K1945" s="10"/>
      <c r="L1945" s="10"/>
    </row>
    <row r="1946" spans="8:12" x14ac:dyDescent="0.25">
      <c r="H1946" s="10"/>
      <c r="I1946" s="10"/>
      <c r="J1946" s="10"/>
      <c r="K1946" s="10"/>
      <c r="L1946" s="10"/>
    </row>
    <row r="1947" spans="8:12" x14ac:dyDescent="0.25">
      <c r="H1947" s="10"/>
      <c r="I1947" s="10"/>
      <c r="J1947" s="10"/>
      <c r="K1947" s="10"/>
      <c r="L1947" s="10"/>
    </row>
    <row r="1948" spans="8:12" x14ac:dyDescent="0.25">
      <c r="H1948" s="10"/>
      <c r="I1948" s="10"/>
      <c r="J1948" s="10"/>
      <c r="K1948" s="10"/>
      <c r="L1948" s="10"/>
    </row>
    <row r="1949" spans="8:12" x14ac:dyDescent="0.25">
      <c r="H1949" s="10"/>
      <c r="I1949" s="10"/>
      <c r="J1949" s="10"/>
      <c r="K1949" s="10"/>
      <c r="L1949" s="10"/>
    </row>
    <row r="1950" spans="8:12" x14ac:dyDescent="0.25">
      <c r="H1950" s="10"/>
      <c r="I1950" s="10"/>
      <c r="J1950" s="10"/>
      <c r="K1950" s="10"/>
      <c r="L1950" s="10"/>
    </row>
    <row r="1951" spans="8:12" x14ac:dyDescent="0.25">
      <c r="H1951" s="10"/>
      <c r="I1951" s="10"/>
      <c r="J1951" s="10"/>
      <c r="K1951" s="10"/>
      <c r="L1951" s="10"/>
    </row>
    <row r="1952" spans="8:12" x14ac:dyDescent="0.25">
      <c r="H1952" s="10"/>
      <c r="I1952" s="10"/>
      <c r="J1952" s="10"/>
      <c r="K1952" s="10"/>
      <c r="L1952" s="10"/>
    </row>
    <row r="1953" spans="8:12" x14ac:dyDescent="0.25">
      <c r="H1953" s="10"/>
      <c r="I1953" s="10"/>
      <c r="J1953" s="10"/>
      <c r="K1953" s="10"/>
      <c r="L1953" s="10"/>
    </row>
    <row r="1954" spans="8:12" x14ac:dyDescent="0.25">
      <c r="H1954" s="10"/>
      <c r="I1954" s="10"/>
      <c r="J1954" s="10"/>
      <c r="K1954" s="10"/>
      <c r="L1954" s="10"/>
    </row>
    <row r="1955" spans="8:12" x14ac:dyDescent="0.25">
      <c r="H1955" s="10"/>
      <c r="I1955" s="10"/>
      <c r="J1955" s="10"/>
      <c r="K1955" s="10"/>
      <c r="L1955" s="10"/>
    </row>
    <row r="1956" spans="8:12" x14ac:dyDescent="0.25">
      <c r="H1956" s="10"/>
      <c r="I1956" s="10"/>
      <c r="J1956" s="10"/>
      <c r="K1956" s="10"/>
      <c r="L1956" s="10"/>
    </row>
    <row r="1957" spans="8:12" x14ac:dyDescent="0.25">
      <c r="H1957" s="10"/>
      <c r="I1957" s="10"/>
      <c r="J1957" s="10"/>
      <c r="K1957" s="10"/>
      <c r="L1957" s="10"/>
    </row>
    <row r="1958" spans="8:12" x14ac:dyDescent="0.25">
      <c r="H1958" s="10"/>
      <c r="I1958" s="10"/>
      <c r="J1958" s="10"/>
      <c r="K1958" s="10"/>
      <c r="L1958" s="10"/>
    </row>
    <row r="1959" spans="8:12" x14ac:dyDescent="0.25">
      <c r="H1959" s="10"/>
      <c r="I1959" s="10"/>
      <c r="J1959" s="10"/>
      <c r="K1959" s="10"/>
      <c r="L1959" s="10"/>
    </row>
    <row r="1960" spans="8:12" x14ac:dyDescent="0.25">
      <c r="H1960" s="10"/>
      <c r="I1960" s="10"/>
      <c r="J1960" s="10"/>
      <c r="K1960" s="10"/>
      <c r="L1960" s="10"/>
    </row>
    <row r="1961" spans="8:12" x14ac:dyDescent="0.25">
      <c r="H1961" s="10"/>
      <c r="I1961" s="10"/>
      <c r="J1961" s="10"/>
      <c r="K1961" s="10"/>
      <c r="L1961" s="10"/>
    </row>
    <row r="1962" spans="8:12" x14ac:dyDescent="0.25">
      <c r="H1962" s="10"/>
      <c r="I1962" s="10"/>
      <c r="J1962" s="10"/>
      <c r="K1962" s="10"/>
      <c r="L1962" s="10"/>
    </row>
    <row r="1963" spans="8:12" x14ac:dyDescent="0.25">
      <c r="H1963" s="10"/>
      <c r="I1963" s="10"/>
      <c r="J1963" s="10"/>
      <c r="K1963" s="10"/>
      <c r="L1963" s="10"/>
    </row>
    <row r="1964" spans="8:12" x14ac:dyDescent="0.25">
      <c r="H1964" s="10"/>
      <c r="I1964" s="10"/>
      <c r="J1964" s="10"/>
      <c r="K1964" s="10"/>
      <c r="L1964" s="10"/>
    </row>
    <row r="1965" spans="8:12" x14ac:dyDescent="0.25">
      <c r="H1965" s="10"/>
      <c r="I1965" s="10"/>
      <c r="J1965" s="10"/>
      <c r="K1965" s="10"/>
      <c r="L1965" s="10"/>
    </row>
    <row r="1966" spans="8:12" x14ac:dyDescent="0.25">
      <c r="H1966" s="10"/>
      <c r="I1966" s="10"/>
      <c r="J1966" s="10"/>
      <c r="K1966" s="10"/>
      <c r="L1966" s="10"/>
    </row>
    <row r="1967" spans="8:12" x14ac:dyDescent="0.25">
      <c r="H1967" s="10"/>
      <c r="I1967" s="10"/>
      <c r="J1967" s="10"/>
      <c r="K1967" s="10"/>
      <c r="L1967" s="10"/>
    </row>
    <row r="1968" spans="8:12" x14ac:dyDescent="0.25">
      <c r="H1968" s="10"/>
      <c r="I1968" s="10"/>
      <c r="J1968" s="10"/>
      <c r="K1968" s="10"/>
      <c r="L1968" s="10"/>
    </row>
    <row r="1969" spans="8:12" x14ac:dyDescent="0.25">
      <c r="H1969" s="10"/>
      <c r="I1969" s="10"/>
      <c r="J1969" s="10"/>
      <c r="K1969" s="10"/>
      <c r="L1969" s="10"/>
    </row>
    <row r="1970" spans="8:12" x14ac:dyDescent="0.25">
      <c r="H1970" s="10"/>
      <c r="I1970" s="10"/>
      <c r="J1970" s="10"/>
      <c r="K1970" s="10"/>
      <c r="L1970" s="10"/>
    </row>
    <row r="1971" spans="8:12" x14ac:dyDescent="0.25">
      <c r="H1971" s="10"/>
      <c r="I1971" s="10"/>
      <c r="J1971" s="10"/>
      <c r="K1971" s="10"/>
      <c r="L1971" s="10"/>
    </row>
    <row r="1972" spans="8:12" x14ac:dyDescent="0.25">
      <c r="H1972" s="10"/>
      <c r="I1972" s="10"/>
      <c r="J1972" s="10"/>
      <c r="K1972" s="10"/>
      <c r="L1972" s="10"/>
    </row>
    <row r="1973" spans="8:12" x14ac:dyDescent="0.25">
      <c r="H1973" s="10"/>
      <c r="I1973" s="10"/>
      <c r="J1973" s="10"/>
      <c r="K1973" s="10"/>
      <c r="L1973" s="10"/>
    </row>
    <row r="1974" spans="8:12" x14ac:dyDescent="0.25">
      <c r="H1974" s="10"/>
      <c r="I1974" s="10"/>
      <c r="J1974" s="10"/>
      <c r="K1974" s="10"/>
      <c r="L1974" s="10"/>
    </row>
    <row r="1975" spans="8:12" x14ac:dyDescent="0.25">
      <c r="H1975" s="10"/>
      <c r="I1975" s="10"/>
      <c r="J1975" s="10"/>
      <c r="K1975" s="10"/>
      <c r="L1975" s="10"/>
    </row>
    <row r="1976" spans="8:12" x14ac:dyDescent="0.25">
      <c r="H1976" s="10"/>
      <c r="I1976" s="10"/>
      <c r="J1976" s="10"/>
      <c r="K1976" s="10"/>
      <c r="L1976" s="10"/>
    </row>
    <row r="1977" spans="8:12" x14ac:dyDescent="0.25">
      <c r="H1977" s="10"/>
      <c r="I1977" s="10"/>
      <c r="J1977" s="10"/>
      <c r="K1977" s="10"/>
      <c r="L1977" s="10"/>
    </row>
    <row r="1978" spans="8:12" x14ac:dyDescent="0.25">
      <c r="H1978" s="10"/>
      <c r="I1978" s="10"/>
      <c r="J1978" s="10"/>
      <c r="K1978" s="10"/>
      <c r="L1978" s="10"/>
    </row>
    <row r="1979" spans="8:12" x14ac:dyDescent="0.25">
      <c r="H1979" s="10"/>
      <c r="I1979" s="10"/>
      <c r="J1979" s="10"/>
      <c r="K1979" s="10"/>
      <c r="L1979" s="10"/>
    </row>
    <row r="1980" spans="8:12" x14ac:dyDescent="0.25">
      <c r="H1980" s="10"/>
      <c r="I1980" s="10"/>
      <c r="J1980" s="10"/>
      <c r="K1980" s="10"/>
      <c r="L1980" s="10"/>
    </row>
    <row r="1981" spans="8:12" x14ac:dyDescent="0.25">
      <c r="H1981" s="10"/>
      <c r="I1981" s="10"/>
      <c r="J1981" s="10"/>
      <c r="K1981" s="10"/>
      <c r="L1981" s="10"/>
    </row>
    <row r="1982" spans="8:12" x14ac:dyDescent="0.25">
      <c r="H1982" s="10"/>
      <c r="I1982" s="10"/>
      <c r="J1982" s="10"/>
      <c r="K1982" s="10"/>
      <c r="L1982" s="10"/>
    </row>
    <row r="1983" spans="8:12" x14ac:dyDescent="0.25">
      <c r="H1983" s="10"/>
      <c r="I1983" s="10"/>
      <c r="J1983" s="10"/>
      <c r="K1983" s="10"/>
      <c r="L1983" s="10"/>
    </row>
    <row r="1984" spans="8:12" x14ac:dyDescent="0.25">
      <c r="H1984" s="10"/>
      <c r="I1984" s="10"/>
      <c r="J1984" s="10"/>
      <c r="K1984" s="10"/>
      <c r="L1984" s="10"/>
    </row>
    <row r="1985" spans="8:12" x14ac:dyDescent="0.25">
      <c r="H1985" s="10"/>
      <c r="I1985" s="10"/>
      <c r="J1985" s="10"/>
      <c r="K1985" s="10"/>
      <c r="L1985" s="10"/>
    </row>
    <row r="1986" spans="8:12" x14ac:dyDescent="0.25">
      <c r="H1986" s="10"/>
      <c r="I1986" s="10"/>
      <c r="J1986" s="10"/>
      <c r="K1986" s="10"/>
      <c r="L1986" s="10"/>
    </row>
    <row r="1987" spans="8:12" x14ac:dyDescent="0.25">
      <c r="H1987" s="10"/>
      <c r="I1987" s="10"/>
      <c r="J1987" s="10"/>
      <c r="K1987" s="10"/>
      <c r="L1987" s="10"/>
    </row>
    <row r="1988" spans="8:12" x14ac:dyDescent="0.25">
      <c r="H1988" s="10"/>
      <c r="I1988" s="10"/>
      <c r="J1988" s="10"/>
      <c r="K1988" s="10"/>
      <c r="L1988" s="10"/>
    </row>
    <row r="1989" spans="8:12" x14ac:dyDescent="0.25">
      <c r="H1989" s="10"/>
      <c r="I1989" s="10"/>
      <c r="J1989" s="10"/>
      <c r="K1989" s="10"/>
      <c r="L1989" s="10"/>
    </row>
    <row r="1990" spans="8:12" x14ac:dyDescent="0.25">
      <c r="H1990" s="10"/>
      <c r="I1990" s="10"/>
      <c r="J1990" s="10"/>
      <c r="K1990" s="10"/>
      <c r="L1990" s="10"/>
    </row>
    <row r="1991" spans="8:12" x14ac:dyDescent="0.25">
      <c r="H1991" s="10"/>
      <c r="I1991" s="10"/>
      <c r="J1991" s="10"/>
      <c r="K1991" s="10"/>
      <c r="L1991" s="10"/>
    </row>
    <row r="1992" spans="8:12" x14ac:dyDescent="0.25">
      <c r="H1992" s="10"/>
      <c r="I1992" s="10"/>
      <c r="J1992" s="10"/>
      <c r="K1992" s="10"/>
      <c r="L1992" s="10"/>
    </row>
    <row r="1993" spans="8:12" x14ac:dyDescent="0.25">
      <c r="H1993" s="10"/>
      <c r="I1993" s="10"/>
      <c r="J1993" s="10"/>
      <c r="K1993" s="10"/>
      <c r="L1993" s="10"/>
    </row>
    <row r="1994" spans="8:12" x14ac:dyDescent="0.25">
      <c r="H1994" s="10"/>
      <c r="I1994" s="10"/>
      <c r="J1994" s="10"/>
      <c r="K1994" s="10"/>
      <c r="L1994" s="10"/>
    </row>
    <row r="1995" spans="8:12" x14ac:dyDescent="0.25">
      <c r="H1995" s="10"/>
      <c r="I1995" s="10"/>
      <c r="J1995" s="10"/>
      <c r="K1995" s="10"/>
      <c r="L1995" s="10"/>
    </row>
    <row r="1996" spans="8:12" x14ac:dyDescent="0.25">
      <c r="H1996" s="10"/>
      <c r="I1996" s="10"/>
      <c r="J1996" s="10"/>
      <c r="K1996" s="10"/>
      <c r="L1996" s="10"/>
    </row>
    <row r="1997" spans="8:12" x14ac:dyDescent="0.25">
      <c r="H1997" s="10"/>
      <c r="I1997" s="10"/>
      <c r="J1997" s="10"/>
      <c r="K1997" s="10"/>
      <c r="L1997" s="10"/>
    </row>
    <row r="1998" spans="8:12" x14ac:dyDescent="0.25">
      <c r="H1998" s="10"/>
      <c r="I1998" s="10"/>
      <c r="J1998" s="10"/>
      <c r="K1998" s="10"/>
      <c r="L1998" s="10"/>
    </row>
    <row r="1999" spans="8:12" x14ac:dyDescent="0.25">
      <c r="H1999" s="10"/>
      <c r="I1999" s="10"/>
      <c r="J1999" s="10"/>
      <c r="K1999" s="10"/>
      <c r="L1999" s="10"/>
    </row>
    <row r="2000" spans="8:12" x14ac:dyDescent="0.25">
      <c r="H2000" s="10"/>
      <c r="I2000" s="10"/>
      <c r="J2000" s="10"/>
      <c r="K2000" s="10"/>
      <c r="L2000" s="10"/>
    </row>
    <row r="2001" spans="8:12" x14ac:dyDescent="0.25">
      <c r="H2001" s="10"/>
      <c r="I2001" s="10"/>
      <c r="J2001" s="10"/>
      <c r="K2001" s="10"/>
      <c r="L2001" s="10"/>
    </row>
    <row r="2002" spans="8:12" x14ac:dyDescent="0.25">
      <c r="H2002" s="10"/>
      <c r="I2002" s="10"/>
      <c r="J2002" s="10"/>
      <c r="K2002" s="10"/>
      <c r="L2002" s="10"/>
    </row>
    <row r="2003" spans="8:12" x14ac:dyDescent="0.25">
      <c r="H2003" s="10"/>
      <c r="I2003" s="10"/>
      <c r="J2003" s="10"/>
      <c r="K2003" s="10"/>
      <c r="L2003" s="10"/>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2B814-94D5-4AB6-ACCC-3B364A853A5C}">
  <dimension ref="A1:AI201"/>
  <sheetViews>
    <sheetView workbookViewId="0">
      <selection activeCell="Z20" sqref="Z20"/>
    </sheetView>
  </sheetViews>
  <sheetFormatPr baseColWidth="10" defaultRowHeight="15" x14ac:dyDescent="0.25"/>
  <cols>
    <col min="1" max="1" width="10.7109375" bestFit="1" customWidth="1"/>
    <col min="2" max="2" width="54.140625" customWidth="1"/>
    <col min="3" max="3" width="10" bestFit="1" customWidth="1"/>
    <col min="4" max="4" width="14" bestFit="1" customWidth="1"/>
    <col min="5" max="5" width="15.5703125" bestFit="1" customWidth="1"/>
    <col min="6" max="6" width="15.5703125" customWidth="1"/>
    <col min="7" max="7" width="17.7109375" customWidth="1"/>
    <col min="8" max="8" width="49.7109375" bestFit="1" customWidth="1"/>
    <col min="9" max="9" width="11.42578125" customWidth="1"/>
    <col min="10" max="10" width="18.7109375" customWidth="1"/>
    <col min="11" max="11" width="12.7109375" customWidth="1"/>
    <col min="12" max="12" width="14.28515625" customWidth="1"/>
    <col min="13" max="13" width="16.85546875" customWidth="1"/>
    <col min="14" max="14" width="22.42578125" bestFit="1" customWidth="1"/>
    <col min="16" max="24" width="12.7109375" customWidth="1"/>
  </cols>
  <sheetData>
    <row r="1" spans="1:35" x14ac:dyDescent="0.25">
      <c r="A1" s="21" t="s">
        <v>19</v>
      </c>
      <c r="B1" s="22" t="s">
        <v>20</v>
      </c>
      <c r="C1" s="23" t="s">
        <v>21</v>
      </c>
      <c r="D1" s="23" t="s">
        <v>22</v>
      </c>
      <c r="E1" s="23" t="s">
        <v>23</v>
      </c>
      <c r="F1" s="23" t="s">
        <v>483</v>
      </c>
      <c r="G1" s="23" t="s">
        <v>24</v>
      </c>
      <c r="H1" s="22" t="s">
        <v>25</v>
      </c>
      <c r="I1" s="22" t="s">
        <v>26</v>
      </c>
      <c r="J1" s="22" t="s">
        <v>27</v>
      </c>
      <c r="K1" s="22" t="s">
        <v>28</v>
      </c>
      <c r="L1" s="22" t="s">
        <v>29</v>
      </c>
      <c r="M1" s="22" t="s">
        <v>30</v>
      </c>
      <c r="N1" s="22" t="s">
        <v>31</v>
      </c>
      <c r="O1" s="31" t="s">
        <v>454</v>
      </c>
      <c r="P1" s="31" t="s">
        <v>455</v>
      </c>
      <c r="Q1" s="31" t="s">
        <v>456</v>
      </c>
      <c r="R1" s="32" t="s">
        <v>459</v>
      </c>
      <c r="S1" s="33" t="s">
        <v>457</v>
      </c>
      <c r="T1" s="33" t="s">
        <v>458</v>
      </c>
      <c r="U1" s="33" t="s">
        <v>460</v>
      </c>
      <c r="V1" s="33" t="s">
        <v>461</v>
      </c>
      <c r="W1" s="33" t="s">
        <v>462</v>
      </c>
      <c r="X1" s="33" t="s">
        <v>465</v>
      </c>
      <c r="Y1" s="33" t="s">
        <v>466</v>
      </c>
    </row>
    <row r="2" spans="1:35" x14ac:dyDescent="0.25">
      <c r="A2" s="24">
        <v>43840</v>
      </c>
      <c r="B2" s="25" t="s">
        <v>32</v>
      </c>
      <c r="C2" s="26">
        <v>101000</v>
      </c>
      <c r="D2" s="26">
        <v>8000</v>
      </c>
      <c r="E2" s="26">
        <v>2000</v>
      </c>
      <c r="F2" s="26" t="str">
        <f t="shared" ref="F2:F33" si="0">IF(G2&lt;=_xlfn.PERCENTILE.INC($G:$G,0.25),"Bajo", IF(G2&lt;=_xlfn.PERCENTILE.INC($G:$G,0.5),"Medio", IF(G2&lt;=_xlfn.PERCENTILE.INC($G:$G,0.75),"Alto","Muy alto")))</f>
        <v>Medio</v>
      </c>
      <c r="G2" s="26">
        <f>SUM(Tweets[[#This Row],[Likes]:[Respuestas]])</f>
        <v>111000</v>
      </c>
      <c r="H2" s="27" t="s">
        <v>33</v>
      </c>
      <c r="I2" s="25" t="s">
        <v>34</v>
      </c>
      <c r="J2" s="25" t="s">
        <v>35</v>
      </c>
      <c r="K2" s="25" t="s">
        <v>36</v>
      </c>
      <c r="L2" s="25" t="s">
        <v>37</v>
      </c>
      <c r="M2" s="25" t="s">
        <v>38</v>
      </c>
      <c r="N2" s="25" t="s">
        <v>39</v>
      </c>
      <c r="O2" s="34">
        <f>IFERROR(_xlfn.XLOOKUP(Tweets!A2+1,Diario!$A$1:$A$2009,Diario!$E$1:$E$2009)/_xlfn.XLOOKUP(Tweets!A2,Diario!$A$1:$A$2009,Diario!$E$1:$E$2009)-1,"")</f>
        <v>-1.6619501877284559E-2</v>
      </c>
      <c r="P2" s="34">
        <f>IFERROR(_xlfn.XLOOKUP(Tweets!A2+3,Diario!$A$1:$A$2009,Diario!$E$1:$E$2009)/_xlfn.XLOOKUP(Tweets!A2,Diario!$A$1:$A$2009,Diario!$E$1:$E$2009)-1,"")</f>
        <v>-5.3237567919079964E-3</v>
      </c>
      <c r="Q2" s="34">
        <f>IFERROR(_xlfn.XLOOKUP(Tweets!A2+7,Diario!$A$1:$A$2009,Diario!$E$1:$E$2009)/_xlfn.XLOOKUP(Tweets!A2,Diario!$A$1:$A$2009,Diario!$E$1:$E$2009)-1,"")</f>
        <v>9.3283840012289287E-2</v>
      </c>
      <c r="R2" s="34">
        <f>IFERROR(_xlfn.XLOOKUP(Tweets!A2,Diario!$A:$A,Diario!$I:$I),"")</f>
        <v>1.4559802040609247E-2</v>
      </c>
      <c r="S2" s="34" cm="1">
        <f t="array" ref="S2">IFERROR(_xlfn.STDEV.S(_xlfn._xlws.FILTER(Diario!$J$1:$J$2009,(Diario!$A$1:$A$2009&gt;=Tweets!A2)*(Diario!$A$1:$A$2009&lt;=Tweets!A2+3))),"")</f>
        <v>4.7463596064259518E-2</v>
      </c>
      <c r="T2" s="34" cm="1">
        <f t="array" ref="T2">IFERROR(_xlfn.STDEV.S(_xlfn._xlws.FILTER(Diario!$J$1:$J$2009,(Diario!$A$1:$A$2009&gt;=Tweets!A2)*(Diario!$A$1:$A$2009&lt;=Tweets!A2+7))),"")</f>
        <v>3.3877238223731093E-2</v>
      </c>
      <c r="U2" s="34">
        <f>IFERROR(_xlfn.XLOOKUP(Tweets!A2-1,Diario!$A:$A,Diario!$I:$I),"")</f>
        <v>2.2062763861965713E-3</v>
      </c>
      <c r="V2" s="34" cm="1">
        <f t="array" ref="V2">IFERROR(_xlfn.STDEV.S(_xlfn._xlws.FILTER(Diario!$J:$J,(Diario!$A:$A&gt;=Tweets!A2-3)*(Diario!$A:$A&lt;=Tweets!A2-1))),"")</f>
        <v>3.694977220418403E-2</v>
      </c>
      <c r="W2" s="34" cm="1">
        <f t="array" ref="W2">IFERROR(_xlfn.STDEV.S(_xlfn._xlws.FILTER(Diario!$J:$J,(Diario!$A:$A&gt;=Tweets!A2-7)*(Diario!$A:$A&lt;=Tweets!A2-1))),"")</f>
        <v>3.3187753581777085E-2</v>
      </c>
      <c r="X2" s="7">
        <f>IF(_xlfn.XLOOKUP(Tweets!A2+3,Diario!$A:$A,Diario!$E:$E,,1)="",0,1)</f>
        <v>1</v>
      </c>
      <c r="Y2" s="7">
        <f>IF(_xlfn.XLOOKUP(Tweets!A2+7,Diario!$A:$A,Diario!$E:$E,,1)="",0,1)</f>
        <v>1</v>
      </c>
      <c r="AA2" s="62" t="s">
        <v>467</v>
      </c>
      <c r="AB2" s="62"/>
      <c r="AC2" s="62"/>
      <c r="AD2" s="62"/>
      <c r="AE2" s="62"/>
      <c r="AF2" s="62"/>
      <c r="AG2" s="62"/>
      <c r="AH2" s="62"/>
      <c r="AI2" s="62"/>
    </row>
    <row r="3" spans="1:35" x14ac:dyDescent="0.25">
      <c r="A3" s="24">
        <v>43863</v>
      </c>
      <c r="B3" s="25" t="s">
        <v>40</v>
      </c>
      <c r="C3" s="26">
        <v>2000</v>
      </c>
      <c r="D3" s="26">
        <v>552</v>
      </c>
      <c r="E3" s="26">
        <v>189</v>
      </c>
      <c r="F3" s="26" t="str">
        <f t="shared" si="0"/>
        <v>Bajo</v>
      </c>
      <c r="G3" s="26">
        <f>SUM(Tweets[[#This Row],[Likes]:[Respuestas]])</f>
        <v>2741</v>
      </c>
      <c r="H3" s="27" t="s">
        <v>41</v>
      </c>
      <c r="I3" s="25" t="s">
        <v>42</v>
      </c>
      <c r="J3" s="25" t="s">
        <v>35</v>
      </c>
      <c r="K3" s="25" t="s">
        <v>43</v>
      </c>
      <c r="L3" s="25" t="s">
        <v>44</v>
      </c>
      <c r="M3" s="25" t="s">
        <v>45</v>
      </c>
      <c r="N3" s="25" t="s">
        <v>39</v>
      </c>
      <c r="O3" s="34">
        <f>IFERROR(_xlfn.XLOOKUP(Tweets!A3+1,Diario!$A$1:$A$2009,Diario!$E$1:$E$2009)/_xlfn.XLOOKUP(Tweets!A3,Diario!$A$1:$A$2009,Diario!$E$1:$E$2009)-1,"")</f>
        <v>-3.9843602297344738E-3</v>
      </c>
      <c r="P3" s="34">
        <f>IFERROR(_xlfn.XLOOKUP(Tweets!A3+3,Diario!$A$1:$A$2009,Diario!$E$1:$E$2009)/_xlfn.XLOOKUP(Tweets!A3,Diario!$A$1:$A$2009,Diario!$E$1:$E$2009)-1,"")</f>
        <v>2.8131350412738287E-2</v>
      </c>
      <c r="Q3" s="34">
        <f>IFERROR(_xlfn.XLOOKUP(Tweets!A3+7,Diario!$A$1:$A$2009,Diario!$E$1:$E$2009)/_xlfn.XLOOKUP(Tweets!A3,Diario!$A$1:$A$2009,Diario!$E$1:$E$2009)-1,"")</f>
        <v>8.4497998647976358E-2</v>
      </c>
      <c r="R3" s="34">
        <f>IFERROR(_xlfn.XLOOKUP(Tweets!A3,Diario!$A:$A,Diario!$I:$I),"")</f>
        <v>2.2473841131237151E-2</v>
      </c>
      <c r="S3" s="34" cm="1">
        <f t="array" ref="S3">IFERROR(_xlfn.STDEV.S(_xlfn._xlws.FILTER(Diario!$J$1:$J$2009,(Diario!$A$1:$A$2009&gt;=Tweets!A3)*(Diario!$A$1:$A$2009&lt;=Tweets!A3+3))),"")</f>
        <v>2.5588555665392285E-2</v>
      </c>
      <c r="T3" s="34" cm="1">
        <f t="array" ref="T3">IFERROR(_xlfn.STDEV.S(_xlfn._xlws.FILTER(Diario!$J$1:$J$2009,(Diario!$A$1:$A$2009&gt;=Tweets!A3)*(Diario!$A$1:$A$2009&lt;=Tweets!A3+7))),"")</f>
        <v>2.1899549436434573E-2</v>
      </c>
      <c r="U3" s="34">
        <f>IFERROR(_xlfn.XLOOKUP(Tweets!A3-1,Diario!$A:$A,Diario!$I:$I),"")</f>
        <v>6.8901028660106238E-3</v>
      </c>
      <c r="V3" s="34" cm="1">
        <f t="array" ref="V3">IFERROR(_xlfn.STDEV.S(_xlfn._xlws.FILTER(Diario!$J:$J,(Diario!$A:$A&gt;=Tweets!A3-3)*(Diario!$A:$A&lt;=Tweets!A3-1))),"")</f>
        <v>1.1489400484375779E-2</v>
      </c>
      <c r="W3" s="34" cm="1">
        <f t="array" ref="W3">IFERROR(_xlfn.STDEV.S(_xlfn._xlws.FILTER(Diario!$J:$J,(Diario!$A:$A&gt;=Tweets!A3-7)*(Diario!$A:$A&lt;=Tweets!A3-1))),"")</f>
        <v>2.4055012723478972E-2</v>
      </c>
      <c r="X3" s="7">
        <f>IF(_xlfn.XLOOKUP(Tweets!A3+3,Diario!$A:$A,Diario!$E:$E,,1)="",0,1)</f>
        <v>1</v>
      </c>
      <c r="Y3" s="7">
        <f>IF(_xlfn.XLOOKUP(Tweets!A3+7,Diario!$A:$A,Diario!$E:$E,,1)="",0,1)</f>
        <v>1</v>
      </c>
      <c r="AA3" s="35">
        <f>AVERAGE(Tweets!O2:O201)</f>
        <v>6.9500077430870112E-4</v>
      </c>
      <c r="AB3" s="35">
        <f>AVERAGE(Tweets!P2:P201)</f>
        <v>2.8490721412811754E-3</v>
      </c>
      <c r="AC3" s="35">
        <f>AVERAGE(Tweets!Q2:Q201)</f>
        <v>7.1036418877996775E-3</v>
      </c>
      <c r="AD3" s="35">
        <f>AVERAGE(Tweets!R2:R201)</f>
        <v>2.4145563311796403E-2</v>
      </c>
      <c r="AE3" s="35">
        <f>AVERAGE(Tweets!S2:S201)</f>
        <v>3.0653556717982738E-2</v>
      </c>
      <c r="AF3" s="35">
        <f>AVERAGE(Tweets!T2:T201)</f>
        <v>3.1214001269171242E-2</v>
      </c>
      <c r="AG3" s="35">
        <f>AVERAGE(Tweets!U2:U201)</f>
        <v>2.321430711736296E-2</v>
      </c>
      <c r="AH3" s="35">
        <f>AVERAGE(Tweets!V2:V201)</f>
        <v>3.2032134828092938E-2</v>
      </c>
      <c r="AI3" s="35">
        <f>AVERAGE(Tweets!W2:W201)</f>
        <v>3.2064313415626593E-2</v>
      </c>
    </row>
    <row r="4" spans="1:35" x14ac:dyDescent="0.25">
      <c r="A4" s="24">
        <v>43921</v>
      </c>
      <c r="B4" s="25" t="s">
        <v>46</v>
      </c>
      <c r="C4" s="26">
        <v>255000</v>
      </c>
      <c r="D4" s="26">
        <v>65000</v>
      </c>
      <c r="E4" s="26">
        <v>10000</v>
      </c>
      <c r="F4" s="26" t="str">
        <f t="shared" si="0"/>
        <v>Muy alto</v>
      </c>
      <c r="G4" s="26">
        <f>SUM(Tweets[[#This Row],[Likes]:[Respuestas]])</f>
        <v>330000</v>
      </c>
      <c r="H4" s="27" t="s">
        <v>47</v>
      </c>
      <c r="I4" s="25" t="s">
        <v>48</v>
      </c>
      <c r="J4" s="25" t="s">
        <v>35</v>
      </c>
      <c r="K4" s="25" t="s">
        <v>49</v>
      </c>
      <c r="L4" s="25" t="s">
        <v>50</v>
      </c>
      <c r="M4" s="25" t="s">
        <v>45</v>
      </c>
      <c r="N4" s="25" t="s">
        <v>39</v>
      </c>
      <c r="O4" s="34">
        <f>IFERROR(_xlfn.XLOOKUP(Tweets!A4+1,Diario!$A$1:$A$2009,Diario!$E$1:$E$2009)/_xlfn.XLOOKUP(Tweets!A4,Diario!$A$1:$A$2009,Diario!$E$1:$E$2009)-1,"")</f>
        <v>2.5970733452538086E-2</v>
      </c>
      <c r="P4" s="34">
        <f>IFERROR(_xlfn.XLOOKUP(Tweets!A4+3,Diario!$A$1:$A$2009,Diario!$E$1:$E$2009)/_xlfn.XLOOKUP(Tweets!A4,Diario!$A$1:$A$2009,Diario!$E$1:$E$2009)-1,"")</f>
        <v>4.7033584157074593E-2</v>
      </c>
      <c r="Q4" s="34">
        <f>IFERROR(_xlfn.XLOOKUP(Tweets!A4+7,Diario!$A$1:$A$2009,Diario!$E$1:$E$2009)/_xlfn.XLOOKUP(Tweets!A4,Diario!$A$1:$A$2009,Diario!$E$1:$E$2009)-1,"")</f>
        <v>0.11934014340667742</v>
      </c>
      <c r="R4" s="34">
        <f>IFERROR(_xlfn.XLOOKUP(Tweets!A4,Diario!$A:$A,Diario!$I:$I),"")</f>
        <v>4.3190092919925614E-2</v>
      </c>
      <c r="S4" s="34" cm="1">
        <f t="array" ref="S4">IFERROR(_xlfn.STDEV.S(_xlfn._xlws.FILTER(Diario!$J$1:$J$2009,(Diario!$A$1:$A$2009&gt;=Tweets!A4)*(Diario!$A$1:$A$2009&lt;=Tweets!A4+3))),"")</f>
        <v>1.8855601894762781E-2</v>
      </c>
      <c r="T4" s="34" cm="1">
        <f t="array" ref="T4">IFERROR(_xlfn.STDEV.S(_xlfn._xlws.FILTER(Diario!$J$1:$J$2009,(Diario!$A$1:$A$2009&gt;=Tweets!A4)*(Diario!$A$1:$A$2009&lt;=Tweets!A4+7))),"")</f>
        <v>2.8180236369250294E-2</v>
      </c>
      <c r="U4" s="34">
        <f>IFERROR(_xlfn.XLOOKUP(Tweets!A4-1,Diario!$A:$A,Diario!$I:$I),"")</f>
        <v>1.6851425365360839E-2</v>
      </c>
      <c r="V4" s="34" cm="1">
        <f t="array" ref="V4">IFERROR(_xlfn.STDEV.S(_xlfn._xlws.FILTER(Diario!$J:$J,(Diario!$A:$A&gt;=Tweets!A4-3)*(Diario!$A:$A&lt;=Tweets!A4-1))),"")</f>
        <v>6.9275105233650741E-2</v>
      </c>
      <c r="W4" s="34" cm="1">
        <f t="array" ref="W4">IFERROR(_xlfn.STDEV.S(_xlfn._xlws.FILTER(Diario!$J:$J,(Diario!$A:$A&gt;=Tweets!A4-7)*(Diario!$A:$A&lt;=Tweets!A4-1))),"")</f>
        <v>4.6935018794454143E-2</v>
      </c>
      <c r="X4" s="7">
        <f>IF(_xlfn.XLOOKUP(Tweets!A4+3,Diario!$A:$A,Diario!$E:$E,,1)="",0,1)</f>
        <v>1</v>
      </c>
      <c r="Y4" s="7">
        <f>IF(_xlfn.XLOOKUP(Tweets!A4+7,Diario!$A:$A,Diario!$E:$E,,1)="",0,1)</f>
        <v>1</v>
      </c>
    </row>
    <row r="5" spans="1:35" x14ac:dyDescent="0.25">
      <c r="A5" s="24">
        <v>43946</v>
      </c>
      <c r="B5" s="25" t="s">
        <v>51</v>
      </c>
      <c r="C5" s="26">
        <v>2000</v>
      </c>
      <c r="D5" s="26">
        <v>352</v>
      </c>
      <c r="E5" s="26">
        <v>140</v>
      </c>
      <c r="F5" s="26" t="str">
        <f t="shared" si="0"/>
        <v>Bajo</v>
      </c>
      <c r="G5" s="26">
        <f>SUM(Tweets[[#This Row],[Likes]:[Respuestas]])</f>
        <v>2492</v>
      </c>
      <c r="H5" s="27" t="s">
        <v>52</v>
      </c>
      <c r="I5" s="25" t="s">
        <v>53</v>
      </c>
      <c r="J5" s="25" t="s">
        <v>54</v>
      </c>
      <c r="K5" s="25" t="s">
        <v>36</v>
      </c>
      <c r="L5" s="25" t="s">
        <v>55</v>
      </c>
      <c r="M5" s="25" t="s">
        <v>38</v>
      </c>
      <c r="N5" s="25" t="s">
        <v>39</v>
      </c>
      <c r="O5" s="34">
        <f>IFERROR(_xlfn.XLOOKUP(Tweets!A5+1,Diario!$A$1:$A$2009,Diario!$E$1:$E$2009)/_xlfn.XLOOKUP(Tweets!A5,Diario!$A$1:$A$2009,Diario!$E$1:$E$2009)-1,"")</f>
        <v>1.7327119951401793E-2</v>
      </c>
      <c r="P5" s="34">
        <f>IFERROR(_xlfn.XLOOKUP(Tweets!A5+3,Diario!$A$1:$A$2009,Diario!$E$1:$E$2009)/_xlfn.XLOOKUP(Tweets!A5,Diario!$A$1:$A$2009,Diario!$E$1:$E$2009)-1,"")</f>
        <v>2.9057844807383493E-2</v>
      </c>
      <c r="Q5" s="34">
        <f>IFERROR(_xlfn.XLOOKUP(Tweets!A5+7,Diario!$A$1:$A$2009,Diario!$E$1:$E$2009)/_xlfn.XLOOKUP(Tweets!A5,Diario!$A$1:$A$2009,Diario!$E$1:$E$2009)-1,"")</f>
        <v>0.19105621456110944</v>
      </c>
      <c r="R5" s="34">
        <f>IFERROR(_xlfn.XLOOKUP(Tweets!A5,Diario!$A:$A,Diario!$I:$I),"")</f>
        <v>3.0206013732466388E-3</v>
      </c>
      <c r="S5" s="34" cm="1">
        <f t="array" ref="S5">IFERROR(_xlfn.STDEV.S(_xlfn._xlws.FILTER(Diario!$J$1:$J$2009,(Diario!$A$1:$A$2009&gt;=Tweets!A5)*(Diario!$A$1:$A$2009&lt;=Tweets!A5+3))),"")</f>
        <v>6.0573787739074604E-2</v>
      </c>
      <c r="T5" s="34" cm="1">
        <f t="array" ref="T5">IFERROR(_xlfn.STDEV.S(_xlfn._xlws.FILTER(Diario!$J$1:$J$2009,(Diario!$A$1:$A$2009&gt;=Tweets!A5)*(Diario!$A$1:$A$2009&lt;=Tweets!A5+7))),"")</f>
        <v>4.600788997131626E-2</v>
      </c>
      <c r="U5" s="34">
        <f>IFERROR(_xlfn.XLOOKUP(Tweets!A5-1,Diario!$A:$A,Diario!$I:$I),"")</f>
        <v>4.6749892336109163E-3</v>
      </c>
      <c r="V5" s="34" cm="1">
        <f t="array" ref="V5">IFERROR(_xlfn.STDEV.S(_xlfn._xlws.FILTER(Diario!$J:$J,(Diario!$A:$A&gt;=Tweets!A5-3)*(Diario!$A:$A&lt;=Tweets!A5-1))),"")</f>
        <v>2.6399577865051687E-2</v>
      </c>
      <c r="W5" s="34" cm="1">
        <f t="array" ref="W5">IFERROR(_xlfn.STDEV.S(_xlfn._xlws.FILTER(Diario!$J:$J,(Diario!$A:$A&gt;=Tweets!A5-7)*(Diario!$A:$A&lt;=Tweets!A5-1))),"")</f>
        <v>2.9995245378567376E-2</v>
      </c>
      <c r="X5" s="7">
        <f>IF(_xlfn.XLOOKUP(Tweets!A5+3,Diario!$A:$A,Diario!$E:$E,,1)="",0,1)</f>
        <v>1</v>
      </c>
      <c r="Y5" s="7">
        <f>IF(_xlfn.XLOOKUP(Tweets!A5+7,Diario!$A:$A,Diario!$E:$E,,1)="",0,1)</f>
        <v>1</v>
      </c>
      <c r="AA5" s="62" t="s">
        <v>468</v>
      </c>
      <c r="AB5" s="62"/>
      <c r="AC5" s="62"/>
      <c r="AD5" s="62"/>
      <c r="AE5" s="62"/>
      <c r="AF5" s="62"/>
      <c r="AG5" s="62"/>
      <c r="AH5" s="62"/>
      <c r="AI5" s="62"/>
    </row>
    <row r="6" spans="1:35" x14ac:dyDescent="0.25">
      <c r="A6" s="24">
        <v>43952</v>
      </c>
      <c r="B6" s="25" t="s">
        <v>56</v>
      </c>
      <c r="C6" s="26">
        <v>163000</v>
      </c>
      <c r="D6" s="26">
        <v>31000</v>
      </c>
      <c r="E6" s="26">
        <v>10000</v>
      </c>
      <c r="F6" s="26" t="str">
        <f t="shared" si="0"/>
        <v>Alto</v>
      </c>
      <c r="G6" s="26">
        <f>SUM(Tweets[[#This Row],[Likes]:[Respuestas]])</f>
        <v>204000</v>
      </c>
      <c r="H6" s="27" t="s">
        <v>57</v>
      </c>
      <c r="I6" s="25" t="s">
        <v>42</v>
      </c>
      <c r="J6" s="25" t="s">
        <v>35</v>
      </c>
      <c r="K6" s="25" t="s">
        <v>43</v>
      </c>
      <c r="L6" s="25" t="s">
        <v>44</v>
      </c>
      <c r="M6" s="25" t="s">
        <v>37</v>
      </c>
      <c r="N6" s="25" t="s">
        <v>39</v>
      </c>
      <c r="O6" s="34">
        <f>IFERROR(_xlfn.XLOOKUP(Tweets!A6+1,Diario!$A$1:$A$2009,Diario!$E$1:$E$2009)/_xlfn.XLOOKUP(Tweets!A6,Diario!$A$1:$A$2009,Diario!$E$1:$E$2009)-1,"")</f>
        <v>1.6069505562897213E-2</v>
      </c>
      <c r="P6" s="34">
        <f>IFERROR(_xlfn.XLOOKUP(Tweets!A6+3,Diario!$A$1:$A$2009,Diario!$E$1:$E$2009)/_xlfn.XLOOKUP(Tweets!A6,Diario!$A$1:$A$2009,Diario!$E$1:$E$2009)-1,"")</f>
        <v>5.697456906020415E-3</v>
      </c>
      <c r="Q6" s="34">
        <f>IFERROR(_xlfn.XLOOKUP(Tweets!A6+7,Diario!$A$1:$A$2009,Diario!$E$1:$E$2009)/_xlfn.XLOOKUP(Tweets!A6,Diario!$A$1:$A$2009,Diario!$E$1:$E$2009)-1,"")</f>
        <v>0.11206911346872395</v>
      </c>
      <c r="R6" s="34">
        <f>IFERROR(_xlfn.XLOOKUP(Tweets!A6,Diario!$A:$A,Diario!$I:$I),"")</f>
        <v>1.5574262706859871E-2</v>
      </c>
      <c r="S6" s="34" cm="1">
        <f t="array" ref="S6">IFERROR(_xlfn.STDEV.S(_xlfn._xlws.FILTER(Diario!$J$1:$J$2009,(Diario!$A$1:$A$2009&gt;=Tweets!A6)*(Diario!$A$1:$A$2009&lt;=Tweets!A6+3))),"")</f>
        <v>1.1136573046615835E-2</v>
      </c>
      <c r="T6" s="34" cm="1">
        <f t="array" ref="T6">IFERROR(_xlfn.STDEV.S(_xlfn._xlws.FILTER(Diario!$J$1:$J$2009,(Diario!$A$1:$A$2009&gt;=Tweets!A6)*(Diario!$A$1:$A$2009&lt;=Tweets!A6+7))),"")</f>
        <v>3.397281868731724E-2</v>
      </c>
      <c r="U6" s="34">
        <f>IFERROR(_xlfn.XLOOKUP(Tweets!A6-1,Diario!$A:$A,Diario!$I:$I),"")</f>
        <v>2.7464918570281906E-2</v>
      </c>
      <c r="V6" s="34" cm="1">
        <f t="array" ref="V6">IFERROR(_xlfn.STDEV.S(_xlfn._xlws.FILTER(Diario!$J:$J,(Diario!$A:$A&gt;=Tweets!A6-3)*(Diario!$A:$A&lt;=Tweets!A6-1))),"")</f>
        <v>7.5543922776595052E-2</v>
      </c>
      <c r="W6" s="34" cm="1">
        <f t="array" ref="W6">IFERROR(_xlfn.STDEV.S(_xlfn._xlws.FILTER(Diario!$J:$J,(Diario!$A:$A&gt;=Tweets!A6-7)*(Diario!$A:$A&lt;=Tweets!A6-1))),"")</f>
        <v>4.8410150747838686E-2</v>
      </c>
      <c r="X6" s="7">
        <f>IF(_xlfn.XLOOKUP(Tweets!A6+3,Diario!$A:$A,Diario!$E:$E,,1)="",0,1)</f>
        <v>1</v>
      </c>
      <c r="Y6" s="7">
        <f>IF(_xlfn.XLOOKUP(Tweets!A6+7,Diario!$A:$A,Diario!$E:$E,,1)="",0,1)</f>
        <v>1</v>
      </c>
      <c r="AA6">
        <f>_xlfn.STDEV.S(Tweets!O2:O201)</f>
        <v>3.5121252714710081E-2</v>
      </c>
      <c r="AB6">
        <f>_xlfn.STDEV.S(Tweets!P2:P201)</f>
        <v>6.0406990713225195E-2</v>
      </c>
      <c r="AC6">
        <f>_xlfn.STDEV.S(Tweets!Q2:Q201)</f>
        <v>0.10022785824785375</v>
      </c>
      <c r="AD6">
        <f>_xlfn.STDEV.S(Tweets!R2:R201)</f>
        <v>2.3344763215264654E-2</v>
      </c>
      <c r="AE6">
        <f>_xlfn.STDEV.S(Tweets!S2:S201)</f>
        <v>1.9027857242021919E-2</v>
      </c>
      <c r="AF6">
        <f>_xlfn.STDEV.S(Tweets!T2:T201)</f>
        <v>1.5673850252468449E-2</v>
      </c>
      <c r="AG6">
        <f>_xlfn.STDEV.S(Tweets!U2:U201)</f>
        <v>2.3953964677763565E-2</v>
      </c>
      <c r="AH6">
        <f>_xlfn.STDEV.S(Tweets!V2:V201)</f>
        <v>2.2331200996023128E-2</v>
      </c>
      <c r="AI6">
        <f>_xlfn.STDEV.S(Tweets!W2:W201)</f>
        <v>1.6521608657622824E-2</v>
      </c>
    </row>
    <row r="7" spans="1:35" x14ac:dyDescent="0.25">
      <c r="A7" s="24">
        <v>43953</v>
      </c>
      <c r="B7" s="25" t="s">
        <v>58</v>
      </c>
      <c r="C7" s="26">
        <v>4000</v>
      </c>
      <c r="D7" s="26">
        <v>168</v>
      </c>
      <c r="E7" s="26">
        <v>145</v>
      </c>
      <c r="F7" s="26" t="str">
        <f t="shared" si="0"/>
        <v>Bajo</v>
      </c>
      <c r="G7" s="26">
        <f>SUM(Tweets[[#This Row],[Likes]:[Respuestas]])</f>
        <v>4313</v>
      </c>
      <c r="H7" s="27" t="s">
        <v>59</v>
      </c>
      <c r="I7" s="25" t="s">
        <v>34</v>
      </c>
      <c r="J7" s="25" t="s">
        <v>54</v>
      </c>
      <c r="K7" s="25" t="s">
        <v>36</v>
      </c>
      <c r="L7" s="25" t="s">
        <v>37</v>
      </c>
      <c r="M7" s="25" t="s">
        <v>38</v>
      </c>
      <c r="N7" s="25" t="s">
        <v>39</v>
      </c>
      <c r="O7" s="34">
        <f>IFERROR(_xlfn.XLOOKUP(Tweets!A7+1,Diario!$A$1:$A$2009,Diario!$E$1:$E$2009)/_xlfn.XLOOKUP(Tweets!A7,Diario!$A$1:$A$2009,Diario!$E$1:$E$2009)-1,"")</f>
        <v>-8.97614593853302E-3</v>
      </c>
      <c r="P7" s="34">
        <f>IFERROR(_xlfn.XLOOKUP(Tweets!A7+3,Diario!$A$1:$A$2009,Diario!$E$1:$E$2009)/_xlfn.XLOOKUP(Tweets!A7,Diario!$A$1:$A$2009,Diario!$E$1:$E$2009)-1,"")</f>
        <v>-7.7161534778213969E-4</v>
      </c>
      <c r="Q7" s="34">
        <f>IFERROR(_xlfn.XLOOKUP(Tweets!A7+7,Diario!$A$1:$A$2009,Diario!$E$1:$E$2009)/_xlfn.XLOOKUP(Tweets!A7,Diario!$A$1:$A$2009,Diario!$E$1:$E$2009)-1,"")</f>
        <v>6.6305092778622399E-2</v>
      </c>
      <c r="R7" s="34">
        <f>IFERROR(_xlfn.XLOOKUP(Tweets!A7,Diario!$A:$A,Diario!$I:$I),"")</f>
        <v>3.029273372850301E-2</v>
      </c>
      <c r="S7" s="34" cm="1">
        <f t="array" ref="S7">IFERROR(_xlfn.STDEV.S(_xlfn._xlws.FILTER(Diario!$J$1:$J$2009,(Diario!$A$1:$A$2009&gt;=Tweets!A7)*(Diario!$A$1:$A$2009&lt;=Tweets!A7+3))),"")</f>
        <v>1.5012233548262527E-2</v>
      </c>
      <c r="T7" s="34" cm="1">
        <f t="array" ref="T7">IFERROR(_xlfn.STDEV.S(_xlfn._xlws.FILTER(Diario!$J$1:$J$2009,(Diario!$A$1:$A$2009&gt;=Tweets!A7)*(Diario!$A$1:$A$2009&lt;=Tweets!A7+7))),"")</f>
        <v>4.7960466514791474E-2</v>
      </c>
      <c r="U7" s="34">
        <f>IFERROR(_xlfn.XLOOKUP(Tweets!A7-1,Diario!$A:$A,Diario!$I:$I),"")</f>
        <v>1.5574262706859871E-2</v>
      </c>
      <c r="V7" s="34" cm="1">
        <f t="array" ref="V7">IFERROR(_xlfn.STDEV.S(_xlfn._xlws.FILTER(Diario!$J:$J,(Diario!$A:$A&gt;=Tweets!A7-3)*(Diario!$A:$A&lt;=Tweets!A7-1))),"")</f>
        <v>2.2826235800831512E-2</v>
      </c>
      <c r="W7" s="34" cm="1">
        <f t="array" ref="W7">IFERROR(_xlfn.STDEV.S(_xlfn._xlws.FILTER(Diario!$J:$J,(Diario!$A:$A&gt;=Tweets!A7-7)*(Diario!$A:$A&lt;=Tweets!A7-1))),"")</f>
        <v>4.7843557547946516E-2</v>
      </c>
      <c r="X7" s="7">
        <f>IF(_xlfn.XLOOKUP(Tweets!A7+3,Diario!$A:$A,Diario!$E:$E,,1)="",0,1)</f>
        <v>1</v>
      </c>
      <c r="Y7" s="7">
        <f>IF(_xlfn.XLOOKUP(Tweets!A7+7,Diario!$A:$A,Diario!$E:$E,,1)="",0,1)</f>
        <v>1</v>
      </c>
    </row>
    <row r="8" spans="1:35" x14ac:dyDescent="0.25">
      <c r="A8" s="24">
        <v>43953</v>
      </c>
      <c r="B8" s="25" t="s">
        <v>60</v>
      </c>
      <c r="C8" s="26">
        <v>16000</v>
      </c>
      <c r="D8" s="26">
        <v>2000</v>
      </c>
      <c r="E8" s="26">
        <v>1000</v>
      </c>
      <c r="F8" s="26" t="str">
        <f t="shared" si="0"/>
        <v>Bajo</v>
      </c>
      <c r="G8" s="26">
        <f>SUM(Tweets[[#This Row],[Likes]:[Respuestas]])</f>
        <v>19000</v>
      </c>
      <c r="H8" s="27" t="s">
        <v>61</v>
      </c>
      <c r="I8" s="25" t="s">
        <v>34</v>
      </c>
      <c r="J8" s="25" t="s">
        <v>54</v>
      </c>
      <c r="K8" s="25" t="s">
        <v>36</v>
      </c>
      <c r="L8" s="25" t="s">
        <v>37</v>
      </c>
      <c r="M8" s="25" t="s">
        <v>38</v>
      </c>
      <c r="N8" s="25" t="s">
        <v>62</v>
      </c>
      <c r="O8" s="34">
        <f>IFERROR(_xlfn.XLOOKUP(Tweets!A8+1,Diario!$A$1:$A$2009,Diario!$E$1:$E$2009)/_xlfn.XLOOKUP(Tweets!A8,Diario!$A$1:$A$2009,Diario!$E$1:$E$2009)-1,"")</f>
        <v>-8.97614593853302E-3</v>
      </c>
      <c r="P8" s="34">
        <f>IFERROR(_xlfn.XLOOKUP(Tweets!A8+3,Diario!$A$1:$A$2009,Diario!$E$1:$E$2009)/_xlfn.XLOOKUP(Tweets!A8,Diario!$A$1:$A$2009,Diario!$E$1:$E$2009)-1,"")</f>
        <v>-7.7161534778213969E-4</v>
      </c>
      <c r="Q8" s="34">
        <f>IFERROR(_xlfn.XLOOKUP(Tweets!A8+7,Diario!$A$1:$A$2009,Diario!$E$1:$E$2009)/_xlfn.XLOOKUP(Tweets!A8,Diario!$A$1:$A$2009,Diario!$E$1:$E$2009)-1,"")</f>
        <v>6.6305092778622399E-2</v>
      </c>
      <c r="R8" s="34">
        <f>IFERROR(_xlfn.XLOOKUP(Tweets!A8,Diario!$A:$A,Diario!$I:$I),"")</f>
        <v>3.029273372850301E-2</v>
      </c>
      <c r="S8" s="34" cm="1">
        <f t="array" ref="S8">IFERROR(_xlfn.STDEV.S(_xlfn._xlws.FILTER(Diario!$J$1:$J$2009,(Diario!$A$1:$A$2009&gt;=Tweets!A8)*(Diario!$A$1:$A$2009&lt;=Tweets!A8+3))),"")</f>
        <v>1.5012233548262527E-2</v>
      </c>
      <c r="T8" s="34" cm="1">
        <f t="array" ref="T8">IFERROR(_xlfn.STDEV.S(_xlfn._xlws.FILTER(Diario!$J$1:$J$2009,(Diario!$A$1:$A$2009&gt;=Tweets!A8)*(Diario!$A$1:$A$2009&lt;=Tweets!A8+7))),"")</f>
        <v>4.7960466514791474E-2</v>
      </c>
      <c r="U8" s="34">
        <f>IFERROR(_xlfn.XLOOKUP(Tweets!A8-1,Diario!$A:$A,Diario!$I:$I),"")</f>
        <v>1.5574262706859871E-2</v>
      </c>
      <c r="V8" s="34" cm="1">
        <f t="array" ref="V8">IFERROR(_xlfn.STDEV.S(_xlfn._xlws.FILTER(Diario!$J:$J,(Diario!$A:$A&gt;=Tweets!A8-3)*(Diario!$A:$A&lt;=Tweets!A8-1))),"")</f>
        <v>2.2826235800831512E-2</v>
      </c>
      <c r="W8" s="34" cm="1">
        <f t="array" ref="W8">IFERROR(_xlfn.STDEV.S(_xlfn._xlws.FILTER(Diario!$J:$J,(Diario!$A:$A&gt;=Tweets!A8-7)*(Diario!$A:$A&lt;=Tweets!A8-1))),"")</f>
        <v>4.7843557547946516E-2</v>
      </c>
      <c r="X8" s="7">
        <f>IF(_xlfn.XLOOKUP(Tweets!A8+3,Diario!$A:$A,Diario!$E:$E,,1)="",0,1)</f>
        <v>1</v>
      </c>
      <c r="Y8" s="7">
        <f>IF(_xlfn.XLOOKUP(Tweets!A8+7,Diario!$A:$A,Diario!$E:$E,,1)="",0,1)</f>
        <v>1</v>
      </c>
    </row>
    <row r="9" spans="1:35" x14ac:dyDescent="0.25">
      <c r="A9" s="24">
        <v>43967</v>
      </c>
      <c r="B9" s="25" t="s">
        <v>63</v>
      </c>
      <c r="C9" s="26">
        <v>13000</v>
      </c>
      <c r="D9" s="26">
        <v>2000</v>
      </c>
      <c r="E9" s="26">
        <v>626</v>
      </c>
      <c r="F9" s="26" t="str">
        <f t="shared" si="0"/>
        <v>Bajo</v>
      </c>
      <c r="G9" s="26">
        <f>SUM(Tweets[[#This Row],[Likes]:[Respuestas]])</f>
        <v>15626</v>
      </c>
      <c r="H9" s="27" t="s">
        <v>64</v>
      </c>
      <c r="I9" s="25" t="s">
        <v>34</v>
      </c>
      <c r="J9" s="25" t="s">
        <v>54</v>
      </c>
      <c r="K9" s="25" t="s">
        <v>44</v>
      </c>
      <c r="L9" s="25" t="s">
        <v>55</v>
      </c>
      <c r="M9" s="25" t="s">
        <v>65</v>
      </c>
      <c r="N9" s="25" t="s">
        <v>39</v>
      </c>
      <c r="O9" s="34">
        <f>IFERROR(_xlfn.XLOOKUP(Tweets!A9+1,Diario!$A$1:$A$2009,Diario!$E$1:$E$2009)/_xlfn.XLOOKUP(Tweets!A9,Diario!$A$1:$A$2009,Diario!$E$1:$E$2009)-1,"")</f>
        <v>3.0605475235960133E-2</v>
      </c>
      <c r="P9" s="34">
        <f>IFERROR(_xlfn.XLOOKUP(Tweets!A9+3,Diario!$A$1:$A$2009,Diario!$E$1:$E$2009)/_xlfn.XLOOKUP(Tweets!A9,Diario!$A$1:$A$2009,Diario!$E$1:$E$2009)-1,"")</f>
        <v>4.0583677446756505E-2</v>
      </c>
      <c r="Q9" s="34">
        <f>IFERROR(_xlfn.XLOOKUP(Tweets!A9+7,Diario!$A$1:$A$2009,Diario!$E$1:$E$2009)/_xlfn.XLOOKUP(Tweets!A9,Diario!$A$1:$A$2009,Diario!$E$1:$E$2009)-1,"")</f>
        <v>-2.1316194111639319E-2</v>
      </c>
      <c r="R9" s="34">
        <f>IFERROR(_xlfn.XLOOKUP(Tweets!A9,Diario!$A:$A,Diario!$I:$I),"")</f>
        <v>1.5885513692160774E-2</v>
      </c>
      <c r="S9" s="34" cm="1">
        <f t="array" ref="S9">IFERROR(_xlfn.STDEV.S(_xlfn._xlws.FILTER(Diario!$J$1:$J$2009,(Diario!$A$1:$A$2009&gt;=Tweets!A9)*(Diario!$A$1:$A$2009&lt;=Tweets!A9+3))),"")</f>
        <v>2.2476679896993604E-2</v>
      </c>
      <c r="T9" s="34" cm="1">
        <f t="array" ref="T9">IFERROR(_xlfn.STDEV.S(_xlfn._xlws.FILTER(Diario!$J$1:$J$2009,(Diario!$A$1:$A$2009&gt;=Tweets!A9)*(Diario!$A$1:$A$2009&lt;=Tweets!A9+7))),"")</f>
        <v>2.7333888688977827E-2</v>
      </c>
      <c r="U9" s="34">
        <f>IFERROR(_xlfn.XLOOKUP(Tweets!A9-1,Diario!$A:$A,Diario!$I:$I),"")</f>
        <v>3.8456191716465138E-2</v>
      </c>
      <c r="V9" s="34" cm="1">
        <f t="array" ref="V9">IFERROR(_xlfn.STDEV.S(_xlfn._xlws.FILTER(Diario!$J:$J,(Diario!$A:$A&gt;=Tweets!A9-3)*(Diario!$A:$A&lt;=Tweets!A9-1))),"")</f>
        <v>4.9973836775030978E-2</v>
      </c>
      <c r="W9" s="34" cm="1">
        <f t="array" ref="W9">IFERROR(_xlfn.STDEV.S(_xlfn._xlws.FILTER(Diario!$J:$J,(Diario!$A:$A&gt;=Tweets!A9-7)*(Diario!$A:$A&lt;=Tweets!A9-1))),"")</f>
        <v>5.2679719014067365E-2</v>
      </c>
      <c r="X9" s="7">
        <f>IF(_xlfn.XLOOKUP(Tweets!A9+3,Diario!$A:$A,Diario!$E:$E,,1)="",0,1)</f>
        <v>1</v>
      </c>
      <c r="Y9" s="7">
        <f>IF(_xlfn.XLOOKUP(Tweets!A9+7,Diario!$A:$A,Diario!$E:$E,,1)="",0,1)</f>
        <v>1</v>
      </c>
    </row>
    <row r="10" spans="1:35" x14ac:dyDescent="0.25">
      <c r="A10" s="24">
        <v>44014</v>
      </c>
      <c r="B10" s="25" t="s">
        <v>66</v>
      </c>
      <c r="C10" s="26">
        <v>35000</v>
      </c>
      <c r="D10" s="26">
        <v>2000</v>
      </c>
      <c r="E10" s="26">
        <v>2000</v>
      </c>
      <c r="F10" s="26" t="str">
        <f t="shared" si="0"/>
        <v>Medio</v>
      </c>
      <c r="G10" s="26">
        <f>SUM(Tweets[[#This Row],[Likes]:[Respuestas]])</f>
        <v>39000</v>
      </c>
      <c r="H10" s="27" t="s">
        <v>67</v>
      </c>
      <c r="I10" s="25" t="s">
        <v>42</v>
      </c>
      <c r="J10" s="25" t="s">
        <v>35</v>
      </c>
      <c r="K10" s="25" t="s">
        <v>43</v>
      </c>
      <c r="L10" s="25" t="s">
        <v>50</v>
      </c>
      <c r="M10" s="25" t="s">
        <v>68</v>
      </c>
      <c r="N10" s="25" t="s">
        <v>39</v>
      </c>
      <c r="O10" s="34">
        <f>IFERROR(_xlfn.XLOOKUP(Tweets!A10+1,Diario!$A$1:$A$2009,Diario!$E$1:$E$2009)/_xlfn.XLOOKUP(Tweets!A10,Diario!$A$1:$A$2009,Diario!$E$1:$E$2009)-1,"")</f>
        <v>-2.0339480381879049E-3</v>
      </c>
      <c r="P10" s="34">
        <f>IFERROR(_xlfn.XLOOKUP(Tweets!A10+3,Diario!$A$1:$A$2009,Diario!$E$1:$E$2009)/_xlfn.XLOOKUP(Tweets!A10,Diario!$A$1:$A$2009,Diario!$E$1:$E$2009)-1,"")</f>
        <v>-1.2419440183550901E-3</v>
      </c>
      <c r="Q10" s="34">
        <f>IFERROR(_xlfn.XLOOKUP(Tweets!A10+7,Diario!$A$1:$A$2009,Diario!$E$1:$E$2009)/_xlfn.XLOOKUP(Tweets!A10,Diario!$A$1:$A$2009,Diario!$E$1:$E$2009)-1,"")</f>
        <v>1.7207261004862806E-2</v>
      </c>
      <c r="R10" s="34">
        <f>IFERROR(_xlfn.XLOOKUP(Tweets!A10,Diario!$A:$A,Diario!$I:$I),"")</f>
        <v>1.5071384228536669E-2</v>
      </c>
      <c r="S10" s="34" cm="1">
        <f t="array" ref="S10">IFERROR(_xlfn.STDEV.S(_xlfn._xlws.FILTER(Diario!$J$1:$J$2009,(Diario!$A$1:$A$2009&gt;=Tweets!A10)*(Diario!$A$1:$A$2009&lt;=Tweets!A10+3))),"")</f>
        <v>1.5993106145465404E-2</v>
      </c>
      <c r="T10" s="34" cm="1">
        <f t="array" ref="T10">IFERROR(_xlfn.STDEV.S(_xlfn._xlws.FILTER(Diario!$J$1:$J$2009,(Diario!$A$1:$A$2009&gt;=Tweets!A10)*(Diario!$A$1:$A$2009&lt;=Tweets!A10+7))),"")</f>
        <v>1.5652363426175871E-2</v>
      </c>
      <c r="U10" s="34">
        <f>IFERROR(_xlfn.XLOOKUP(Tweets!A10-1,Diario!$A:$A,Diario!$I:$I),"")</f>
        <v>8.0974462537094123E-3</v>
      </c>
      <c r="V10" s="34" cm="1">
        <f t="array" ref="V10">IFERROR(_xlfn.STDEV.S(_xlfn._xlws.FILTER(Diario!$J:$J,(Diario!$A:$A&gt;=Tweets!A10-3)*(Diario!$A:$A&lt;=Tweets!A10-1))),"")</f>
        <v>1.2057667816283967E-2</v>
      </c>
      <c r="W10" s="34" cm="1">
        <f t="array" ref="W10">IFERROR(_xlfn.STDEV.S(_xlfn._xlws.FILTER(Diario!$J:$J,(Diario!$A:$A&gt;=Tweets!A10-7)*(Diario!$A:$A&lt;=Tweets!A10-1))),"")</f>
        <v>1.1718144379555545E-2</v>
      </c>
      <c r="X10" s="7">
        <f>IF(_xlfn.XLOOKUP(Tweets!A10+3,Diario!$A:$A,Diario!$E:$E,,1)="",0,1)</f>
        <v>1</v>
      </c>
      <c r="Y10" s="7">
        <f>IF(_xlfn.XLOOKUP(Tweets!A10+7,Diario!$A:$A,Diario!$E:$E,,1)="",0,1)</f>
        <v>1</v>
      </c>
    </row>
    <row r="11" spans="1:35" x14ac:dyDescent="0.25">
      <c r="A11" s="24">
        <v>44022</v>
      </c>
      <c r="B11" s="25" t="s">
        <v>69</v>
      </c>
      <c r="C11" s="26">
        <v>3000</v>
      </c>
      <c r="D11" s="26">
        <v>164</v>
      </c>
      <c r="E11" s="26">
        <v>131</v>
      </c>
      <c r="F11" s="26" t="str">
        <f t="shared" si="0"/>
        <v>Bajo</v>
      </c>
      <c r="G11" s="26">
        <f>SUM(Tweets[[#This Row],[Likes]:[Respuestas]])</f>
        <v>3295</v>
      </c>
      <c r="H11" s="27" t="s">
        <v>70</v>
      </c>
      <c r="I11" s="25" t="s">
        <v>42</v>
      </c>
      <c r="J11" s="25" t="s">
        <v>54</v>
      </c>
      <c r="K11" s="25" t="s">
        <v>71</v>
      </c>
      <c r="L11" s="25" t="s">
        <v>50</v>
      </c>
      <c r="M11" s="25" t="s">
        <v>45</v>
      </c>
      <c r="N11" s="25" t="s">
        <v>39</v>
      </c>
      <c r="O11" s="34">
        <f>IFERROR(_xlfn.XLOOKUP(Tweets!A11+1,Diario!$A$1:$A$2009,Diario!$E$1:$E$2009)/_xlfn.XLOOKUP(Tweets!A11,Diario!$A$1:$A$2009,Diario!$E$1:$E$2009)-1,"")</f>
        <v>-5.0792584162662191E-3</v>
      </c>
      <c r="P11" s="34">
        <f>IFERROR(_xlfn.XLOOKUP(Tweets!A11+3,Diario!$A$1:$A$2009,Diario!$E$1:$E$2009)/_xlfn.XLOOKUP(Tweets!A11,Diario!$A$1:$A$2009,Diario!$E$1:$E$2009)-1,"")</f>
        <v>-3.3777103293218813E-3</v>
      </c>
      <c r="Q11" s="34">
        <f>IFERROR(_xlfn.XLOOKUP(Tweets!A11+7,Diario!$A$1:$A$2009,Diario!$E$1:$E$2009)/_xlfn.XLOOKUP(Tweets!A11,Diario!$A$1:$A$2009,Diario!$E$1:$E$2009)-1,"")</f>
        <v>-1.3221433421925166E-2</v>
      </c>
      <c r="R11" s="34">
        <f>IFERROR(_xlfn.XLOOKUP(Tweets!A11,Diario!$A:$A,Diario!$I:$I),"")</f>
        <v>2.6449976616960322E-3</v>
      </c>
      <c r="S11" s="34" cm="1">
        <f t="array" ref="S11">IFERROR(_xlfn.STDEV.S(_xlfn._xlws.FILTER(Diario!$J$1:$J$2009,(Diario!$A$1:$A$2009&gt;=Tweets!A11)*(Diario!$A$1:$A$2009&lt;=Tweets!A11+3))),"")</f>
        <v>5.1300476751804129E-3</v>
      </c>
      <c r="T11" s="34" cm="1">
        <f t="array" ref="T11">IFERROR(_xlfn.STDEV.S(_xlfn._xlws.FILTER(Diario!$J$1:$J$2009,(Diario!$A$1:$A$2009&gt;=Tweets!A11)*(Diario!$A$1:$A$2009&lt;=Tweets!A11+7))),"")</f>
        <v>4.689683251772804E-3</v>
      </c>
      <c r="U11" s="34">
        <f>IFERROR(_xlfn.XLOOKUP(Tweets!A11-1,Diario!$A:$A,Diario!$I:$I),"")</f>
        <v>1.0161674691730236E-2</v>
      </c>
      <c r="V11" s="34" cm="1">
        <f t="array" ref="V11">IFERROR(_xlfn.STDEV.S(_xlfn._xlws.FILTER(Diario!$J:$J,(Diario!$A:$A&gt;=Tweets!A11-3)*(Diario!$A:$A&lt;=Tweets!A11-1))),"")</f>
        <v>1.8819412658649132E-2</v>
      </c>
      <c r="W11" s="34" cm="1">
        <f t="array" ref="W11">IFERROR(_xlfn.STDEV.S(_xlfn._xlws.FILTER(Diario!$J:$J,(Diario!$A:$A&gt;=Tweets!A11-7)*(Diario!$A:$A&lt;=Tweets!A11-1))),"")</f>
        <v>1.6776702353849489E-2</v>
      </c>
      <c r="X11" s="7">
        <f>IF(_xlfn.XLOOKUP(Tweets!A11+3,Diario!$A:$A,Diario!$E:$E,,1)="",0,1)</f>
        <v>1</v>
      </c>
      <c r="Y11" s="7">
        <f>IF(_xlfn.XLOOKUP(Tweets!A11+7,Diario!$A:$A,Diario!$E:$E,,1)="",0,1)</f>
        <v>1</v>
      </c>
    </row>
    <row r="12" spans="1:35" x14ac:dyDescent="0.25">
      <c r="A12" s="24">
        <v>44033</v>
      </c>
      <c r="B12" s="25" t="s">
        <v>72</v>
      </c>
      <c r="C12" s="26">
        <v>61000</v>
      </c>
      <c r="D12" s="26">
        <v>3000</v>
      </c>
      <c r="E12" s="26">
        <v>1000</v>
      </c>
      <c r="F12" s="26" t="str">
        <f t="shared" si="0"/>
        <v>Medio</v>
      </c>
      <c r="G12" s="26">
        <f>SUM(Tweets[[#This Row],[Likes]:[Respuestas]])</f>
        <v>65000</v>
      </c>
      <c r="H12" s="27" t="s">
        <v>73</v>
      </c>
      <c r="I12" s="25" t="s">
        <v>48</v>
      </c>
      <c r="J12" s="25" t="s">
        <v>35</v>
      </c>
      <c r="K12" s="25" t="s">
        <v>49</v>
      </c>
      <c r="L12" s="25" t="s">
        <v>50</v>
      </c>
      <c r="M12" s="25" t="s">
        <v>68</v>
      </c>
      <c r="N12" s="25" t="s">
        <v>39</v>
      </c>
      <c r="O12" s="34">
        <f>IFERROR(_xlfn.XLOOKUP(Tweets!A12+1,Diario!$A$1:$A$2009,Diario!$E$1:$E$2009)/_xlfn.XLOOKUP(Tweets!A12,Diario!$A$1:$A$2009,Diario!$E$1:$E$2009)-1,"")</f>
        <v>1.4248715152389346E-2</v>
      </c>
      <c r="P12" s="34">
        <f>IFERROR(_xlfn.XLOOKUP(Tweets!A12+3,Diario!$A$1:$A$2009,Diario!$E$1:$E$2009)/_xlfn.XLOOKUP(Tweets!A12,Diario!$A$1:$A$2009,Diario!$E$1:$E$2009)-1,"")</f>
        <v>1.7034556522453004E-2</v>
      </c>
      <c r="Q12" s="34">
        <f>IFERROR(_xlfn.XLOOKUP(Tweets!A12+7,Diario!$A$1:$A$2009,Diario!$E$1:$E$2009)/_xlfn.XLOOKUP(Tweets!A12,Diario!$A$1:$A$2009,Diario!$E$1:$E$2009)-1,"")</f>
        <v>0.16095168349335398</v>
      </c>
      <c r="R12" s="34">
        <f>IFERROR(_xlfn.XLOOKUP(Tweets!A12,Diario!$A:$A,Diario!$I:$I),"")</f>
        <v>2.4072114400415924E-4</v>
      </c>
      <c r="S12" s="34" cm="1">
        <f t="array" ref="S12">IFERROR(_xlfn.STDEV.S(_xlfn._xlws.FILTER(Diario!$J$1:$J$2009,(Diario!$A$1:$A$2009&gt;=Tweets!A12)*(Diario!$A$1:$A$2009&lt;=Tweets!A12+3))),"")</f>
        <v>9.2000269594416356E-3</v>
      </c>
      <c r="T12" s="34" cm="1">
        <f t="array" ref="T12">IFERROR(_xlfn.STDEV.S(_xlfn._xlws.FILTER(Diario!$J$1:$J$2009,(Diario!$A$1:$A$2009&gt;=Tweets!A12)*(Diario!$A$1:$A$2009&lt;=Tweets!A12+7))),"")</f>
        <v>3.7004527151344412E-2</v>
      </c>
      <c r="U12" s="34">
        <f>IFERROR(_xlfn.XLOOKUP(Tweets!A12-1,Diario!$A:$A,Diario!$I:$I),"")</f>
        <v>8.0136752161185845E-3</v>
      </c>
      <c r="V12" s="34" cm="1">
        <f t="array" ref="V12">IFERROR(_xlfn.STDEV.S(_xlfn._xlws.FILTER(Diario!$J:$J,(Diario!$A:$A&gt;=Tweets!A12-3)*(Diario!$A:$A&lt;=Tweets!A12-1))),"")</f>
        <v>1.4803354564973979E-2</v>
      </c>
      <c r="W12" s="34" cm="1">
        <f t="array" ref="W12">IFERROR(_xlfn.STDEV.S(_xlfn._xlws.FILTER(Diario!$J:$J,(Diario!$A:$A&gt;=Tweets!A12-7)*(Diario!$A:$A&lt;=Tweets!A12-1))),"")</f>
        <v>1.0657269448415328E-2</v>
      </c>
      <c r="X12" s="7">
        <f>IF(_xlfn.XLOOKUP(Tweets!A12+3,Diario!$A:$A,Diario!$E:$E,,1)="",0,1)</f>
        <v>1</v>
      </c>
      <c r="Y12" s="7">
        <f>IF(_xlfn.XLOOKUP(Tweets!A12+7,Diario!$A:$A,Diario!$E:$E,,1)="",0,1)</f>
        <v>1</v>
      </c>
    </row>
    <row r="13" spans="1:35" x14ac:dyDescent="0.25">
      <c r="A13" s="24">
        <v>44045</v>
      </c>
      <c r="B13" s="25" t="s">
        <v>74</v>
      </c>
      <c r="C13" s="26">
        <v>204000</v>
      </c>
      <c r="D13" s="26">
        <v>16000</v>
      </c>
      <c r="E13" s="26">
        <v>2000</v>
      </c>
      <c r="F13" s="26" t="str">
        <f t="shared" si="0"/>
        <v>Alto</v>
      </c>
      <c r="G13" s="26">
        <f>SUM(Tweets[[#This Row],[Likes]:[Respuestas]])</f>
        <v>222000</v>
      </c>
      <c r="H13" s="27" t="s">
        <v>75</v>
      </c>
      <c r="I13" s="25" t="s">
        <v>48</v>
      </c>
      <c r="J13" s="25" t="s">
        <v>35</v>
      </c>
      <c r="K13" s="25" t="s">
        <v>49</v>
      </c>
      <c r="L13" s="25" t="s">
        <v>50</v>
      </c>
      <c r="M13" s="25" t="s">
        <v>68</v>
      </c>
      <c r="N13" s="25" t="s">
        <v>39</v>
      </c>
      <c r="O13" s="34">
        <f>IFERROR(_xlfn.XLOOKUP(Tweets!A13+1,Diario!$A$1:$A$2009,Diario!$E$1:$E$2009)/_xlfn.XLOOKUP(Tweets!A13,Diario!$A$1:$A$2009,Diario!$E$1:$E$2009)-1,"")</f>
        <v>1.5590928131796966E-2</v>
      </c>
      <c r="P13" s="34">
        <f>IFERROR(_xlfn.XLOOKUP(Tweets!A13+3,Diario!$A$1:$A$2009,Diario!$E$1:$E$2009)/_xlfn.XLOOKUP(Tweets!A13,Diario!$A$1:$A$2009,Diario!$E$1:$E$2009)-1,"")</f>
        <v>5.953979182706659E-2</v>
      </c>
      <c r="Q13" s="34">
        <f>IFERROR(_xlfn.XLOOKUP(Tweets!A13+7,Diario!$A$1:$A$2009,Diario!$E$1:$E$2009)/_xlfn.XLOOKUP(Tweets!A13,Diario!$A$1:$A$2009,Diario!$E$1:$E$2009)-1,"")</f>
        <v>5.1877899986136233E-2</v>
      </c>
      <c r="R13" s="34">
        <f>IFERROR(_xlfn.XLOOKUP(Tweets!A13,Diario!$A:$A,Diario!$I:$I),"")</f>
        <v>3.135908538571381E-2</v>
      </c>
      <c r="S13" s="34" cm="1">
        <f t="array" ref="S13">IFERROR(_xlfn.STDEV.S(_xlfn._xlws.FILTER(Diario!$J$1:$J$2009,(Diario!$A$1:$A$2009&gt;=Tweets!A13)*(Diario!$A$1:$A$2009&lt;=Tweets!A13+3))),"")</f>
        <v>2.307431843972136E-2</v>
      </c>
      <c r="T13" s="34" cm="1">
        <f t="array" ref="T13">IFERROR(_xlfn.STDEV.S(_xlfn._xlws.FILTER(Diario!$J$1:$J$2009,(Diario!$A$1:$A$2009&gt;=Tweets!A13)*(Diario!$A$1:$A$2009&lt;=Tweets!A13+7))),"")</f>
        <v>2.0017647902980412E-2</v>
      </c>
      <c r="U13" s="34">
        <f>IFERROR(_xlfn.XLOOKUP(Tweets!A13-1,Diario!$A:$A,Diario!$I:$I),"")</f>
        <v>4.9646818495008779E-2</v>
      </c>
      <c r="V13" s="34" cm="1">
        <f t="array" ref="V13">IFERROR(_xlfn.STDEV.S(_xlfn._xlws.FILTER(Diario!$J:$J,(Diario!$A:$A&gt;=Tweets!A13-3)*(Diario!$A:$A&lt;=Tweets!A13-1))),"")</f>
        <v>5.4284607714599045E-2</v>
      </c>
      <c r="W13" s="34" cm="1">
        <f t="array" ref="W13">IFERROR(_xlfn.STDEV.S(_xlfn._xlws.FILTER(Diario!$J:$J,(Diario!$A:$A&gt;=Tweets!A13-7)*(Diario!$A:$A&lt;=Tweets!A13-1))),"")</f>
        <v>5.1756629666383322E-2</v>
      </c>
      <c r="X13" s="7">
        <f>IF(_xlfn.XLOOKUP(Tweets!A13+3,Diario!$A:$A,Diario!$E:$E,,1)="",0,1)</f>
        <v>1</v>
      </c>
      <c r="Y13" s="7">
        <f>IF(_xlfn.XLOOKUP(Tweets!A13+7,Diario!$A:$A,Diario!$E:$E,,1)="",0,1)</f>
        <v>1</v>
      </c>
    </row>
    <row r="14" spans="1:35" x14ac:dyDescent="0.25">
      <c r="A14" s="24">
        <v>44045</v>
      </c>
      <c r="B14" s="25" t="s">
        <v>76</v>
      </c>
      <c r="C14" s="26">
        <v>100000</v>
      </c>
      <c r="D14" s="26">
        <v>7000</v>
      </c>
      <c r="E14" s="26">
        <v>1000</v>
      </c>
      <c r="F14" s="26" t="str">
        <f t="shared" si="0"/>
        <v>Medio</v>
      </c>
      <c r="G14" s="26">
        <f>SUM(Tweets[[#This Row],[Likes]:[Respuestas]])</f>
        <v>108000</v>
      </c>
      <c r="H14" s="27" t="s">
        <v>77</v>
      </c>
      <c r="I14" s="25" t="s">
        <v>48</v>
      </c>
      <c r="J14" s="25" t="s">
        <v>35</v>
      </c>
      <c r="K14" s="25" t="s">
        <v>71</v>
      </c>
      <c r="L14" s="25" t="s">
        <v>50</v>
      </c>
      <c r="M14" s="25" t="s">
        <v>45</v>
      </c>
      <c r="N14" s="25" t="s">
        <v>39</v>
      </c>
      <c r="O14" s="34">
        <f>IFERROR(_xlfn.XLOOKUP(Tweets!A14+1,Diario!$A$1:$A$2009,Diario!$E$1:$E$2009)/_xlfn.XLOOKUP(Tweets!A14,Diario!$A$1:$A$2009,Diario!$E$1:$E$2009)-1,"")</f>
        <v>1.5590928131796966E-2</v>
      </c>
      <c r="P14" s="34">
        <f>IFERROR(_xlfn.XLOOKUP(Tweets!A14+3,Diario!$A$1:$A$2009,Diario!$E$1:$E$2009)/_xlfn.XLOOKUP(Tweets!A14,Diario!$A$1:$A$2009,Diario!$E$1:$E$2009)-1,"")</f>
        <v>5.953979182706659E-2</v>
      </c>
      <c r="Q14" s="34">
        <f>IFERROR(_xlfn.XLOOKUP(Tweets!A14+7,Diario!$A$1:$A$2009,Diario!$E$1:$E$2009)/_xlfn.XLOOKUP(Tweets!A14,Diario!$A$1:$A$2009,Diario!$E$1:$E$2009)-1,"")</f>
        <v>5.1877899986136233E-2</v>
      </c>
      <c r="R14" s="34">
        <f>IFERROR(_xlfn.XLOOKUP(Tweets!A14,Diario!$A:$A,Diario!$I:$I),"")</f>
        <v>3.135908538571381E-2</v>
      </c>
      <c r="S14" s="34" cm="1">
        <f t="array" ref="S14">IFERROR(_xlfn.STDEV.S(_xlfn._xlws.FILTER(Diario!$J$1:$J$2009,(Diario!$A$1:$A$2009&gt;=Tweets!A14)*(Diario!$A$1:$A$2009&lt;=Tweets!A14+3))),"")</f>
        <v>2.307431843972136E-2</v>
      </c>
      <c r="T14" s="34" cm="1">
        <f t="array" ref="T14">IFERROR(_xlfn.STDEV.S(_xlfn._xlws.FILTER(Diario!$J$1:$J$2009,(Diario!$A$1:$A$2009&gt;=Tweets!A14)*(Diario!$A$1:$A$2009&lt;=Tweets!A14+7))),"")</f>
        <v>2.0017647902980412E-2</v>
      </c>
      <c r="U14" s="34">
        <f>IFERROR(_xlfn.XLOOKUP(Tweets!A14-1,Diario!$A:$A,Diario!$I:$I),"")</f>
        <v>4.9646818495008779E-2</v>
      </c>
      <c r="V14" s="34" cm="1">
        <f t="array" ref="V14">IFERROR(_xlfn.STDEV.S(_xlfn._xlws.FILTER(Diario!$J:$J,(Diario!$A:$A&gt;=Tweets!A14-3)*(Diario!$A:$A&lt;=Tweets!A14-1))),"")</f>
        <v>5.4284607714599045E-2</v>
      </c>
      <c r="W14" s="34" cm="1">
        <f t="array" ref="W14">IFERROR(_xlfn.STDEV.S(_xlfn._xlws.FILTER(Diario!$J:$J,(Diario!$A:$A&gt;=Tweets!A14-7)*(Diario!$A:$A&lt;=Tweets!A14-1))),"")</f>
        <v>5.1756629666383322E-2</v>
      </c>
      <c r="X14" s="7">
        <f>IF(_xlfn.XLOOKUP(Tweets!A14+3,Diario!$A:$A,Diario!$E:$E,,1)="",0,1)</f>
        <v>1</v>
      </c>
      <c r="Y14" s="7">
        <f>IF(_xlfn.XLOOKUP(Tweets!A14+7,Diario!$A:$A,Diario!$E:$E,,1)="",0,1)</f>
        <v>1</v>
      </c>
    </row>
    <row r="15" spans="1:35" x14ac:dyDescent="0.25">
      <c r="A15" s="24">
        <v>44151</v>
      </c>
      <c r="B15" s="25" t="s">
        <v>78</v>
      </c>
      <c r="C15" s="26">
        <v>56000</v>
      </c>
      <c r="D15" s="26">
        <v>3000</v>
      </c>
      <c r="E15" s="26">
        <v>934</v>
      </c>
      <c r="F15" s="26" t="str">
        <f t="shared" si="0"/>
        <v>Medio</v>
      </c>
      <c r="G15" s="26">
        <f>SUM(Tweets[[#This Row],[Likes]:[Respuestas]])</f>
        <v>59934</v>
      </c>
      <c r="H15" s="27" t="s">
        <v>79</v>
      </c>
      <c r="I15" s="25" t="s">
        <v>34</v>
      </c>
      <c r="J15" s="25" t="s">
        <v>35</v>
      </c>
      <c r="K15" s="25" t="s">
        <v>36</v>
      </c>
      <c r="L15" s="25" t="s">
        <v>80</v>
      </c>
      <c r="M15" s="25" t="s">
        <v>38</v>
      </c>
      <c r="N15" s="25" t="s">
        <v>62</v>
      </c>
      <c r="O15" s="34">
        <f>IFERROR(_xlfn.XLOOKUP(Tweets!A15+1,Diario!$A$1:$A$2009,Diario!$E$1:$E$2009)/_xlfn.XLOOKUP(Tweets!A15,Diario!$A$1:$A$2009,Diario!$E$1:$E$2009)-1,"")</f>
        <v>5.7317919399521022E-2</v>
      </c>
      <c r="P15" s="34">
        <f>IFERROR(_xlfn.XLOOKUP(Tweets!A15+3,Diario!$A$1:$A$2009,Diario!$E$1:$E$2009)/_xlfn.XLOOKUP(Tweets!A15,Diario!$A$1:$A$2009,Diario!$E$1:$E$2009)-1,"")</f>
        <v>6.4643290533690223E-2</v>
      </c>
      <c r="Q15" s="34">
        <f>IFERROR(_xlfn.XLOOKUP(Tweets!A15+7,Diario!$A$1:$A$2009,Diario!$E$1:$E$2009)/_xlfn.XLOOKUP(Tweets!A15,Diario!$A$1:$A$2009,Diario!$E$1:$E$2009)-1,"")</f>
        <v>9.8614704608962933E-2</v>
      </c>
      <c r="R15" s="34">
        <f>IFERROR(_xlfn.XLOOKUP(Tweets!A15,Diario!$A:$A,Diario!$I:$I),"")</f>
        <v>1.583665842455511E-2</v>
      </c>
      <c r="S15" s="34" cm="1">
        <f t="array" ref="S15">IFERROR(_xlfn.STDEV.S(_xlfn._xlws.FILTER(Diario!$J$1:$J$2009,(Diario!$A$1:$A$2009&gt;=Tweets!A15)*(Diario!$A$1:$A$2009&lt;=Tweets!A15+3))),"")</f>
        <v>2.8656912229740178E-2</v>
      </c>
      <c r="T15" s="34" cm="1">
        <f t="array" ref="T15">IFERROR(_xlfn.STDEV.S(_xlfn._xlws.FILTER(Diario!$J$1:$J$2009,(Diario!$A$1:$A$2009&gt;=Tweets!A15)*(Diario!$A$1:$A$2009&lt;=Tweets!A15+7))),"")</f>
        <v>2.7014197667903618E-2</v>
      </c>
      <c r="U15" s="34">
        <f>IFERROR(_xlfn.XLOOKUP(Tweets!A15-1,Diario!$A:$A,Diario!$I:$I),"")</f>
        <v>1.0253833987469166E-2</v>
      </c>
      <c r="V15" s="34" cm="1">
        <f t="array" ref="V15">IFERROR(_xlfn.STDEV.S(_xlfn._xlws.FILTER(Diario!$J:$J,(Diario!$A:$A&gt;=Tweets!A15-3)*(Diario!$A:$A&lt;=Tweets!A15-1))),"")</f>
        <v>3.4097811759389439E-2</v>
      </c>
      <c r="W15" s="34" cm="1">
        <f t="array" ref="W15">IFERROR(_xlfn.STDEV.S(_xlfn._xlws.FILTER(Diario!$J:$J,(Diario!$A:$A&gt;=Tweets!A15-7)*(Diario!$A:$A&lt;=Tweets!A15-1))),"")</f>
        <v>2.43257562235277E-2</v>
      </c>
      <c r="X15" s="7">
        <f>IF(_xlfn.XLOOKUP(Tweets!A15+3,Diario!$A:$A,Diario!$E:$E,,1)="",0,1)</f>
        <v>1</v>
      </c>
      <c r="Y15" s="7">
        <f>IF(_xlfn.XLOOKUP(Tweets!A15+7,Diario!$A:$A,Diario!$E:$E,,1)="",0,1)</f>
        <v>1</v>
      </c>
    </row>
    <row r="16" spans="1:35" x14ac:dyDescent="0.25">
      <c r="A16" s="24">
        <v>44152</v>
      </c>
      <c r="B16" s="25" t="s">
        <v>81</v>
      </c>
      <c r="C16" s="26">
        <v>826</v>
      </c>
      <c r="D16" s="26">
        <v>79</v>
      </c>
      <c r="E16" s="26">
        <v>70</v>
      </c>
      <c r="F16" s="26" t="str">
        <f t="shared" si="0"/>
        <v>Bajo</v>
      </c>
      <c r="G16" s="26">
        <f>SUM(Tweets[[#This Row],[Likes]:[Respuestas]])</f>
        <v>975</v>
      </c>
      <c r="H16" s="27" t="s">
        <v>82</v>
      </c>
      <c r="I16" s="25" t="s">
        <v>34</v>
      </c>
      <c r="J16" s="25" t="s">
        <v>54</v>
      </c>
      <c r="K16" s="25" t="s">
        <v>36</v>
      </c>
      <c r="L16" s="25" t="s">
        <v>37</v>
      </c>
      <c r="M16" s="25" t="s">
        <v>38</v>
      </c>
      <c r="N16" s="25" t="s">
        <v>62</v>
      </c>
      <c r="O16" s="34">
        <f>IFERROR(_xlfn.XLOOKUP(Tweets!A16+1,Diario!$A$1:$A$2009,Diario!$E$1:$E$2009)/_xlfn.XLOOKUP(Tweets!A16,Diario!$A$1:$A$2009,Diario!$E$1:$E$2009)-1,"")</f>
        <v>8.1475815880787117E-3</v>
      </c>
      <c r="P16" s="34">
        <f>IFERROR(_xlfn.XLOOKUP(Tweets!A16+3,Diario!$A$1:$A$2009,Diario!$E$1:$E$2009)/_xlfn.XLOOKUP(Tweets!A16,Diario!$A$1:$A$2009,Diario!$E$1:$E$2009)-1,"")</f>
        <v>5.4147183327617476E-2</v>
      </c>
      <c r="Q16" s="34">
        <f>IFERROR(_xlfn.XLOOKUP(Tweets!A16+7,Diario!$A$1:$A$2009,Diario!$E$1:$E$2009)/_xlfn.XLOOKUP(Tweets!A16,Diario!$A$1:$A$2009,Diario!$E$1:$E$2009)-1,"")</f>
        <v>8.1303534776614672E-2</v>
      </c>
      <c r="R16" s="34">
        <f>IFERROR(_xlfn.XLOOKUP(Tweets!A16,Diario!$A:$A,Diario!$I:$I),"")</f>
        <v>3.8450542015942259E-2</v>
      </c>
      <c r="S16" s="34" cm="1">
        <f t="array" ref="S16">IFERROR(_xlfn.STDEV.S(_xlfn._xlws.FILTER(Diario!$J$1:$J$2009,(Diario!$A$1:$A$2009&gt;=Tweets!A16)*(Diario!$A$1:$A$2009&lt;=Tweets!A16+3))),"")</f>
        <v>2.2018766159949407E-2</v>
      </c>
      <c r="T16" s="34" cm="1">
        <f t="array" ref="T16">IFERROR(_xlfn.STDEV.S(_xlfn._xlws.FILTER(Diario!$J$1:$J$2009,(Diario!$A$1:$A$2009&gt;=Tweets!A16)*(Diario!$A$1:$A$2009&lt;=Tweets!A16+7))),"")</f>
        <v>2.4043924414887417E-2</v>
      </c>
      <c r="U16" s="34">
        <f>IFERROR(_xlfn.XLOOKUP(Tweets!A16-1,Diario!$A:$A,Diario!$I:$I),"")</f>
        <v>1.583665842455511E-2</v>
      </c>
      <c r="V16" s="34" cm="1">
        <f t="array" ref="V16">IFERROR(_xlfn.STDEV.S(_xlfn._xlws.FILTER(Diario!$J:$J,(Diario!$A:$A&gt;=Tweets!A16-3)*(Diario!$A:$A&lt;=Tweets!A16-1))),"")</f>
        <v>3.5068667585838105E-2</v>
      </c>
      <c r="W16" s="34" cm="1">
        <f t="array" ref="W16">IFERROR(_xlfn.STDEV.S(_xlfn._xlws.FILTER(Diario!$J:$J,(Diario!$A:$A&gt;=Tweets!A16-7)*(Diario!$A:$A&lt;=Tweets!A16-1))),"")</f>
        <v>2.8172512365790235E-2</v>
      </c>
      <c r="X16" s="7">
        <f>IF(_xlfn.XLOOKUP(Tweets!A16+3,Diario!$A:$A,Diario!$E:$E,,1)="",0,1)</f>
        <v>1</v>
      </c>
      <c r="Y16" s="7">
        <f>IF(_xlfn.XLOOKUP(Tweets!A16+7,Diario!$A:$A,Diario!$E:$E,,1)="",0,1)</f>
        <v>1</v>
      </c>
    </row>
    <row r="17" spans="1:25" x14ac:dyDescent="0.25">
      <c r="A17" s="24">
        <v>44153</v>
      </c>
      <c r="B17" s="25" t="s">
        <v>83</v>
      </c>
      <c r="C17" s="26">
        <v>3000</v>
      </c>
      <c r="D17" s="26">
        <v>372</v>
      </c>
      <c r="E17" s="26">
        <v>95</v>
      </c>
      <c r="F17" s="26" t="str">
        <f t="shared" si="0"/>
        <v>Bajo</v>
      </c>
      <c r="G17" s="26">
        <f>SUM(Tweets[[#This Row],[Likes]:[Respuestas]])</f>
        <v>3467</v>
      </c>
      <c r="H17" s="27" t="s">
        <v>84</v>
      </c>
      <c r="I17" s="25" t="s">
        <v>42</v>
      </c>
      <c r="J17" s="25" t="s">
        <v>54</v>
      </c>
      <c r="K17" s="25" t="s">
        <v>43</v>
      </c>
      <c r="L17" s="25" t="s">
        <v>44</v>
      </c>
      <c r="M17" s="25" t="s">
        <v>45</v>
      </c>
      <c r="N17" s="25" t="s">
        <v>39</v>
      </c>
      <c r="O17" s="34">
        <f>IFERROR(_xlfn.XLOOKUP(Tweets!A17+1,Diario!$A$1:$A$2009,Diario!$E$1:$E$2009)/_xlfn.XLOOKUP(Tweets!A17,Diario!$A$1:$A$2009,Diario!$E$1:$E$2009)-1,"")</f>
        <v>-1.2094695250861598E-3</v>
      </c>
      <c r="P17" s="34">
        <f>IFERROR(_xlfn.XLOOKUP(Tweets!A17+3,Diario!$A$1:$A$2009,Diario!$E$1:$E$2009)/_xlfn.XLOOKUP(Tweets!A17,Diario!$A$1:$A$2009,Diario!$E$1:$E$2009)-1,"")</f>
        <v>4.9429334989218532E-2</v>
      </c>
      <c r="Q17" s="34">
        <f>IFERROR(_xlfn.XLOOKUP(Tweets!A17+7,Diario!$A$1:$A$2009,Diario!$E$1:$E$2009)/_xlfn.XLOOKUP(Tweets!A17,Diario!$A$1:$A$2009,Diario!$E$1:$E$2009)-1,"")</f>
        <v>5.2859067594400289E-2</v>
      </c>
      <c r="R17" s="34">
        <f>IFERROR(_xlfn.XLOOKUP(Tweets!A17,Diario!$A:$A,Diario!$I:$I),"")</f>
        <v>3.8571983045483559E-2</v>
      </c>
      <c r="S17" s="34" cm="1">
        <f t="array" ref="S17">IFERROR(_xlfn.STDEV.S(_xlfn._xlws.FILTER(Diario!$J$1:$J$2009,(Diario!$A$1:$A$2009&gt;=Tweets!A17)*(Diario!$A$1:$A$2009&lt;=Tweets!A17+3))),"")</f>
        <v>2.6970862971345232E-2</v>
      </c>
      <c r="T17" s="34" cm="1">
        <f t="array" ref="T17">IFERROR(_xlfn.STDEV.S(_xlfn._xlws.FILTER(Diario!$J$1:$J$2009,(Diario!$A$1:$A$2009&gt;=Tweets!A17)*(Diario!$A$1:$A$2009&lt;=Tweets!A17+7))),"")</f>
        <v>4.2202199471825755E-2</v>
      </c>
      <c r="U17" s="34">
        <f>IFERROR(_xlfn.XLOOKUP(Tweets!A17-1,Diario!$A:$A,Diario!$I:$I),"")</f>
        <v>3.8450542015942259E-2</v>
      </c>
      <c r="V17" s="34" cm="1">
        <f t="array" ref="V17">IFERROR(_xlfn.STDEV.S(_xlfn._xlws.FILTER(Diario!$J:$J,(Diario!$A:$A&gt;=Tweets!A17-3)*(Diario!$A:$A&lt;=Tweets!A17-1))),"")</f>
        <v>2.6088633359179911E-2</v>
      </c>
      <c r="W17" s="34" cm="1">
        <f t="array" ref="W17">IFERROR(_xlfn.STDEV.S(_xlfn._xlws.FILTER(Diario!$J:$J,(Diario!$A:$A&gt;=Tweets!A17-7)*(Diario!$A:$A&lt;=Tweets!A17-1))),"")</f>
        <v>2.8466491526622398E-2</v>
      </c>
      <c r="X17" s="7">
        <f>IF(_xlfn.XLOOKUP(Tweets!A17+3,Diario!$A:$A,Diario!$E:$E,,1)="",0,1)</f>
        <v>1</v>
      </c>
      <c r="Y17" s="7">
        <f>IF(_xlfn.XLOOKUP(Tweets!A17+7,Diario!$A:$A,Diario!$E:$E,,1)="",0,1)</f>
        <v>1</v>
      </c>
    </row>
    <row r="18" spans="1:25" x14ac:dyDescent="0.25">
      <c r="A18" s="24">
        <v>44175</v>
      </c>
      <c r="B18" s="25" t="s">
        <v>85</v>
      </c>
      <c r="C18" s="26">
        <v>96000</v>
      </c>
      <c r="D18" s="26">
        <v>11000</v>
      </c>
      <c r="E18" s="26">
        <v>4000</v>
      </c>
      <c r="F18" s="26" t="str">
        <f t="shared" si="0"/>
        <v>Medio</v>
      </c>
      <c r="G18" s="26">
        <f>SUM(Tweets[[#This Row],[Likes]:[Respuestas]])</f>
        <v>111000</v>
      </c>
      <c r="H18" s="27" t="s">
        <v>86</v>
      </c>
      <c r="I18" s="25" t="s">
        <v>48</v>
      </c>
      <c r="J18" s="25" t="s">
        <v>54</v>
      </c>
      <c r="K18" s="25" t="s">
        <v>71</v>
      </c>
      <c r="L18" s="25" t="s">
        <v>50</v>
      </c>
      <c r="M18" s="25" t="s">
        <v>45</v>
      </c>
      <c r="N18" s="25" t="s">
        <v>62</v>
      </c>
      <c r="O18" s="34">
        <f>IFERROR(_xlfn.XLOOKUP(Tweets!A18+1,Diario!$A$1:$A$2009,Diario!$E$1:$E$2009)/_xlfn.XLOOKUP(Tweets!A18,Diario!$A$1:$A$2009,Diario!$E$1:$E$2009)-1,"")</f>
        <v>-1.0938604370099858E-2</v>
      </c>
      <c r="P18" s="34">
        <f>IFERROR(_xlfn.XLOOKUP(Tweets!A18+3,Diario!$A$1:$A$2009,Diario!$E$1:$E$2009)/_xlfn.XLOOKUP(Tweets!A18,Diario!$A$1:$A$2009,Diario!$E$1:$E$2009)-1,"")</f>
        <v>4.9691492806078319E-2</v>
      </c>
      <c r="Q18" s="34">
        <f>IFERROR(_xlfn.XLOOKUP(Tweets!A18+7,Diario!$A$1:$A$2009,Diario!$E$1:$E$2009)/_xlfn.XLOOKUP(Tweets!A18,Diario!$A$1:$A$2009,Diario!$E$1:$E$2009)-1,"")</f>
        <v>0.24978704440247856</v>
      </c>
      <c r="R18" s="34">
        <f>IFERROR(_xlfn.XLOOKUP(Tweets!A18,Diario!$A:$A,Diario!$I:$I),"")</f>
        <v>3.7553936786621896E-2</v>
      </c>
      <c r="S18" s="34" cm="1">
        <f t="array" ref="S18">IFERROR(_xlfn.STDEV.S(_xlfn._xlws.FILTER(Diario!$J$1:$J$2009,(Diario!$A$1:$A$2009&gt;=Tweets!A18)*(Diario!$A$1:$A$2009&lt;=Tweets!A18+3))),"")</f>
        <v>2.2074510647458471E-2</v>
      </c>
      <c r="T18" s="34" cm="1">
        <f t="array" ref="T18">IFERROR(_xlfn.STDEV.S(_xlfn._xlws.FILTER(Diario!$J$1:$J$2009,(Diario!$A$1:$A$2009&gt;=Tweets!A18)*(Diario!$A$1:$A$2009&lt;=Tweets!A18+7))),"")</f>
        <v>3.6963930891204227E-2</v>
      </c>
      <c r="U18" s="34">
        <f>IFERROR(_xlfn.XLOOKUP(Tweets!A18-1,Diario!$A:$A,Diario!$I:$I),"")</f>
        <v>8.4915887167765752E-3</v>
      </c>
      <c r="V18" s="34" cm="1">
        <f t="array" ref="V18">IFERROR(_xlfn.STDEV.S(_xlfn._xlws.FILTER(Diario!$J:$J,(Diario!$A:$A&gt;=Tweets!A18-3)*(Diario!$A:$A&lt;=Tweets!A18-1))),"")</f>
        <v>2.9223432456712342E-2</v>
      </c>
      <c r="W18" s="34" cm="1">
        <f t="array" ref="W18">IFERROR(_xlfn.STDEV.S(_xlfn._xlws.FILTER(Diario!$J:$J,(Diario!$A:$A&gt;=Tweets!A18-7)*(Diario!$A:$A&lt;=Tweets!A18-1))),"")</f>
        <v>2.5338888815488129E-2</v>
      </c>
      <c r="X18" s="7">
        <f>IF(_xlfn.XLOOKUP(Tweets!A18+3,Diario!$A:$A,Diario!$E:$E,,1)="",0,1)</f>
        <v>1</v>
      </c>
      <c r="Y18" s="7">
        <f>IF(_xlfn.XLOOKUP(Tweets!A18+7,Diario!$A:$A,Diario!$E:$E,,1)="",0,1)</f>
        <v>1</v>
      </c>
    </row>
    <row r="19" spans="1:25" x14ac:dyDescent="0.25">
      <c r="A19" s="24">
        <v>44175</v>
      </c>
      <c r="B19" s="25" t="s">
        <v>87</v>
      </c>
      <c r="C19" s="26">
        <v>576000</v>
      </c>
      <c r="D19" s="26">
        <v>59000</v>
      </c>
      <c r="E19" s="26">
        <v>15000</v>
      </c>
      <c r="F19" s="26" t="str">
        <f t="shared" si="0"/>
        <v>Muy alto</v>
      </c>
      <c r="G19" s="26">
        <f>SUM(Tweets[[#This Row],[Likes]:[Respuestas]])</f>
        <v>650000</v>
      </c>
      <c r="H19" s="27" t="s">
        <v>88</v>
      </c>
      <c r="I19" s="25" t="s">
        <v>48</v>
      </c>
      <c r="J19" s="25" t="s">
        <v>35</v>
      </c>
      <c r="K19" s="25" t="s">
        <v>43</v>
      </c>
      <c r="L19" s="25" t="s">
        <v>80</v>
      </c>
      <c r="M19" s="25" t="s">
        <v>68</v>
      </c>
      <c r="N19" s="25" t="s">
        <v>39</v>
      </c>
      <c r="O19" s="34">
        <f>IFERROR(_xlfn.XLOOKUP(Tweets!A19+1,Diario!$A$1:$A$2009,Diario!$E$1:$E$2009)/_xlfn.XLOOKUP(Tweets!A19,Diario!$A$1:$A$2009,Diario!$E$1:$E$2009)-1,"")</f>
        <v>-1.0938604370099858E-2</v>
      </c>
      <c r="P19" s="34">
        <f>IFERROR(_xlfn.XLOOKUP(Tweets!A19+3,Diario!$A$1:$A$2009,Diario!$E$1:$E$2009)/_xlfn.XLOOKUP(Tweets!A19,Diario!$A$1:$A$2009,Diario!$E$1:$E$2009)-1,"")</f>
        <v>4.9691492806078319E-2</v>
      </c>
      <c r="Q19" s="34">
        <f>IFERROR(_xlfn.XLOOKUP(Tweets!A19+7,Diario!$A$1:$A$2009,Diario!$E$1:$E$2009)/_xlfn.XLOOKUP(Tweets!A19,Diario!$A$1:$A$2009,Diario!$E$1:$E$2009)-1,"")</f>
        <v>0.24978704440247856</v>
      </c>
      <c r="R19" s="34">
        <f>IFERROR(_xlfn.XLOOKUP(Tweets!A19,Diario!$A:$A,Diario!$I:$I),"")</f>
        <v>3.7553936786621896E-2</v>
      </c>
      <c r="S19" s="34" cm="1">
        <f t="array" ref="S19">IFERROR(_xlfn.STDEV.S(_xlfn._xlws.FILTER(Diario!$J$1:$J$2009,(Diario!$A$1:$A$2009&gt;=Tweets!A19)*(Diario!$A$1:$A$2009&lt;=Tweets!A19+3))),"")</f>
        <v>2.2074510647458471E-2</v>
      </c>
      <c r="T19" s="34" cm="1">
        <f t="array" ref="T19">IFERROR(_xlfn.STDEV.S(_xlfn._xlws.FILTER(Diario!$J$1:$J$2009,(Diario!$A$1:$A$2009&gt;=Tweets!A19)*(Diario!$A$1:$A$2009&lt;=Tweets!A19+7))),"")</f>
        <v>3.6963930891204227E-2</v>
      </c>
      <c r="U19" s="34">
        <f>IFERROR(_xlfn.XLOOKUP(Tweets!A19-1,Diario!$A:$A,Diario!$I:$I),"")</f>
        <v>8.4915887167765752E-3</v>
      </c>
      <c r="V19" s="34" cm="1">
        <f t="array" ref="V19">IFERROR(_xlfn.STDEV.S(_xlfn._xlws.FILTER(Diario!$J:$J,(Diario!$A:$A&gt;=Tweets!A19-3)*(Diario!$A:$A&lt;=Tweets!A19-1))),"")</f>
        <v>2.9223432456712342E-2</v>
      </c>
      <c r="W19" s="34" cm="1">
        <f t="array" ref="W19">IFERROR(_xlfn.STDEV.S(_xlfn._xlws.FILTER(Diario!$J:$J,(Diario!$A:$A&gt;=Tweets!A19-7)*(Diario!$A:$A&lt;=Tweets!A19-1))),"")</f>
        <v>2.5338888815488129E-2</v>
      </c>
      <c r="X19" s="7">
        <f>IF(_xlfn.XLOOKUP(Tweets!A19+3,Diario!$A:$A,Diario!$E:$E,,1)="",0,1)</f>
        <v>1</v>
      </c>
      <c r="Y19" s="7">
        <f>IF(_xlfn.XLOOKUP(Tweets!A19+7,Diario!$A:$A,Diario!$E:$E,,1)="",0,1)</f>
        <v>1</v>
      </c>
    </row>
    <row r="20" spans="1:25" x14ac:dyDescent="0.25">
      <c r="A20" s="24">
        <v>44185</v>
      </c>
      <c r="B20" s="25" t="s">
        <v>89</v>
      </c>
      <c r="C20" s="26">
        <v>195000</v>
      </c>
      <c r="D20" s="26">
        <v>29000</v>
      </c>
      <c r="E20" s="26">
        <v>9000</v>
      </c>
      <c r="F20" s="26" t="str">
        <f t="shared" si="0"/>
        <v>Alto</v>
      </c>
      <c r="G20" s="26">
        <f>SUM(Tweets[[#This Row],[Likes]:[Respuestas]])</f>
        <v>233000</v>
      </c>
      <c r="H20" s="27" t="s">
        <v>90</v>
      </c>
      <c r="I20" s="25" t="s">
        <v>53</v>
      </c>
      <c r="J20" s="25" t="s">
        <v>35</v>
      </c>
      <c r="K20" s="25" t="s">
        <v>36</v>
      </c>
      <c r="L20" s="25" t="s">
        <v>80</v>
      </c>
      <c r="M20" s="25" t="s">
        <v>38</v>
      </c>
      <c r="N20" s="25" t="s">
        <v>39</v>
      </c>
      <c r="O20" s="34">
        <f>IFERROR(_xlfn.XLOOKUP(Tweets!A20+1,Diario!$A$1:$A$2009,Diario!$E$1:$E$2009)/_xlfn.XLOOKUP(Tweets!A20,Diario!$A$1:$A$2009,Diario!$E$1:$E$2009)-1,"")</f>
        <v>-2.6970320087242317E-2</v>
      </c>
      <c r="P20" s="34">
        <f>IFERROR(_xlfn.XLOOKUP(Tweets!A20+3,Diario!$A$1:$A$2009,Diario!$E$1:$E$2009)/_xlfn.XLOOKUP(Tweets!A20,Diario!$A$1:$A$2009,Diario!$E$1:$E$2009)-1,"")</f>
        <v>-1.0827235770653698E-2</v>
      </c>
      <c r="Q20" s="34">
        <f>IFERROR(_xlfn.XLOOKUP(Tweets!A20+7,Diario!$A$1:$A$2009,Diario!$E$1:$E$2009)/_xlfn.XLOOKUP(Tweets!A20,Diario!$A$1:$A$2009,Diario!$E$1:$E$2009)-1,"")</f>
        <v>0.11949442367424012</v>
      </c>
      <c r="R20" s="34">
        <f>IFERROR(_xlfn.XLOOKUP(Tweets!A20,Diario!$A:$A,Diario!$I:$I),"")</f>
        <v>2.3753173557476757E-3</v>
      </c>
      <c r="S20" s="34" cm="1">
        <f t="array" ref="S20">IFERROR(_xlfn.STDEV.S(_xlfn._xlws.FILTER(Diario!$J$1:$J$2009,(Diario!$A$1:$A$2009&gt;=Tweets!A20)*(Diario!$A$1:$A$2009&lt;=Tweets!A20+3))),"")</f>
        <v>3.2852411948400502E-2</v>
      </c>
      <c r="T20" s="34" cm="1">
        <f t="array" ref="T20">IFERROR(_xlfn.STDEV.S(_xlfn._xlws.FILTER(Diario!$J$1:$J$2009,(Diario!$A$1:$A$2009&gt;=Tweets!A20)*(Diario!$A$1:$A$2009&lt;=Tweets!A20+7))),"")</f>
        <v>3.4408516290471508E-2</v>
      </c>
      <c r="U20" s="34">
        <f>IFERROR(_xlfn.XLOOKUP(Tweets!A20-1,Diario!$A:$A,Diario!$I:$I),"")</f>
        <v>1.0442973428733364E-2</v>
      </c>
      <c r="V20" s="34" cm="1">
        <f t="array" ref="V20">IFERROR(_xlfn.STDEV.S(_xlfn._xlws.FILTER(Diario!$J:$J,(Diario!$A:$A&gt;=Tweets!A20-3)*(Diario!$A:$A&lt;=Tweets!A20-1))),"")</f>
        <v>2.2791334342965895E-2</v>
      </c>
      <c r="W20" s="34" cm="1">
        <f t="array" ref="W20">IFERROR(_xlfn.STDEV.S(_xlfn._xlws.FILTER(Diario!$J:$J,(Diario!$A:$A&gt;=Tweets!A20-7)*(Diario!$A:$A&lt;=Tweets!A20-1))),"")</f>
        <v>3.9939511885564702E-2</v>
      </c>
      <c r="X20" s="7">
        <f>IF(_xlfn.XLOOKUP(Tweets!A20+3,Diario!$A:$A,Diario!$E:$E,,1)="",0,1)</f>
        <v>1</v>
      </c>
      <c r="Y20" s="7">
        <f>IF(_xlfn.XLOOKUP(Tweets!A20+7,Diario!$A:$A,Diario!$E:$E,,1)="",0,1)</f>
        <v>1</v>
      </c>
    </row>
    <row r="21" spans="1:25" x14ac:dyDescent="0.25">
      <c r="A21" s="24">
        <v>44185</v>
      </c>
      <c r="B21" s="25" t="s">
        <v>91</v>
      </c>
      <c r="C21" s="26">
        <v>212000</v>
      </c>
      <c r="D21" s="26">
        <v>21000</v>
      </c>
      <c r="E21" s="26">
        <v>6000</v>
      </c>
      <c r="F21" s="26" t="str">
        <f t="shared" si="0"/>
        <v>Alto</v>
      </c>
      <c r="G21" s="26">
        <f>SUM(Tweets[[#This Row],[Likes]:[Respuestas]])</f>
        <v>239000</v>
      </c>
      <c r="H21" s="27" t="s">
        <v>92</v>
      </c>
      <c r="I21" s="25" t="s">
        <v>34</v>
      </c>
      <c r="J21" s="25" t="s">
        <v>35</v>
      </c>
      <c r="K21" s="25" t="s">
        <v>36</v>
      </c>
      <c r="L21" s="25" t="s">
        <v>37</v>
      </c>
      <c r="M21" s="25" t="s">
        <v>38</v>
      </c>
      <c r="N21" s="25" t="s">
        <v>39</v>
      </c>
      <c r="O21" s="34">
        <f>IFERROR(_xlfn.XLOOKUP(Tweets!A21+1,Diario!$A$1:$A$2009,Diario!$E$1:$E$2009)/_xlfn.XLOOKUP(Tweets!A21,Diario!$A$1:$A$2009,Diario!$E$1:$E$2009)-1,"")</f>
        <v>-2.6970320087242317E-2</v>
      </c>
      <c r="P21" s="34">
        <f>IFERROR(_xlfn.XLOOKUP(Tweets!A21+3,Diario!$A$1:$A$2009,Diario!$E$1:$E$2009)/_xlfn.XLOOKUP(Tweets!A21,Diario!$A$1:$A$2009,Diario!$E$1:$E$2009)-1,"")</f>
        <v>-1.0827235770653698E-2</v>
      </c>
      <c r="Q21" s="34">
        <f>IFERROR(_xlfn.XLOOKUP(Tweets!A21+7,Diario!$A$1:$A$2009,Diario!$E$1:$E$2009)/_xlfn.XLOOKUP(Tweets!A21,Diario!$A$1:$A$2009,Diario!$E$1:$E$2009)-1,"")</f>
        <v>0.11949442367424012</v>
      </c>
      <c r="R21" s="34">
        <f>IFERROR(_xlfn.XLOOKUP(Tweets!A21,Diario!$A:$A,Diario!$I:$I),"")</f>
        <v>2.3753173557476757E-3</v>
      </c>
      <c r="S21" s="34" cm="1">
        <f t="array" ref="S21">IFERROR(_xlfn.STDEV.S(_xlfn._xlws.FILTER(Diario!$J$1:$J$2009,(Diario!$A$1:$A$2009&gt;=Tweets!A21)*(Diario!$A$1:$A$2009&lt;=Tweets!A21+3))),"")</f>
        <v>3.2852411948400502E-2</v>
      </c>
      <c r="T21" s="34" cm="1">
        <f t="array" ref="T21">IFERROR(_xlfn.STDEV.S(_xlfn._xlws.FILTER(Diario!$J$1:$J$2009,(Diario!$A$1:$A$2009&gt;=Tweets!A21)*(Diario!$A$1:$A$2009&lt;=Tweets!A21+7))),"")</f>
        <v>3.4408516290471508E-2</v>
      </c>
      <c r="U21" s="34">
        <f>IFERROR(_xlfn.XLOOKUP(Tweets!A21-1,Diario!$A:$A,Diario!$I:$I),"")</f>
        <v>1.0442973428733364E-2</v>
      </c>
      <c r="V21" s="34" cm="1">
        <f t="array" ref="V21">IFERROR(_xlfn.STDEV.S(_xlfn._xlws.FILTER(Diario!$J:$J,(Diario!$A:$A&gt;=Tweets!A21-3)*(Diario!$A:$A&lt;=Tweets!A21-1))),"")</f>
        <v>2.2791334342965895E-2</v>
      </c>
      <c r="W21" s="34" cm="1">
        <f t="array" ref="W21">IFERROR(_xlfn.STDEV.S(_xlfn._xlws.FILTER(Diario!$J:$J,(Diario!$A:$A&gt;=Tweets!A21-7)*(Diario!$A:$A&lt;=Tweets!A21-1))),"")</f>
        <v>3.9939511885564702E-2</v>
      </c>
      <c r="X21" s="7">
        <f>IF(_xlfn.XLOOKUP(Tweets!A21+3,Diario!$A:$A,Diario!$E:$E,,1)="",0,1)</f>
        <v>1</v>
      </c>
      <c r="Y21" s="7">
        <f>IF(_xlfn.XLOOKUP(Tweets!A21+7,Diario!$A:$A,Diario!$E:$E,,1)="",0,1)</f>
        <v>1</v>
      </c>
    </row>
    <row r="22" spans="1:25" x14ac:dyDescent="0.25">
      <c r="A22" s="24">
        <v>44185</v>
      </c>
      <c r="B22" s="25" t="s">
        <v>93</v>
      </c>
      <c r="C22" s="26">
        <v>120000</v>
      </c>
      <c r="D22" s="26">
        <v>12000</v>
      </c>
      <c r="E22" s="26">
        <v>7000</v>
      </c>
      <c r="F22" s="26" t="str">
        <f t="shared" si="0"/>
        <v>Alto</v>
      </c>
      <c r="G22" s="26">
        <f>SUM(Tweets[[#This Row],[Likes]:[Respuestas]])</f>
        <v>139000</v>
      </c>
      <c r="H22" s="27" t="s">
        <v>94</v>
      </c>
      <c r="I22" s="25" t="s">
        <v>34</v>
      </c>
      <c r="J22" s="25" t="s">
        <v>35</v>
      </c>
      <c r="K22" s="25" t="s">
        <v>44</v>
      </c>
      <c r="L22" s="25" t="s">
        <v>55</v>
      </c>
      <c r="M22" s="25" t="s">
        <v>65</v>
      </c>
      <c r="N22" s="25" t="s">
        <v>39</v>
      </c>
      <c r="O22" s="34">
        <f>IFERROR(_xlfn.XLOOKUP(Tweets!A22+1,Diario!$A$1:$A$2009,Diario!$E$1:$E$2009)/_xlfn.XLOOKUP(Tweets!A22,Diario!$A$1:$A$2009,Diario!$E$1:$E$2009)-1,"")</f>
        <v>-2.6970320087242317E-2</v>
      </c>
      <c r="P22" s="34">
        <f>IFERROR(_xlfn.XLOOKUP(Tweets!A22+3,Diario!$A$1:$A$2009,Diario!$E$1:$E$2009)/_xlfn.XLOOKUP(Tweets!A22,Diario!$A$1:$A$2009,Diario!$E$1:$E$2009)-1,"")</f>
        <v>-1.0827235770653698E-2</v>
      </c>
      <c r="Q22" s="34">
        <f>IFERROR(_xlfn.XLOOKUP(Tweets!A22+7,Diario!$A$1:$A$2009,Diario!$E$1:$E$2009)/_xlfn.XLOOKUP(Tweets!A22,Diario!$A$1:$A$2009,Diario!$E$1:$E$2009)-1,"")</f>
        <v>0.11949442367424012</v>
      </c>
      <c r="R22" s="34">
        <f>IFERROR(_xlfn.XLOOKUP(Tweets!A22,Diario!$A:$A,Diario!$I:$I),"")</f>
        <v>2.3753173557476757E-3</v>
      </c>
      <c r="S22" s="34" cm="1">
        <f t="array" ref="S22">IFERROR(_xlfn.STDEV.S(_xlfn._xlws.FILTER(Diario!$J$1:$J$2009,(Diario!$A$1:$A$2009&gt;=Tweets!A22)*(Diario!$A$1:$A$2009&lt;=Tweets!A22+3))),"")</f>
        <v>3.2852411948400502E-2</v>
      </c>
      <c r="T22" s="34" cm="1">
        <f t="array" ref="T22">IFERROR(_xlfn.STDEV.S(_xlfn._xlws.FILTER(Diario!$J$1:$J$2009,(Diario!$A$1:$A$2009&gt;=Tweets!A22)*(Diario!$A$1:$A$2009&lt;=Tweets!A22+7))),"")</f>
        <v>3.4408516290471508E-2</v>
      </c>
      <c r="U22" s="34">
        <f>IFERROR(_xlfn.XLOOKUP(Tweets!A22-1,Diario!$A:$A,Diario!$I:$I),"")</f>
        <v>1.0442973428733364E-2</v>
      </c>
      <c r="V22" s="34" cm="1">
        <f t="array" ref="V22">IFERROR(_xlfn.STDEV.S(_xlfn._xlws.FILTER(Diario!$J:$J,(Diario!$A:$A&gt;=Tweets!A22-3)*(Diario!$A:$A&lt;=Tweets!A22-1))),"")</f>
        <v>2.2791334342965895E-2</v>
      </c>
      <c r="W22" s="34" cm="1">
        <f t="array" ref="W22">IFERROR(_xlfn.STDEV.S(_xlfn._xlws.FILTER(Diario!$J:$J,(Diario!$A:$A&gt;=Tweets!A22-7)*(Diario!$A:$A&lt;=Tweets!A22-1))),"")</f>
        <v>3.9939511885564702E-2</v>
      </c>
      <c r="X22" s="7">
        <f>IF(_xlfn.XLOOKUP(Tweets!A22+3,Diario!$A:$A,Diario!$E:$E,,1)="",0,1)</f>
        <v>1</v>
      </c>
      <c r="Y22" s="7">
        <f>IF(_xlfn.XLOOKUP(Tweets!A22+7,Diario!$A:$A,Diario!$E:$E,,1)="",0,1)</f>
        <v>1</v>
      </c>
    </row>
    <row r="23" spans="1:25" x14ac:dyDescent="0.25">
      <c r="A23" s="24">
        <v>44190</v>
      </c>
      <c r="B23" s="25" t="s">
        <v>95</v>
      </c>
      <c r="C23" s="26">
        <v>200000</v>
      </c>
      <c r="D23" s="26">
        <v>12000</v>
      </c>
      <c r="E23" s="26">
        <v>6000</v>
      </c>
      <c r="F23" s="26" t="str">
        <f t="shared" si="0"/>
        <v>Alto</v>
      </c>
      <c r="G23" s="26">
        <f>SUM(Tweets[[#This Row],[Likes]:[Respuestas]])</f>
        <v>218000</v>
      </c>
      <c r="H23" s="27" t="s">
        <v>435</v>
      </c>
      <c r="I23" s="25" t="s">
        <v>53</v>
      </c>
      <c r="J23" s="25" t="s">
        <v>35</v>
      </c>
      <c r="K23" s="25" t="s">
        <v>36</v>
      </c>
      <c r="L23" s="25" t="s">
        <v>96</v>
      </c>
      <c r="M23" s="25" t="s">
        <v>97</v>
      </c>
      <c r="N23" s="25" t="s">
        <v>62</v>
      </c>
      <c r="O23" s="34">
        <f>IFERROR(_xlfn.XLOOKUP(Tweets!A23+1,Diario!$A$1:$A$2009,Diario!$E$1:$E$2009)/_xlfn.XLOOKUP(Tweets!A23,Diario!$A$1:$A$2009,Diario!$E$1:$E$2009)-1,"")</f>
        <v>7.2810903439521013E-2</v>
      </c>
      <c r="P23" s="34">
        <f>IFERROR(_xlfn.XLOOKUP(Tweets!A23+3,Diario!$A$1:$A$2009,Diario!$E$1:$E$2009)/_xlfn.XLOOKUP(Tweets!A23,Diario!$A$1:$A$2009,Diario!$E$1:$E$2009)-1,"")</f>
        <v>0.10122207269454342</v>
      </c>
      <c r="Q23" s="34">
        <f>IFERROR(_xlfn.XLOOKUP(Tweets!A23+7,Diario!$A:$A,Diario!$E:$E,,1)/_xlfn.XLOOKUP(Tweets!A23,Diario!$A:$A,Diario!$E:$E)-1,"")</f>
        <v>0.18855052452616872</v>
      </c>
      <c r="R23" s="34">
        <f>IFERROR(_xlfn.XLOOKUP(Tweets!A23,Diario!$A:$A,Diario!$I:$I),"")</f>
        <v>1.3499806073028215E-2</v>
      </c>
      <c r="S23" s="34" cm="1">
        <f t="array" ref="S23">IFERROR(_xlfn.STDEV.S(_xlfn._xlws.FILTER(Diario!$J$1:$J$2009,(Diario!$A$1:$A$2009&gt;=Tweets!A23)*(Diario!$A$1:$A$2009&lt;=Tweets!A23+3))),"")</f>
        <v>3.383647621064375E-2</v>
      </c>
      <c r="T23" s="34" cm="1">
        <f t="array" ref="T23">IFERROR(_xlfn.STDEV.S(_xlfn._xlws.FILTER(Diario!$J$1:$J$2009,(Diario!$A$1:$A$2009&gt;=Tweets!A23)*(Diario!$A$1:$A$2009&lt;=Tweets!A23+7))),"")</f>
        <v>3.5891003608560401E-2</v>
      </c>
      <c r="U23" s="34">
        <f>IFERROR(_xlfn.XLOOKUP(Tweets!A23-1,Diario!$A:$A,Diario!$I:$I),"")</f>
        <v>2.7978846349294168E-2</v>
      </c>
      <c r="V23" s="34" cm="1">
        <f t="array" ref="V23">IFERROR(_xlfn.STDEV.S(_xlfn._xlws.FILTER(Diario!$J:$J,(Diario!$A:$A&gt;=Tweets!A23-3)*(Diario!$A:$A&lt;=Tweets!A23-1))),"")</f>
        <v>3.1504536555972497E-2</v>
      </c>
      <c r="W23" s="34" cm="1">
        <f t="array" ref="W23">IFERROR(_xlfn.STDEV.S(_xlfn._xlws.FILTER(Diario!$J:$J,(Diario!$A:$A&gt;=Tweets!A23-7)*(Diario!$A:$A&lt;=Tweets!A23-1))),"")</f>
        <v>2.9739681399809835E-2</v>
      </c>
      <c r="X23" s="7">
        <f>IF(_xlfn.XLOOKUP(Tweets!A23+3,Diario!$A:$A,Diario!$E:$E,,1)="",0,1)</f>
        <v>1</v>
      </c>
      <c r="Y23" s="7">
        <f>IF(_xlfn.XLOOKUP(Tweets!A23+7,Diario!$A:$A,Diario!$E:$E,,1)="",0,1)</f>
        <v>1</v>
      </c>
    </row>
    <row r="24" spans="1:25" x14ac:dyDescent="0.25">
      <c r="A24" s="24">
        <v>44220</v>
      </c>
      <c r="B24" s="25" t="s">
        <v>98</v>
      </c>
      <c r="C24" s="26">
        <v>178000</v>
      </c>
      <c r="D24" s="26">
        <v>8000</v>
      </c>
      <c r="E24" s="26">
        <v>4000</v>
      </c>
      <c r="F24" s="26" t="str">
        <f t="shared" si="0"/>
        <v>Alto</v>
      </c>
      <c r="G24" s="26">
        <f>SUM(Tweets[[#This Row],[Likes]:[Respuestas]])</f>
        <v>190000</v>
      </c>
      <c r="H24" s="27" t="s">
        <v>99</v>
      </c>
      <c r="I24" s="25" t="s">
        <v>48</v>
      </c>
      <c r="J24" s="25" t="s">
        <v>35</v>
      </c>
      <c r="K24" s="25" t="s">
        <v>49</v>
      </c>
      <c r="L24" s="25" t="s">
        <v>80</v>
      </c>
      <c r="M24" s="25" t="s">
        <v>68</v>
      </c>
      <c r="N24" s="25" t="s">
        <v>62</v>
      </c>
      <c r="O24" s="34">
        <f>IFERROR(_xlfn.XLOOKUP(Tweets!A24+1,Diario!$A$1:$A$2009,Diario!$E$1:$E$2009)/_xlfn.XLOOKUP(Tweets!A24,Diario!$A$1:$A$2009,Diario!$E$1:$E$2009)-1,"")</f>
        <v>3.4218519148243587E-4</v>
      </c>
      <c r="P24" s="34">
        <f>IFERROR(_xlfn.XLOOKUP(Tweets!A24+3,Diario!$A$1:$A$2009,Diario!$E$1:$E$2009)/_xlfn.XLOOKUP(Tweets!A24,Diario!$A$1:$A$2009,Diario!$E$1:$E$2009)-1,"")</f>
        <v>-6.0641500039313345E-2</v>
      </c>
      <c r="Q24" s="34">
        <f>IFERROR(_xlfn.XLOOKUP(Tweets!A24+7,Diario!$A$1:$A$2009,Diario!$E$1:$E$2009)/_xlfn.XLOOKUP(Tweets!A24,Diario!$A$1:$A$2009,Diario!$E$1:$E$2009)-1,"")</f>
        <v>2.7103156954276786E-2</v>
      </c>
      <c r="R24" s="34">
        <f>IFERROR(_xlfn.XLOOKUP(Tweets!A24,Diario!$A:$A,Diario!$I:$I),"")</f>
        <v>8.180887804089422E-2</v>
      </c>
      <c r="S24" s="34" cm="1">
        <f t="array" ref="S24">IFERROR(_xlfn.STDEV.S(_xlfn._xlws.FILTER(Diario!$J$1:$J$2009,(Diario!$A$1:$A$2009&gt;=Tweets!A24)*(Diario!$A$1:$A$2009&lt;=Tweets!A24+3))),"")</f>
        <v>6.6574957282261024E-2</v>
      </c>
      <c r="T24" s="34" cm="1">
        <f t="array" ref="T24">IFERROR(_xlfn.STDEV.S(_xlfn._xlws.FILTER(Diario!$J$1:$J$2009,(Diario!$A$1:$A$2009&gt;=Tweets!A24)*(Diario!$A$1:$A$2009&lt;=Tweets!A24+7))),"")</f>
        <v>4.7517623226181763E-2</v>
      </c>
      <c r="U24" s="34">
        <f>IFERROR(_xlfn.XLOOKUP(Tweets!A24-1,Diario!$A:$A,Diario!$I:$I),"")</f>
        <v>4.7755834211810066E-2</v>
      </c>
      <c r="V24" s="34" cm="1">
        <f t="array" ref="V24">IFERROR(_xlfn.STDEV.S(_xlfn._xlws.FILTER(Diario!$J:$J,(Diario!$A:$A&gt;=Tweets!A24-3)*(Diario!$A:$A&lt;=Tweets!A24-1))),"")</f>
        <v>4.4098838910677618E-2</v>
      </c>
      <c r="W24" s="34" cm="1">
        <f t="array" ref="W24">IFERROR(_xlfn.STDEV.S(_xlfn._xlws.FILTER(Diario!$J:$J,(Diario!$A:$A&gt;=Tweets!A24-7)*(Diario!$A:$A&lt;=Tweets!A24-1))),"")</f>
        <v>6.0857531162972676E-2</v>
      </c>
      <c r="X24" s="7">
        <f>IF(_xlfn.XLOOKUP(Tweets!A24+3,Diario!$A:$A,Diario!$E:$E,,1)="",0,1)</f>
        <v>1</v>
      </c>
      <c r="Y24" s="7">
        <f>IF(_xlfn.XLOOKUP(Tweets!A24+7,Diario!$A:$A,Diario!$E:$E,,1)="",0,1)</f>
        <v>1</v>
      </c>
    </row>
    <row r="25" spans="1:25" x14ac:dyDescent="0.25">
      <c r="A25" s="24">
        <v>44225</v>
      </c>
      <c r="B25" s="25" t="s">
        <v>100</v>
      </c>
      <c r="C25" s="26">
        <v>28000</v>
      </c>
      <c r="D25" s="26">
        <v>3000</v>
      </c>
      <c r="E25" s="26">
        <v>961</v>
      </c>
      <c r="F25" s="26" t="str">
        <f t="shared" si="0"/>
        <v>Medio</v>
      </c>
      <c r="G25" s="26">
        <f>SUM(Tweets[[#This Row],[Likes]:[Respuestas]])</f>
        <v>31961</v>
      </c>
      <c r="H25" s="27" t="s">
        <v>101</v>
      </c>
      <c r="I25" s="25" t="s">
        <v>42</v>
      </c>
      <c r="J25" s="25" t="s">
        <v>54</v>
      </c>
      <c r="K25" s="25" t="s">
        <v>43</v>
      </c>
      <c r="L25" s="25" t="s">
        <v>96</v>
      </c>
      <c r="M25" s="25" t="s">
        <v>45</v>
      </c>
      <c r="N25" s="25" t="s">
        <v>39</v>
      </c>
      <c r="O25" s="34">
        <f>IFERROR(_xlfn.XLOOKUP(Tweets!A25+1,Diario!$A$1:$A$2009,Diario!$E$1:$E$2009)/_xlfn.XLOOKUP(Tweets!A25,Diario!$A$1:$A$2009,Diario!$E$1:$E$2009)-1,"")</f>
        <v>2.6845183107497839E-3</v>
      </c>
      <c r="P25" s="34">
        <f>IFERROR(_xlfn.XLOOKUP(Tweets!A25+3,Diario!$A$1:$A$2009,Diario!$E$1:$E$2009)/_xlfn.XLOOKUP(Tweets!A25,Diario!$A$1:$A$2009,Diario!$E$1:$E$2009)-1,"")</f>
        <v>-2.1253517097089558E-2</v>
      </c>
      <c r="Q25" s="34">
        <f>IFERROR(_xlfn.XLOOKUP(Tweets!A25+7,Diario!$A$1:$A$2009,Diario!$E$1:$E$2009)/_xlfn.XLOOKUP(Tweets!A25,Diario!$A$1:$A$2009,Diario!$E$1:$E$2009)-1,"")</f>
        <v>0.10819653083368297</v>
      </c>
      <c r="R25" s="34">
        <f>IFERROR(_xlfn.XLOOKUP(Tweets!A25,Diario!$A:$A,Diario!$I:$I),"")</f>
        <v>5.3402098406747513E-2</v>
      </c>
      <c r="S25" s="34" cm="1">
        <f t="array" ref="S25">IFERROR(_xlfn.STDEV.S(_xlfn._xlws.FILTER(Diario!$J$1:$J$2009,(Diario!$A$1:$A$2009&gt;=Tweets!A25)*(Diario!$A$1:$A$2009&lt;=Tweets!A25+3))),"")</f>
        <v>3.8802553428021073E-2</v>
      </c>
      <c r="T25" s="34" cm="1">
        <f t="array" ref="T25">IFERROR(_xlfn.STDEV.S(_xlfn._xlws.FILTER(Diario!$J$1:$J$2009,(Diario!$A$1:$A$2009&gt;=Tweets!A25)*(Diario!$A$1:$A$2009&lt;=Tweets!A25+7))),"")</f>
        <v>3.3477687555388221E-2</v>
      </c>
      <c r="U25" s="34">
        <f>IFERROR(_xlfn.XLOOKUP(Tweets!A25-1,Diario!$A:$A,Diario!$I:$I),"")</f>
        <v>0.16016706591411028</v>
      </c>
      <c r="V25" s="34" cm="1">
        <f t="array" ref="V25">IFERROR(_xlfn.STDEV.S(_xlfn._xlws.FILTER(Diario!$J:$J,(Diario!$A:$A&gt;=Tweets!A25-3)*(Diario!$A:$A&lt;=Tweets!A25-1))),"")</f>
        <v>8.2298274622877601E-2</v>
      </c>
      <c r="W25" s="34" cm="1">
        <f t="array" ref="W25">IFERROR(_xlfn.STDEV.S(_xlfn._xlws.FILTER(Diario!$J:$J,(Diario!$A:$A&gt;=Tweets!A25-7)*(Diario!$A:$A&lt;=Tweets!A25-1))),"")</f>
        <v>4.998815365569196E-2</v>
      </c>
      <c r="X25" s="7">
        <f>IF(_xlfn.XLOOKUP(Tweets!A25+3,Diario!$A:$A,Diario!$E:$E,,1)="",0,1)</f>
        <v>1</v>
      </c>
      <c r="Y25" s="7">
        <f>IF(_xlfn.XLOOKUP(Tweets!A25+7,Diario!$A:$A,Diario!$E:$E,,1)="",0,1)</f>
        <v>1</v>
      </c>
    </row>
    <row r="26" spans="1:25" x14ac:dyDescent="0.25">
      <c r="A26" s="24">
        <v>44231</v>
      </c>
      <c r="B26" s="25" t="s">
        <v>102</v>
      </c>
      <c r="C26" s="26">
        <v>473000</v>
      </c>
      <c r="D26" s="26">
        <v>97000</v>
      </c>
      <c r="E26" s="26">
        <v>16000</v>
      </c>
      <c r="F26" s="26" t="str">
        <f t="shared" si="0"/>
        <v>Muy alto</v>
      </c>
      <c r="G26" s="26">
        <f>SUM(Tweets[[#This Row],[Likes]:[Respuestas]])</f>
        <v>586000</v>
      </c>
      <c r="H26" s="27" t="s">
        <v>103</v>
      </c>
      <c r="I26" s="25" t="s">
        <v>53</v>
      </c>
      <c r="J26" s="25" t="s">
        <v>35</v>
      </c>
      <c r="K26" s="25" t="s">
        <v>43</v>
      </c>
      <c r="L26" s="25" t="s">
        <v>80</v>
      </c>
      <c r="M26" s="25" t="s">
        <v>55</v>
      </c>
      <c r="N26" s="25" t="s">
        <v>39</v>
      </c>
      <c r="O26" s="34">
        <f>IFERROR(_xlfn.XLOOKUP(Tweets!A26+1,Diario!$A$1:$A$2009,Diario!$E$1:$E$2009)/_xlfn.XLOOKUP(Tweets!A26,Diario!$A$1:$A$2009,Diario!$E$1:$E$2009)-1,"")</f>
        <v>2.7287039289509707E-2</v>
      </c>
      <c r="P26" s="34">
        <f>IFERROR(_xlfn.XLOOKUP(Tweets!A26+3,Diario!$A$1:$A$2009,Diario!$E$1:$E$2009)/_xlfn.XLOOKUP(Tweets!A26,Diario!$A$1:$A$2009,Diario!$E$1:$E$2009)-1,"")</f>
        <v>5.2807448422599546E-2</v>
      </c>
      <c r="Q26" s="34">
        <f>IFERROR(_xlfn.XLOOKUP(Tweets!A26+7,Diario!$A$1:$A$2009,Diario!$E$1:$E$2009)/_xlfn.XLOOKUP(Tweets!A26,Diario!$A$1:$A$2009,Diario!$E$1:$E$2009)-1,"")</f>
        <v>0.29082190245277117</v>
      </c>
      <c r="R26" s="34">
        <f>IFERROR(_xlfn.XLOOKUP(Tweets!A26,Diario!$A:$A,Diario!$I:$I),"")</f>
        <v>5.5926883839220558E-2</v>
      </c>
      <c r="S26" s="34" cm="1">
        <f t="array" ref="S26">IFERROR(_xlfn.STDEV.S(_xlfn._xlws.FILTER(Diario!$J$1:$J$2009,(Diario!$A$1:$A$2009&gt;=Tweets!A26)*(Diario!$A$1:$A$2009&lt;=Tweets!A26+3))),"")</f>
        <v>8.7463717158752521E-2</v>
      </c>
      <c r="T26" s="34" cm="1">
        <f t="array" ref="T26">IFERROR(_xlfn.STDEV.S(_xlfn._xlws.FILTER(Diario!$J$1:$J$2009,(Diario!$A$1:$A$2009&gt;=Tweets!A26)*(Diario!$A$1:$A$2009&lt;=Tweets!A26+7))),"")</f>
        <v>6.9032391515764527E-2</v>
      </c>
      <c r="U26" s="34">
        <f>IFERROR(_xlfn.XLOOKUP(Tweets!A26-1,Diario!$A:$A,Diario!$I:$I),"")</f>
        <v>3.0305834874914294E-2</v>
      </c>
      <c r="V26" s="34" cm="1">
        <f t="array" ref="V26">IFERROR(_xlfn.STDEV.S(_xlfn._xlws.FILTER(Diario!$J:$J,(Diario!$A:$A&gt;=Tweets!A26-3)*(Diario!$A:$A&lt;=Tweets!A26-1))),"")</f>
        <v>4.324641645216433E-2</v>
      </c>
      <c r="W26" s="34" cm="1">
        <f t="array" ref="W26">IFERROR(_xlfn.STDEV.S(_xlfn._xlws.FILTER(Diario!$J:$J,(Diario!$A:$A&gt;=Tweets!A26-7)*(Diario!$A:$A&lt;=Tweets!A26-1))),"")</f>
        <v>3.5995146517598706E-2</v>
      </c>
      <c r="X26" s="7">
        <f>IF(_xlfn.XLOOKUP(Tweets!A26+3,Diario!$A:$A,Diario!$E:$E,,1)="",0,1)</f>
        <v>1</v>
      </c>
      <c r="Y26" s="7">
        <f>IF(_xlfn.XLOOKUP(Tweets!A26+7,Diario!$A:$A,Diario!$E:$E,,1)="",0,1)</f>
        <v>1</v>
      </c>
    </row>
    <row r="27" spans="1:25" x14ac:dyDescent="0.25">
      <c r="A27" s="24">
        <v>44234</v>
      </c>
      <c r="B27" s="25" t="s">
        <v>104</v>
      </c>
      <c r="C27" s="26">
        <v>669000</v>
      </c>
      <c r="D27" s="26">
        <v>103000</v>
      </c>
      <c r="E27" s="26">
        <v>22000</v>
      </c>
      <c r="F27" s="26" t="str">
        <f t="shared" si="0"/>
        <v>Muy alto</v>
      </c>
      <c r="G27" s="26">
        <f>SUM(Tweets[[#This Row],[Likes]:[Respuestas]])</f>
        <v>794000</v>
      </c>
      <c r="H27" s="27" t="s">
        <v>105</v>
      </c>
      <c r="I27" s="25" t="s">
        <v>53</v>
      </c>
      <c r="J27" s="25" t="s">
        <v>35</v>
      </c>
      <c r="K27" s="25" t="s">
        <v>36</v>
      </c>
      <c r="L27" s="25" t="s">
        <v>80</v>
      </c>
      <c r="M27" s="25" t="s">
        <v>38</v>
      </c>
      <c r="N27" s="25" t="s">
        <v>39</v>
      </c>
      <c r="O27" s="34">
        <f>IFERROR(_xlfn.XLOOKUP(Tweets!A27+1,Diario!$A$1:$A$2009,Diario!$E$1:$E$2009)/_xlfn.XLOOKUP(Tweets!A27,Diario!$A$1:$A$2009,Diario!$E$1:$E$2009)-1,"")</f>
        <v>0.18866328327898807</v>
      </c>
      <c r="P27" s="34">
        <f>IFERROR(_xlfn.XLOOKUP(Tweets!A27+3,Diario!$A$1:$A$2009,Diario!$E$1:$E$2009)/_xlfn.XLOOKUP(Tweets!A27,Diario!$A$1:$A$2009,Diario!$E$1:$E$2009)-1,"")</f>
        <v>0.15371749469574603</v>
      </c>
      <c r="Q27" s="34">
        <f>IFERROR(_xlfn.XLOOKUP(Tweets!A27+7,Diario!$A$1:$A$2009,Diario!$E$1:$E$2009)/_xlfn.XLOOKUP(Tweets!A27,Diario!$A$1:$A$2009,Diario!$E$1:$E$2009)-1,"")</f>
        <v>0.25160797386584322</v>
      </c>
      <c r="R27" s="34">
        <f>IFERROR(_xlfn.XLOOKUP(Tweets!A27,Diario!$A:$A,Diario!$I:$I),"")</f>
        <v>9.1652361195474721E-2</v>
      </c>
      <c r="S27" s="34" cm="1">
        <f t="array" ref="S27">IFERROR(_xlfn.STDEV.S(_xlfn._xlws.FILTER(Diario!$J$1:$J$2009,(Diario!$A$1:$A$2009&gt;=Tweets!A27)*(Diario!$A$1:$A$2009&lt;=Tweets!A27+3))),"")</f>
        <v>9.7422187448264669E-2</v>
      </c>
      <c r="T27" s="34" cm="1">
        <f t="array" ref="T27">IFERROR(_xlfn.STDEV.S(_xlfn._xlws.FILTER(Diario!$J$1:$J$2009,(Diario!$A$1:$A$2009&gt;=Tweets!A27)*(Diario!$A$1:$A$2009&lt;=Tweets!A27+7))),"")</f>
        <v>7.1485545083598348E-2</v>
      </c>
      <c r="U27" s="34">
        <f>IFERROR(_xlfn.XLOOKUP(Tweets!A27-1,Diario!$A:$A,Diario!$I:$I),"")</f>
        <v>0.13800305929579093</v>
      </c>
      <c r="V27" s="34" cm="1">
        <f t="array" ref="V27">IFERROR(_xlfn.STDEV.S(_xlfn._xlws.FILTER(Diario!$J:$J,(Diario!$A:$A&gt;=Tweets!A27-3)*(Diario!$A:$A&lt;=Tweets!A27-1))),"")</f>
        <v>2.1989303789157161E-2</v>
      </c>
      <c r="W27" s="34" cm="1">
        <f t="array" ref="W27">IFERROR(_xlfn.STDEV.S(_xlfn._xlws.FILTER(Diario!$J:$J,(Diario!$A:$A&gt;=Tweets!A27-7)*(Diario!$A:$A&lt;=Tweets!A27-1))),"")</f>
        <v>2.9631970030817301E-2</v>
      </c>
      <c r="X27" s="7">
        <f>IF(_xlfn.XLOOKUP(Tweets!A27+3,Diario!$A:$A,Diario!$E:$E,,1)="",0,1)</f>
        <v>1</v>
      </c>
      <c r="Y27" s="7">
        <f>IF(_xlfn.XLOOKUP(Tweets!A27+7,Diario!$A:$A,Diario!$E:$E,,1)="",0,1)</f>
        <v>1</v>
      </c>
    </row>
    <row r="28" spans="1:25" x14ac:dyDescent="0.25">
      <c r="A28" s="24">
        <v>44234</v>
      </c>
      <c r="B28" s="25" t="s">
        <v>106</v>
      </c>
      <c r="C28" s="26">
        <v>19000</v>
      </c>
      <c r="D28" s="26">
        <v>3000</v>
      </c>
      <c r="E28" s="26">
        <v>709</v>
      </c>
      <c r="F28" s="26" t="str">
        <f t="shared" si="0"/>
        <v>Bajo</v>
      </c>
      <c r="G28" s="26">
        <f>SUM(Tweets[[#This Row],[Likes]:[Respuestas]])</f>
        <v>22709</v>
      </c>
      <c r="H28" s="27" t="s">
        <v>107</v>
      </c>
      <c r="I28" s="25" t="s">
        <v>53</v>
      </c>
      <c r="J28" s="25" t="s">
        <v>35</v>
      </c>
      <c r="K28" s="25" t="s">
        <v>43</v>
      </c>
      <c r="L28" s="25" t="s">
        <v>108</v>
      </c>
      <c r="M28" s="25" t="s">
        <v>68</v>
      </c>
      <c r="N28" s="25" t="s">
        <v>39</v>
      </c>
      <c r="O28" s="34">
        <f>IFERROR(_xlfn.XLOOKUP(Tweets!A28+1,Diario!$A$1:$A$2009,Diario!$E$1:$E$2009)/_xlfn.XLOOKUP(Tweets!A28,Diario!$A$1:$A$2009,Diario!$E$1:$E$2009)-1,"")</f>
        <v>0.18866328327898807</v>
      </c>
      <c r="P28" s="34">
        <f>IFERROR(_xlfn.XLOOKUP(Tweets!A28+3,Diario!$A$1:$A$2009,Diario!$E$1:$E$2009)/_xlfn.XLOOKUP(Tweets!A28,Diario!$A$1:$A$2009,Diario!$E$1:$E$2009)-1,"")</f>
        <v>0.15371749469574603</v>
      </c>
      <c r="Q28" s="34">
        <f>IFERROR(_xlfn.XLOOKUP(Tweets!A28+7,Diario!$A$1:$A$2009,Diario!$E$1:$E$2009)/_xlfn.XLOOKUP(Tweets!A28,Diario!$A$1:$A$2009,Diario!$E$1:$E$2009)-1,"")</f>
        <v>0.25160797386584322</v>
      </c>
      <c r="R28" s="34">
        <f>IFERROR(_xlfn.XLOOKUP(Tweets!A28,Diario!$A:$A,Diario!$I:$I),"")</f>
        <v>9.1652361195474721E-2</v>
      </c>
      <c r="S28" s="34" cm="1">
        <f t="array" ref="S28">IFERROR(_xlfn.STDEV.S(_xlfn._xlws.FILTER(Diario!$J$1:$J$2009,(Diario!$A$1:$A$2009&gt;=Tweets!A28)*(Diario!$A$1:$A$2009&lt;=Tweets!A28+3))),"")</f>
        <v>9.7422187448264669E-2</v>
      </c>
      <c r="T28" s="34" cm="1">
        <f t="array" ref="T28">IFERROR(_xlfn.STDEV.S(_xlfn._xlws.FILTER(Diario!$J$1:$J$2009,(Diario!$A$1:$A$2009&gt;=Tweets!A28)*(Diario!$A$1:$A$2009&lt;=Tweets!A28+7))),"")</f>
        <v>7.1485545083598348E-2</v>
      </c>
      <c r="U28" s="34">
        <f>IFERROR(_xlfn.XLOOKUP(Tweets!A28-1,Diario!$A:$A,Diario!$I:$I),"")</f>
        <v>0.13800305929579093</v>
      </c>
      <c r="V28" s="34" cm="1">
        <f t="array" ref="V28">IFERROR(_xlfn.STDEV.S(_xlfn._xlws.FILTER(Diario!$J:$J,(Diario!$A:$A&gt;=Tweets!A28-3)*(Diario!$A:$A&lt;=Tweets!A28-1))),"")</f>
        <v>2.1989303789157161E-2</v>
      </c>
      <c r="W28" s="34" cm="1">
        <f t="array" ref="W28">IFERROR(_xlfn.STDEV.S(_xlfn._xlws.FILTER(Diario!$J:$J,(Diario!$A:$A&gt;=Tweets!A28-7)*(Diario!$A:$A&lt;=Tweets!A28-1))),"")</f>
        <v>2.9631970030817301E-2</v>
      </c>
      <c r="X28" s="7">
        <f>IF(_xlfn.XLOOKUP(Tweets!A28+3,Diario!$A:$A,Diario!$E:$E,,1)="",0,1)</f>
        <v>1</v>
      </c>
      <c r="Y28" s="7">
        <f>IF(_xlfn.XLOOKUP(Tweets!A28+7,Diario!$A:$A,Diario!$E:$E,,1)="",0,1)</f>
        <v>1</v>
      </c>
    </row>
    <row r="29" spans="1:25" x14ac:dyDescent="0.25">
      <c r="A29" s="24">
        <v>44235</v>
      </c>
      <c r="B29" s="25" t="s">
        <v>109</v>
      </c>
      <c r="C29" s="26">
        <v>13000</v>
      </c>
      <c r="D29" s="26">
        <v>3000</v>
      </c>
      <c r="E29" s="26">
        <v>1000</v>
      </c>
      <c r="F29" s="26" t="str">
        <f t="shared" si="0"/>
        <v>Bajo</v>
      </c>
      <c r="G29" s="26">
        <f>SUM(Tweets[[#This Row],[Likes]:[Respuestas]])</f>
        <v>17000</v>
      </c>
      <c r="H29" s="27" t="s">
        <v>110</v>
      </c>
      <c r="I29" s="25" t="s">
        <v>34</v>
      </c>
      <c r="J29" s="25" t="s">
        <v>54</v>
      </c>
      <c r="K29" s="25" t="s">
        <v>71</v>
      </c>
      <c r="L29" s="25" t="s">
        <v>55</v>
      </c>
      <c r="M29" s="25" t="s">
        <v>111</v>
      </c>
      <c r="N29" s="25" t="s">
        <v>39</v>
      </c>
      <c r="O29" s="34">
        <f>IFERROR(_xlfn.XLOOKUP(Tweets!A29+1,Diario!$A$1:$A$2009,Diario!$E$1:$E$2009)/_xlfn.XLOOKUP(Tweets!A29,Diario!$A$1:$A$2009,Diario!$E$1:$E$2009)-1,"")</f>
        <v>6.1875846483927521E-3</v>
      </c>
      <c r="P29" s="34">
        <f>IFERROR(_xlfn.XLOOKUP(Tweets!A29+3,Diario!$A$1:$A$2009,Diario!$E$1:$E$2009)/_xlfn.XLOOKUP(Tweets!A29,Diario!$A$1:$A$2009,Diario!$E$1:$E$2009)-1,"")</f>
        <v>3.1474578805138931E-2</v>
      </c>
      <c r="Q29" s="34">
        <f>IFERROR(_xlfn.XLOOKUP(Tweets!A29+7,Diario!$A$1:$A$2009,Diario!$E$1:$E$2009)/_xlfn.XLOOKUP(Tweets!A29,Diario!$A$1:$A$2009,Diario!$E$1:$E$2009)-1,"")</f>
        <v>3.7998101065793266E-2</v>
      </c>
      <c r="R29" s="34">
        <f>IFERROR(_xlfn.XLOOKUP(Tweets!A29,Diario!$A:$A,Diario!$I:$I),"")</f>
        <v>3.4552095057720854E-2</v>
      </c>
      <c r="S29" s="34" cm="1">
        <f t="array" ref="S29">IFERROR(_xlfn.STDEV.S(_xlfn._xlws.FILTER(Diario!$J$1:$J$2009,(Diario!$A$1:$A$2009&gt;=Tweets!A29)*(Diario!$A$1:$A$2009&lt;=Tweets!A29+3))),"")</f>
        <v>4.0673288878995843E-2</v>
      </c>
      <c r="T29" s="34" cm="1">
        <f t="array" ref="T29">IFERROR(_xlfn.STDEV.S(_xlfn._xlws.FILTER(Diario!$J$1:$J$2009,(Diario!$A$1:$A$2009&gt;=Tweets!A29)*(Diario!$A$1:$A$2009&lt;=Tweets!A29+7))),"")</f>
        <v>3.1379063260701535E-2</v>
      </c>
      <c r="U29" s="34">
        <f>IFERROR(_xlfn.XLOOKUP(Tweets!A29-1,Diario!$A:$A,Diario!$I:$I),"")</f>
        <v>9.1652361195474721E-2</v>
      </c>
      <c r="V29" s="34" cm="1">
        <f t="array" ref="V29">IFERROR(_xlfn.STDEV.S(_xlfn._xlws.FILTER(Diario!$J:$J,(Diario!$A:$A&gt;=Tweets!A29-3)*(Diario!$A:$A&lt;=Tweets!A29-1))),"")</f>
        <v>0.1036820638282222</v>
      </c>
      <c r="W29" s="34" cm="1">
        <f t="array" ref="W29">IFERROR(_xlfn.STDEV.S(_xlfn._xlws.FILTER(Diario!$J:$J,(Diario!$A:$A&gt;=Tweets!A29-7)*(Diario!$A:$A&lt;=Tweets!A29-1))),"")</f>
        <v>6.8204274497135273E-2</v>
      </c>
      <c r="X29" s="7">
        <f>IF(_xlfn.XLOOKUP(Tweets!A29+3,Diario!$A:$A,Diario!$E:$E,,1)="",0,1)</f>
        <v>1</v>
      </c>
      <c r="Y29" s="7">
        <f>IF(_xlfn.XLOOKUP(Tweets!A29+7,Diario!$A:$A,Diario!$E:$E,,1)="",0,1)</f>
        <v>1</v>
      </c>
    </row>
    <row r="30" spans="1:25" x14ac:dyDescent="0.25">
      <c r="A30" s="24">
        <v>44237</v>
      </c>
      <c r="B30" s="25" t="s">
        <v>112</v>
      </c>
      <c r="C30" s="26">
        <v>25000</v>
      </c>
      <c r="D30" s="26">
        <v>4000</v>
      </c>
      <c r="E30" s="26">
        <v>1000</v>
      </c>
      <c r="F30" s="26" t="str">
        <f t="shared" si="0"/>
        <v>Medio</v>
      </c>
      <c r="G30" s="26">
        <f>SUM(Tweets[[#This Row],[Likes]:[Respuestas]])</f>
        <v>30000</v>
      </c>
      <c r="H30" s="27" t="s">
        <v>113</v>
      </c>
      <c r="I30" s="25" t="s">
        <v>42</v>
      </c>
      <c r="J30" s="25" t="s">
        <v>35</v>
      </c>
      <c r="K30" s="25" t="s">
        <v>43</v>
      </c>
      <c r="L30" s="25" t="s">
        <v>96</v>
      </c>
      <c r="M30" s="25" t="s">
        <v>45</v>
      </c>
      <c r="N30" s="25" t="s">
        <v>39</v>
      </c>
      <c r="O30" s="34">
        <f>IFERROR(_xlfn.XLOOKUP(Tweets!A30+1,Diario!$A$1:$A$2009,Diario!$E$1:$E$2009)/_xlfn.XLOOKUP(Tweets!A30,Diario!$A$1:$A$2009,Diario!$E$1:$E$2009)-1,"")</f>
        <v>6.2717662771217375E-2</v>
      </c>
      <c r="P30" s="34">
        <f>IFERROR(_xlfn.XLOOKUP(Tweets!A30+3,Diario!$A$1:$A$2009,Diario!$E$1:$E$2009)/_xlfn.XLOOKUP(Tweets!A30,Diario!$A$1:$A$2009,Diario!$E$1:$E$2009)-1,"")</f>
        <v>4.8817428932090401E-2</v>
      </c>
      <c r="Q30" s="34">
        <f>IFERROR(_xlfn.XLOOKUP(Tweets!A30+7,Diario!$A$1:$A$2009,Diario!$E$1:$E$2009)/_xlfn.XLOOKUP(Tweets!A30,Diario!$A$1:$A$2009,Diario!$E$1:$E$2009)-1,"")</f>
        <v>0.1618383044369458</v>
      </c>
      <c r="R30" s="34">
        <f>IFERROR(_xlfn.XLOOKUP(Tweets!A30,Diario!$A:$A,Diario!$I:$I),"")</f>
        <v>1.6654873541080903E-2</v>
      </c>
      <c r="S30" s="34" cm="1">
        <f t="array" ref="S30">IFERROR(_xlfn.STDEV.S(_xlfn._xlws.FILTER(Diario!$J$1:$J$2009,(Diario!$A$1:$A$2009&gt;=Tweets!A30)*(Diario!$A$1:$A$2009&lt;=Tweets!A30+3))),"")</f>
        <v>3.412362788014052E-2</v>
      </c>
      <c r="T30" s="34" cm="1">
        <f t="array" ref="T30">IFERROR(_xlfn.STDEV.S(_xlfn._xlws.FILTER(Diario!$J$1:$J$2009,(Diario!$A$1:$A$2009&gt;=Tweets!A30)*(Diario!$A$1:$A$2009&lt;=Tweets!A30+7))),"")</f>
        <v>3.159314488377838E-2</v>
      </c>
      <c r="U30" s="34">
        <f>IFERROR(_xlfn.XLOOKUP(Tweets!A30-1,Diario!$A:$A,Diario!$I:$I),"")</f>
        <v>2.7604053071642407E-2</v>
      </c>
      <c r="V30" s="34" cm="1">
        <f t="array" ref="V30">IFERROR(_xlfn.STDEV.S(_xlfn._xlws.FILTER(Diario!$J:$J,(Diario!$A:$A&gt;=Tweets!A30-3)*(Diario!$A:$A&lt;=Tweets!A30-1))),"")</f>
        <v>0.11917371764987643</v>
      </c>
      <c r="W30" s="34" cm="1">
        <f t="array" ref="W30">IFERROR(_xlfn.STDEV.S(_xlfn._xlws.FILTER(Diario!$J:$J,(Diario!$A:$A&gt;=Tweets!A30-7)*(Diario!$A:$A&lt;=Tweets!A30-1))),"")</f>
        <v>7.4800792092594617E-2</v>
      </c>
      <c r="X30" s="7">
        <f>IF(_xlfn.XLOOKUP(Tweets!A30+3,Diario!$A:$A,Diario!$E:$E,,1)="",0,1)</f>
        <v>1</v>
      </c>
      <c r="Y30" s="7">
        <f>IF(_xlfn.XLOOKUP(Tweets!A30+7,Diario!$A:$A,Diario!$E:$E,,1)="",0,1)</f>
        <v>1</v>
      </c>
    </row>
    <row r="31" spans="1:25" x14ac:dyDescent="0.25">
      <c r="A31" s="24">
        <v>44246</v>
      </c>
      <c r="B31" s="25" t="s">
        <v>114</v>
      </c>
      <c r="C31" s="26">
        <v>23000</v>
      </c>
      <c r="D31" s="26">
        <v>3000</v>
      </c>
      <c r="E31" s="26">
        <v>822</v>
      </c>
      <c r="F31" s="26" t="str">
        <f t="shared" si="0"/>
        <v>Medio</v>
      </c>
      <c r="G31" s="26">
        <f>SUM(Tweets[[#This Row],[Likes]:[Respuestas]])</f>
        <v>26822</v>
      </c>
      <c r="H31" s="27" t="s">
        <v>115</v>
      </c>
      <c r="I31" s="25" t="s">
        <v>34</v>
      </c>
      <c r="J31" s="25" t="s">
        <v>54</v>
      </c>
      <c r="K31" s="25" t="s">
        <v>44</v>
      </c>
      <c r="L31" s="25" t="s">
        <v>55</v>
      </c>
      <c r="M31" s="25" t="s">
        <v>65</v>
      </c>
      <c r="N31" s="25" t="s">
        <v>39</v>
      </c>
      <c r="O31" s="34">
        <f>IFERROR(_xlfn.XLOOKUP(Tweets!A31+1,Diario!$A$1:$A$2009,Diario!$E$1:$E$2009)/_xlfn.XLOOKUP(Tweets!A31,Diario!$A$1:$A$2009,Diario!$E$1:$E$2009)-1,"")</f>
        <v>3.8288697703798835E-3</v>
      </c>
      <c r="P31" s="34">
        <f>IFERROR(_xlfn.XLOOKUP(Tweets!A31+3,Diario!$A$1:$A$2009,Diario!$E$1:$E$2009)/_xlfn.XLOOKUP(Tweets!A31,Diario!$A$1:$A$2009,Diario!$E$1:$E$2009)-1,"")</f>
        <v>-2.9420114697545796E-2</v>
      </c>
      <c r="Q31" s="34">
        <f>IFERROR(_xlfn.XLOOKUP(Tweets!A31+7,Diario!$A$1:$A$2009,Diario!$E$1:$E$2009)/_xlfn.XLOOKUP(Tweets!A31,Diario!$A$1:$A$2009,Diario!$E$1:$E$2009)-1,"")</f>
        <v>-0.17187688292854697</v>
      </c>
      <c r="R31" s="34">
        <f>IFERROR(_xlfn.XLOOKUP(Tweets!A31,Diario!$A:$A,Diario!$I:$I),"")</f>
        <v>6.8730380316322408E-3</v>
      </c>
      <c r="S31" s="34" cm="1">
        <f t="array" ref="S31">IFERROR(_xlfn.STDEV.S(_xlfn._xlws.FILTER(Diario!$J$1:$J$2009,(Diario!$A$1:$A$2009&gt;=Tweets!A31)*(Diario!$A$1:$A$2009&lt;=Tweets!A31+3))),"")</f>
        <v>5.8384799626487086E-2</v>
      </c>
      <c r="T31" s="34" cm="1">
        <f t="array" ref="T31">IFERROR(_xlfn.STDEV.S(_xlfn._xlws.FILTER(Diario!$J$1:$J$2009,(Diario!$A$1:$A$2009&gt;=Tweets!A31)*(Diario!$A$1:$A$2009&lt;=Tweets!A31+7))),"")</f>
        <v>4.4130870871096933E-2</v>
      </c>
      <c r="U31" s="34">
        <f>IFERROR(_xlfn.XLOOKUP(Tweets!A31-1,Diario!$A:$A,Diario!$I:$I),"")</f>
        <v>3.3957491794168529E-2</v>
      </c>
      <c r="V31" s="34" cm="1">
        <f t="array" ref="V31">IFERROR(_xlfn.STDEV.S(_xlfn._xlws.FILTER(Diario!$J:$J,(Diario!$A:$A&gt;=Tweets!A31-3)*(Diario!$A:$A&lt;=Tweets!A31-1))),"")</f>
        <v>4.6450311089688917E-2</v>
      </c>
      <c r="W31" s="34" cm="1">
        <f t="array" ref="W31">IFERROR(_xlfn.STDEV.S(_xlfn._xlws.FILTER(Diario!$J:$J,(Diario!$A:$A&gt;=Tweets!A31-7)*(Diario!$A:$A&lt;=Tweets!A31-1))),"")</f>
        <v>3.7120933311302298E-2</v>
      </c>
      <c r="X31" s="7">
        <f>IF(_xlfn.XLOOKUP(Tweets!A31+3,Diario!$A:$A,Diario!$E:$E,,1)="",0,1)</f>
        <v>1</v>
      </c>
      <c r="Y31" s="7">
        <f>IF(_xlfn.XLOOKUP(Tweets!A31+7,Diario!$A:$A,Diario!$E:$E,,1)="",0,1)</f>
        <v>1</v>
      </c>
    </row>
    <row r="32" spans="1:25" x14ac:dyDescent="0.25">
      <c r="A32" s="24">
        <v>44246</v>
      </c>
      <c r="B32" s="25" t="s">
        <v>116</v>
      </c>
      <c r="C32" s="26">
        <v>30000</v>
      </c>
      <c r="D32" s="26">
        <v>6000</v>
      </c>
      <c r="E32" s="26">
        <v>1000</v>
      </c>
      <c r="F32" s="26" t="str">
        <f t="shared" si="0"/>
        <v>Medio</v>
      </c>
      <c r="G32" s="26">
        <f>SUM(Tweets[[#This Row],[Likes]:[Respuestas]])</f>
        <v>37000</v>
      </c>
      <c r="H32" s="27" t="s">
        <v>117</v>
      </c>
      <c r="I32" s="25" t="s">
        <v>34</v>
      </c>
      <c r="J32" s="25" t="s">
        <v>54</v>
      </c>
      <c r="K32" s="25" t="s">
        <v>71</v>
      </c>
      <c r="L32" s="25" t="s">
        <v>55</v>
      </c>
      <c r="M32" s="25" t="s">
        <v>55</v>
      </c>
      <c r="N32" s="25" t="s">
        <v>39</v>
      </c>
      <c r="O32" s="34">
        <f>IFERROR(_xlfn.XLOOKUP(Tweets!A32+1,Diario!$A$1:$A$2009,Diario!$E$1:$E$2009)/_xlfn.XLOOKUP(Tweets!A32,Diario!$A$1:$A$2009,Diario!$E$1:$E$2009)-1,"")</f>
        <v>3.8288697703798835E-3</v>
      </c>
      <c r="P32" s="34">
        <f>IFERROR(_xlfn.XLOOKUP(Tweets!A32+3,Diario!$A$1:$A$2009,Diario!$E$1:$E$2009)/_xlfn.XLOOKUP(Tweets!A32,Diario!$A$1:$A$2009,Diario!$E$1:$E$2009)-1,"")</f>
        <v>-2.9420114697545796E-2</v>
      </c>
      <c r="Q32" s="34">
        <f>IFERROR(_xlfn.XLOOKUP(Tweets!A32+7,Diario!$A$1:$A$2009,Diario!$E$1:$E$2009)/_xlfn.XLOOKUP(Tweets!A32,Diario!$A$1:$A$2009,Diario!$E$1:$E$2009)-1,"")</f>
        <v>-0.17187688292854697</v>
      </c>
      <c r="R32" s="34">
        <f>IFERROR(_xlfn.XLOOKUP(Tweets!A32,Diario!$A:$A,Diario!$I:$I),"")</f>
        <v>6.8730380316322408E-3</v>
      </c>
      <c r="S32" s="34" cm="1">
        <f t="array" ref="S32">IFERROR(_xlfn.STDEV.S(_xlfn._xlws.FILTER(Diario!$J$1:$J$2009,(Diario!$A$1:$A$2009&gt;=Tweets!A32)*(Diario!$A$1:$A$2009&lt;=Tweets!A32+3))),"")</f>
        <v>5.8384799626487086E-2</v>
      </c>
      <c r="T32" s="34" cm="1">
        <f t="array" ref="T32">IFERROR(_xlfn.STDEV.S(_xlfn._xlws.FILTER(Diario!$J$1:$J$2009,(Diario!$A$1:$A$2009&gt;=Tweets!A32)*(Diario!$A$1:$A$2009&lt;=Tweets!A32+7))),"")</f>
        <v>4.4130870871096933E-2</v>
      </c>
      <c r="U32" s="34">
        <f>IFERROR(_xlfn.XLOOKUP(Tweets!A32-1,Diario!$A:$A,Diario!$I:$I),"")</f>
        <v>3.3957491794168529E-2</v>
      </c>
      <c r="V32" s="34" cm="1">
        <f t="array" ref="V32">IFERROR(_xlfn.STDEV.S(_xlfn._xlws.FILTER(Diario!$J:$J,(Diario!$A:$A&gt;=Tweets!A32-3)*(Diario!$A:$A&lt;=Tweets!A32-1))),"")</f>
        <v>4.6450311089688917E-2</v>
      </c>
      <c r="W32" s="34" cm="1">
        <f t="array" ref="W32">IFERROR(_xlfn.STDEV.S(_xlfn._xlws.FILTER(Diario!$J:$J,(Diario!$A:$A&gt;=Tweets!A32-7)*(Diario!$A:$A&lt;=Tweets!A32-1))),"")</f>
        <v>3.7120933311302298E-2</v>
      </c>
      <c r="X32" s="7">
        <f>IF(_xlfn.XLOOKUP(Tweets!A32+3,Diario!$A:$A,Diario!$E:$E,,1)="",0,1)</f>
        <v>1</v>
      </c>
      <c r="Y32" s="7">
        <f>IF(_xlfn.XLOOKUP(Tweets!A32+7,Diario!$A:$A,Diario!$E:$E,,1)="",0,1)</f>
        <v>1</v>
      </c>
    </row>
    <row r="33" spans="1:25" x14ac:dyDescent="0.25">
      <c r="A33" s="24">
        <v>44247</v>
      </c>
      <c r="B33" s="25" t="s">
        <v>118</v>
      </c>
      <c r="C33" s="26">
        <v>233000</v>
      </c>
      <c r="D33" s="26">
        <v>19000</v>
      </c>
      <c r="E33" s="26">
        <v>14000</v>
      </c>
      <c r="F33" s="26" t="str">
        <f t="shared" si="0"/>
        <v>Alto</v>
      </c>
      <c r="G33" s="26">
        <f>SUM(Tweets[[#This Row],[Likes]:[Respuestas]])</f>
        <v>266000</v>
      </c>
      <c r="H33" s="27" t="s">
        <v>119</v>
      </c>
      <c r="I33" s="25" t="s">
        <v>42</v>
      </c>
      <c r="J33" s="25" t="s">
        <v>35</v>
      </c>
      <c r="K33" s="25" t="s">
        <v>36</v>
      </c>
      <c r="L33" s="25" t="s">
        <v>108</v>
      </c>
      <c r="M33" s="25" t="s">
        <v>38</v>
      </c>
      <c r="N33" s="25" t="s">
        <v>39</v>
      </c>
      <c r="O33" s="34">
        <f>IFERROR(_xlfn.XLOOKUP(Tweets!A33+1,Diario!$A$1:$A$2009,Diario!$E$1:$E$2009)/_xlfn.XLOOKUP(Tweets!A33,Diario!$A$1:$A$2009,Diario!$E$1:$E$2009)-1,"")</f>
        <v>2.4266883259922878E-2</v>
      </c>
      <c r="P33" s="34">
        <f>IFERROR(_xlfn.XLOOKUP(Tweets!A33+3,Diario!$A$1:$A$2009,Diario!$E$1:$E$2009)/_xlfn.XLOOKUP(Tweets!A33,Diario!$A$1:$A$2009,Diario!$E$1:$E$2009)-1,"")</f>
        <v>-0.13380766883500683</v>
      </c>
      <c r="Q33" s="34">
        <f>IFERROR(_xlfn.XLOOKUP(Tweets!A33+7,Diario!$A$1:$A$2009,Diario!$E$1:$E$2009)/_xlfn.XLOOKUP(Tweets!A33,Diario!$A$1:$A$2009,Diario!$E$1:$E$2009)-1,"")</f>
        <v>-0.17508812701633758</v>
      </c>
      <c r="R33" s="34">
        <f>IFERROR(_xlfn.XLOOKUP(Tweets!A33,Diario!$A:$A,Diario!$I:$I),"")</f>
        <v>2.0290584729914397E-2</v>
      </c>
      <c r="S33" s="34" cm="1">
        <f t="array" ref="S33">IFERROR(_xlfn.STDEV.S(_xlfn._xlws.FILTER(Diario!$J$1:$J$2009,(Diario!$A$1:$A$2009&gt;=Tweets!A33)*(Diario!$A$1:$A$2009&lt;=Tweets!A33+3))),"")</f>
        <v>6.2728723797372932E-2</v>
      </c>
      <c r="T33" s="34" cm="1">
        <f t="array" ref="T33">IFERROR(_xlfn.STDEV.S(_xlfn._xlws.FILTER(Diario!$J$1:$J$2009,(Diario!$A$1:$A$2009&gt;=Tweets!A33)*(Diario!$A$1:$A$2009&lt;=Tweets!A33+7))),"")</f>
        <v>4.2837765236222389E-2</v>
      </c>
      <c r="U33" s="34">
        <f>IFERROR(_xlfn.XLOOKUP(Tweets!A33-1,Diario!$A:$A,Diario!$I:$I),"")</f>
        <v>6.8730380316322408E-3</v>
      </c>
      <c r="V33" s="34" cm="1">
        <f t="array" ref="V33">IFERROR(_xlfn.STDEV.S(_xlfn._xlws.FILTER(Diario!$J:$J,(Diario!$A:$A&gt;=Tweets!A33-3)*(Diario!$A:$A&lt;=Tweets!A33-1))),"")</f>
        <v>4.8185134114652507E-2</v>
      </c>
      <c r="W33" s="34" cm="1">
        <f t="array" ref="W33">IFERROR(_xlfn.STDEV.S(_xlfn._xlws.FILTER(Diario!$J:$J,(Diario!$A:$A&gt;=Tweets!A33-7)*(Diario!$A:$A&lt;=Tweets!A33-1))),"")</f>
        <v>3.5045273271309553E-2</v>
      </c>
      <c r="X33" s="7">
        <f>IF(_xlfn.XLOOKUP(Tweets!A33+3,Diario!$A:$A,Diario!$E:$E,,1)="",0,1)</f>
        <v>1</v>
      </c>
      <c r="Y33" s="7">
        <f>IF(_xlfn.XLOOKUP(Tweets!A33+7,Diario!$A:$A,Diario!$E:$E,,1)="",0,1)</f>
        <v>1</v>
      </c>
    </row>
    <row r="34" spans="1:25" x14ac:dyDescent="0.25">
      <c r="A34" s="24">
        <v>44247</v>
      </c>
      <c r="B34" s="25" t="s">
        <v>120</v>
      </c>
      <c r="C34" s="26">
        <v>73000</v>
      </c>
      <c r="D34" s="26">
        <v>9000</v>
      </c>
      <c r="E34" s="26">
        <v>2000</v>
      </c>
      <c r="F34" s="26" t="str">
        <f t="shared" ref="F34:F65" si="1">IF(G34&lt;=_xlfn.PERCENTILE.INC($G:$G,0.25),"Bajo", IF(G34&lt;=_xlfn.PERCENTILE.INC($G:$G,0.5),"Medio", IF(G34&lt;=_xlfn.PERCENTILE.INC($G:$G,0.75),"Alto","Muy alto")))</f>
        <v>Medio</v>
      </c>
      <c r="G34" s="26">
        <f>SUM(Tweets[[#This Row],[Likes]:[Respuestas]])</f>
        <v>84000</v>
      </c>
      <c r="H34" s="27" t="s">
        <v>121</v>
      </c>
      <c r="I34" s="25" t="s">
        <v>42</v>
      </c>
      <c r="J34" s="25" t="s">
        <v>35</v>
      </c>
      <c r="K34" s="25" t="s">
        <v>43</v>
      </c>
      <c r="L34" s="25" t="s">
        <v>96</v>
      </c>
      <c r="M34" s="25" t="s">
        <v>45</v>
      </c>
      <c r="N34" s="25" t="s">
        <v>39</v>
      </c>
      <c r="O34" s="34">
        <f>IFERROR(_xlfn.XLOOKUP(Tweets!A34+1,Diario!$A$1:$A$2009,Diario!$E$1:$E$2009)/_xlfn.XLOOKUP(Tweets!A34,Diario!$A$1:$A$2009,Diario!$E$1:$E$2009)-1,"")</f>
        <v>2.4266883259922878E-2</v>
      </c>
      <c r="P34" s="34">
        <f>IFERROR(_xlfn.XLOOKUP(Tweets!A34+3,Diario!$A$1:$A$2009,Diario!$E$1:$E$2009)/_xlfn.XLOOKUP(Tweets!A34,Diario!$A$1:$A$2009,Diario!$E$1:$E$2009)-1,"")</f>
        <v>-0.13380766883500683</v>
      </c>
      <c r="Q34" s="34">
        <f>IFERROR(_xlfn.XLOOKUP(Tweets!A34+7,Diario!$A$1:$A$2009,Diario!$E$1:$E$2009)/_xlfn.XLOOKUP(Tweets!A34,Diario!$A$1:$A$2009,Diario!$E$1:$E$2009)-1,"")</f>
        <v>-0.17508812701633758</v>
      </c>
      <c r="R34" s="34">
        <f>IFERROR(_xlfn.XLOOKUP(Tweets!A34,Diario!$A:$A,Diario!$I:$I),"")</f>
        <v>2.0290584729914397E-2</v>
      </c>
      <c r="S34" s="34" cm="1">
        <f t="array" ref="S34">IFERROR(_xlfn.STDEV.S(_xlfn._xlws.FILTER(Diario!$J$1:$J$2009,(Diario!$A$1:$A$2009&gt;=Tweets!A34)*(Diario!$A$1:$A$2009&lt;=Tweets!A34+3))),"")</f>
        <v>6.2728723797372932E-2</v>
      </c>
      <c r="T34" s="34" cm="1">
        <f t="array" ref="T34">IFERROR(_xlfn.STDEV.S(_xlfn._xlws.FILTER(Diario!$J$1:$J$2009,(Diario!$A$1:$A$2009&gt;=Tweets!A34)*(Diario!$A$1:$A$2009&lt;=Tweets!A34+7))),"")</f>
        <v>4.2837765236222389E-2</v>
      </c>
      <c r="U34" s="34">
        <f>IFERROR(_xlfn.XLOOKUP(Tweets!A34-1,Diario!$A:$A,Diario!$I:$I),"")</f>
        <v>6.8730380316322408E-3</v>
      </c>
      <c r="V34" s="34" cm="1">
        <f t="array" ref="V34">IFERROR(_xlfn.STDEV.S(_xlfn._xlws.FILTER(Diario!$J:$J,(Diario!$A:$A&gt;=Tweets!A34-3)*(Diario!$A:$A&lt;=Tweets!A34-1))),"")</f>
        <v>4.8185134114652507E-2</v>
      </c>
      <c r="W34" s="34" cm="1">
        <f t="array" ref="W34">IFERROR(_xlfn.STDEV.S(_xlfn._xlws.FILTER(Diario!$J:$J,(Diario!$A:$A&gt;=Tweets!A34-7)*(Diario!$A:$A&lt;=Tweets!A34-1))),"")</f>
        <v>3.5045273271309553E-2</v>
      </c>
      <c r="X34" s="7">
        <f>IF(_xlfn.XLOOKUP(Tweets!A34+3,Diario!$A:$A,Diario!$E:$E,,1)="",0,1)</f>
        <v>1</v>
      </c>
      <c r="Y34" s="7">
        <f>IF(_xlfn.XLOOKUP(Tweets!A34+7,Diario!$A:$A,Diario!$E:$E,,1)="",0,1)</f>
        <v>1</v>
      </c>
    </row>
    <row r="35" spans="1:25" x14ac:dyDescent="0.25">
      <c r="A35" s="24">
        <v>44247</v>
      </c>
      <c r="B35" s="25" t="s">
        <v>122</v>
      </c>
      <c r="C35" s="26">
        <v>16000</v>
      </c>
      <c r="D35" s="26">
        <v>2000</v>
      </c>
      <c r="E35" s="26">
        <v>1000</v>
      </c>
      <c r="F35" s="26" t="str">
        <f t="shared" si="1"/>
        <v>Bajo</v>
      </c>
      <c r="G35" s="26">
        <f>SUM(Tweets[[#This Row],[Likes]:[Respuestas]])</f>
        <v>19000</v>
      </c>
      <c r="H35" s="27" t="s">
        <v>123</v>
      </c>
      <c r="I35" s="25" t="s">
        <v>34</v>
      </c>
      <c r="J35" s="25" t="s">
        <v>54</v>
      </c>
      <c r="K35" s="25" t="s">
        <v>43</v>
      </c>
      <c r="L35" s="25" t="s">
        <v>37</v>
      </c>
      <c r="M35" s="25" t="s">
        <v>38</v>
      </c>
      <c r="N35" s="25" t="s">
        <v>39</v>
      </c>
      <c r="O35" s="34">
        <f>IFERROR(_xlfn.XLOOKUP(Tweets!A35+1,Diario!$A$1:$A$2009,Diario!$E$1:$E$2009)/_xlfn.XLOOKUP(Tweets!A35,Diario!$A$1:$A$2009,Diario!$E$1:$E$2009)-1,"")</f>
        <v>2.4266883259922878E-2</v>
      </c>
      <c r="P35" s="34">
        <f>IFERROR(_xlfn.XLOOKUP(Tweets!A35+3,Diario!$A$1:$A$2009,Diario!$E$1:$E$2009)/_xlfn.XLOOKUP(Tweets!A35,Diario!$A$1:$A$2009,Diario!$E$1:$E$2009)-1,"")</f>
        <v>-0.13380766883500683</v>
      </c>
      <c r="Q35" s="34">
        <f>IFERROR(_xlfn.XLOOKUP(Tweets!A35+7,Diario!$A$1:$A$2009,Diario!$E$1:$E$2009)/_xlfn.XLOOKUP(Tweets!A35,Diario!$A$1:$A$2009,Diario!$E$1:$E$2009)-1,"")</f>
        <v>-0.17508812701633758</v>
      </c>
      <c r="R35" s="34">
        <f>IFERROR(_xlfn.XLOOKUP(Tweets!A35,Diario!$A:$A,Diario!$I:$I),"")</f>
        <v>2.0290584729914397E-2</v>
      </c>
      <c r="S35" s="34" cm="1">
        <f t="array" ref="S35">IFERROR(_xlfn.STDEV.S(_xlfn._xlws.FILTER(Diario!$J$1:$J$2009,(Diario!$A$1:$A$2009&gt;=Tweets!A35)*(Diario!$A$1:$A$2009&lt;=Tweets!A35+3))),"")</f>
        <v>6.2728723797372932E-2</v>
      </c>
      <c r="T35" s="34" cm="1">
        <f t="array" ref="T35">IFERROR(_xlfn.STDEV.S(_xlfn._xlws.FILTER(Diario!$J$1:$J$2009,(Diario!$A$1:$A$2009&gt;=Tweets!A35)*(Diario!$A$1:$A$2009&lt;=Tweets!A35+7))),"")</f>
        <v>4.2837765236222389E-2</v>
      </c>
      <c r="U35" s="34">
        <f>IFERROR(_xlfn.XLOOKUP(Tweets!A35-1,Diario!$A:$A,Diario!$I:$I),"")</f>
        <v>6.8730380316322408E-3</v>
      </c>
      <c r="V35" s="34" cm="1">
        <f t="array" ref="V35">IFERROR(_xlfn.STDEV.S(_xlfn._xlws.FILTER(Diario!$J:$J,(Diario!$A:$A&gt;=Tweets!A35-3)*(Diario!$A:$A&lt;=Tweets!A35-1))),"")</f>
        <v>4.8185134114652507E-2</v>
      </c>
      <c r="W35" s="34" cm="1">
        <f t="array" ref="W35">IFERROR(_xlfn.STDEV.S(_xlfn._xlws.FILTER(Diario!$J:$J,(Diario!$A:$A&gt;=Tweets!A35-7)*(Diario!$A:$A&lt;=Tweets!A35-1))),"")</f>
        <v>3.5045273271309553E-2</v>
      </c>
      <c r="X35" s="7">
        <f>IF(_xlfn.XLOOKUP(Tweets!A35+3,Diario!$A:$A,Diario!$E:$E,,1)="",0,1)</f>
        <v>1</v>
      </c>
      <c r="Y35" s="7">
        <f>IF(_xlfn.XLOOKUP(Tweets!A35+7,Diario!$A:$A,Diario!$E:$E,,1)="",0,1)</f>
        <v>1</v>
      </c>
    </row>
    <row r="36" spans="1:25" x14ac:dyDescent="0.25">
      <c r="A36" s="24">
        <v>44248</v>
      </c>
      <c r="B36" s="25" t="s">
        <v>124</v>
      </c>
      <c r="C36" s="26">
        <v>132000</v>
      </c>
      <c r="D36" s="26">
        <v>21000</v>
      </c>
      <c r="E36" s="26">
        <v>8000</v>
      </c>
      <c r="F36" s="26" t="str">
        <f t="shared" si="1"/>
        <v>Alto</v>
      </c>
      <c r="G36" s="26">
        <f>SUM(Tweets[[#This Row],[Likes]:[Respuestas]])</f>
        <v>161000</v>
      </c>
      <c r="H36" s="27" t="s">
        <v>125</v>
      </c>
      <c r="I36" s="25" t="s">
        <v>42</v>
      </c>
      <c r="J36" s="25" t="s">
        <v>35</v>
      </c>
      <c r="K36" s="25" t="s">
        <v>43</v>
      </c>
      <c r="L36" s="25" t="s">
        <v>55</v>
      </c>
      <c r="M36" s="25" t="s">
        <v>55</v>
      </c>
      <c r="N36" s="25" t="s">
        <v>39</v>
      </c>
      <c r="O36" s="34">
        <f>IFERROR(_xlfn.XLOOKUP(Tweets!A36+1,Diario!$A$1:$A$2009,Diario!$E$1:$E$2009)/_xlfn.XLOOKUP(Tweets!A36,Diario!$A$1:$A$2009,Diario!$E$1:$E$2009)-1,"")</f>
        <v>-5.6029388642019784E-2</v>
      </c>
      <c r="P36" s="34">
        <f>IFERROR(_xlfn.XLOOKUP(Tweets!A36+3,Diario!$A$1:$A$2009,Diario!$E$1:$E$2009)/_xlfn.XLOOKUP(Tweets!A36,Diario!$A$1:$A$2009,Diario!$E$1:$E$2009)-1,"")</f>
        <v>-0.13579497981051758</v>
      </c>
      <c r="Q36" s="34">
        <f>IFERROR(_xlfn.XLOOKUP(Tweets!A36+7,Diario!$A$1:$A$2009,Diario!$E$1:$E$2009)/_xlfn.XLOOKUP(Tweets!A36,Diario!$A$1:$A$2009,Diario!$E$1:$E$2009)-1,"")</f>
        <v>-0.21582089197597265</v>
      </c>
      <c r="R36" s="34">
        <f>IFERROR(_xlfn.XLOOKUP(Tweets!A36,Diario!$A:$A,Diario!$I:$I),"")</f>
        <v>2.9976349446235489E-2</v>
      </c>
      <c r="S36" s="34" cm="1">
        <f t="array" ref="S36">IFERROR(_xlfn.STDEV.S(_xlfn._xlws.FILTER(Diario!$J$1:$J$2009,(Diario!$A$1:$A$2009&gt;=Tweets!A36)*(Diario!$A$1:$A$2009&lt;=Tweets!A36+3))),"")</f>
        <v>5.1944957137222143E-2</v>
      </c>
      <c r="T36" s="34" cm="1">
        <f t="array" ref="T36">IFERROR(_xlfn.STDEV.S(_xlfn._xlws.FILTER(Diario!$J$1:$J$2009,(Diario!$A$1:$A$2009&gt;=Tweets!A36)*(Diario!$A$1:$A$2009&lt;=Tweets!A36+7))),"")</f>
        <v>6.080914203621663E-2</v>
      </c>
      <c r="U36" s="34">
        <f>IFERROR(_xlfn.XLOOKUP(Tweets!A36-1,Diario!$A:$A,Diario!$I:$I),"")</f>
        <v>2.0290584729914397E-2</v>
      </c>
      <c r="V36" s="34" cm="1">
        <f t="array" ref="V36">IFERROR(_xlfn.STDEV.S(_xlfn._xlws.FILTER(Diario!$J:$J,(Diario!$A:$A&gt;=Tweets!A36-3)*(Diario!$A:$A&lt;=Tweets!A36-1))),"")</f>
        <v>3.9487079798962675E-2</v>
      </c>
      <c r="W36" s="34" cm="1">
        <f t="array" ref="W36">IFERROR(_xlfn.STDEV.S(_xlfn._xlws.FILTER(Diario!$J:$J,(Diario!$A:$A&gt;=Tweets!A36-7)*(Diario!$A:$A&lt;=Tweets!A36-1))),"")</f>
        <v>3.4836970413241311E-2</v>
      </c>
      <c r="X36" s="7">
        <f>IF(_xlfn.XLOOKUP(Tweets!A36+3,Diario!$A:$A,Diario!$E:$E,,1)="",0,1)</f>
        <v>1</v>
      </c>
      <c r="Y36" s="7">
        <f>IF(_xlfn.XLOOKUP(Tweets!A36+7,Diario!$A:$A,Diario!$E:$E,,1)="",0,1)</f>
        <v>1</v>
      </c>
    </row>
    <row r="37" spans="1:25" x14ac:dyDescent="0.25">
      <c r="A37" s="24">
        <v>44251</v>
      </c>
      <c r="B37" s="25" t="s">
        <v>126</v>
      </c>
      <c r="C37" s="26">
        <v>491000</v>
      </c>
      <c r="D37" s="26">
        <v>63000</v>
      </c>
      <c r="E37" s="26">
        <v>18000</v>
      </c>
      <c r="F37" s="26" t="str">
        <f t="shared" si="1"/>
        <v>Muy alto</v>
      </c>
      <c r="G37" s="26">
        <f>SUM(Tweets[[#This Row],[Likes]:[Respuestas]])</f>
        <v>572000</v>
      </c>
      <c r="H37" s="27" t="s">
        <v>127</v>
      </c>
      <c r="I37" s="25" t="s">
        <v>53</v>
      </c>
      <c r="J37" s="25" t="s">
        <v>35</v>
      </c>
      <c r="K37" s="25" t="s">
        <v>36</v>
      </c>
      <c r="L37" s="25" t="s">
        <v>80</v>
      </c>
      <c r="M37" s="25" t="s">
        <v>38</v>
      </c>
      <c r="N37" s="25" t="s">
        <v>62</v>
      </c>
      <c r="O37" s="34">
        <f>IFERROR(_xlfn.XLOOKUP(Tweets!A37+1,Diario!$A$1:$A$2009,Diario!$E$1:$E$2009)/_xlfn.XLOOKUP(Tweets!A37,Diario!$A$1:$A$2009,Diario!$E$1:$E$2009)-1,"")</f>
        <v>-4.4481501329806328E-2</v>
      </c>
      <c r="P37" s="34">
        <f>IFERROR(_xlfn.XLOOKUP(Tweets!A37+3,Diario!$A$1:$A$2009,Diario!$E$1:$E$2009)/_xlfn.XLOOKUP(Tweets!A37,Diario!$A$1:$A$2009,Diario!$E$1:$E$2009)-1,"")</f>
        <v>-6.8082132687412367E-2</v>
      </c>
      <c r="Q37" s="34">
        <f>IFERROR(_xlfn.XLOOKUP(Tweets!A37+7,Diario!$A$1:$A$2009,Diario!$E$1:$E$2009)/_xlfn.XLOOKUP(Tweets!A37,Diario!$A$1:$A$2009,Diario!$E$1:$E$2009)-1,"")</f>
        <v>2.0491337860692793E-2</v>
      </c>
      <c r="R37" s="34">
        <f>IFERROR(_xlfn.XLOOKUP(Tweets!A37,Diario!$A:$A,Diario!$I:$I),"")</f>
        <v>5.4419369801621723E-2</v>
      </c>
      <c r="S37" s="34" cm="1">
        <f t="array" ref="S37">IFERROR(_xlfn.STDEV.S(_xlfn._xlws.FILTER(Diario!$J$1:$J$2009,(Diario!$A$1:$A$2009&gt;=Tweets!A37)*(Diario!$A$1:$A$2009&lt;=Tweets!A37+3))),"")</f>
        <v>1.824019181097622E-2</v>
      </c>
      <c r="T37" s="34" cm="1">
        <f t="array" ref="T37">IFERROR(_xlfn.STDEV.S(_xlfn._xlws.FILTER(Diario!$J$1:$J$2009,(Diario!$A$1:$A$2009&gt;=Tweets!A37)*(Diario!$A$1:$A$2009&lt;=Tweets!A37+7))),"")</f>
        <v>5.1166864803460471E-2</v>
      </c>
      <c r="U37" s="34">
        <f>IFERROR(_xlfn.XLOOKUP(Tweets!A37-1,Diario!$A:$A,Diario!$I:$I),"")</f>
        <v>4.5442260205851938E-2</v>
      </c>
      <c r="V37" s="34" cm="1">
        <f t="array" ref="V37">IFERROR(_xlfn.STDEV.S(_xlfn._xlws.FILTER(Diario!$J:$J,(Diario!$A:$A&gt;=Tweets!A37-3)*(Diario!$A:$A&lt;=Tweets!A37-1))),"")</f>
        <v>6.361176617536983E-2</v>
      </c>
      <c r="W37" s="34" cm="1">
        <f t="array" ref="W37">IFERROR(_xlfn.STDEV.S(_xlfn._xlws.FILTER(Diario!$J:$J,(Diario!$A:$A&gt;=Tweets!A37-7)*(Diario!$A:$A&lt;=Tweets!A37-1))),"")</f>
        <v>5.9649745479402154E-2</v>
      </c>
      <c r="X37" s="7">
        <f>IF(_xlfn.XLOOKUP(Tweets!A37+3,Diario!$A:$A,Diario!$E:$E,,1)="",0,1)</f>
        <v>1</v>
      </c>
      <c r="Y37" s="7">
        <f>IF(_xlfn.XLOOKUP(Tweets!A37+7,Diario!$A:$A,Diario!$E:$E,,1)="",0,1)</f>
        <v>1</v>
      </c>
    </row>
    <row r="38" spans="1:25" x14ac:dyDescent="0.25">
      <c r="A38" s="24">
        <v>44257</v>
      </c>
      <c r="B38" s="25" t="s">
        <v>128</v>
      </c>
      <c r="C38" s="26">
        <v>167000</v>
      </c>
      <c r="D38" s="26">
        <v>15000</v>
      </c>
      <c r="E38" s="26">
        <v>7000</v>
      </c>
      <c r="F38" s="26" t="str">
        <f t="shared" si="1"/>
        <v>Alto</v>
      </c>
      <c r="G38" s="26">
        <f>SUM(Tweets[[#This Row],[Likes]:[Respuestas]])</f>
        <v>189000</v>
      </c>
      <c r="H38" s="27" t="s">
        <v>129</v>
      </c>
      <c r="I38" s="25" t="s">
        <v>42</v>
      </c>
      <c r="J38" s="25" t="s">
        <v>35</v>
      </c>
      <c r="K38" s="25" t="s">
        <v>44</v>
      </c>
      <c r="L38" s="25" t="s">
        <v>44</v>
      </c>
      <c r="M38" s="25" t="s">
        <v>38</v>
      </c>
      <c r="N38" s="25" t="s">
        <v>39</v>
      </c>
      <c r="O38" s="34">
        <f>IFERROR(_xlfn.XLOOKUP(Tweets!A38+1,Diario!$A$1:$A$2009,Diario!$E$1:$E$2009)/_xlfn.XLOOKUP(Tweets!A38,Diario!$A$1:$A$2009,Diario!$E$1:$E$2009)-1,"")</f>
        <v>4.8667316579095621E-2</v>
      </c>
      <c r="P38" s="34">
        <f>IFERROR(_xlfn.XLOOKUP(Tweets!A38+3,Diario!$A$1:$A$2009,Diario!$E$1:$E$2009)/_xlfn.XLOOKUP(Tweets!A38,Diario!$A$1:$A$2009,Diario!$E$1:$E$2009)-1,"")</f>
        <v>1.3603720457964652E-2</v>
      </c>
      <c r="Q38" s="34">
        <f>IFERROR(_xlfn.XLOOKUP(Tweets!A38+7,Diario!$A$1:$A$2009,Diario!$E$1:$E$2009)/_xlfn.XLOOKUP(Tweets!A38,Diario!$A$1:$A$2009,Diario!$E$1:$E$2009)-1,"")</f>
        <v>0.13501471913499108</v>
      </c>
      <c r="R38" s="34">
        <f>IFERROR(_xlfn.XLOOKUP(Tweets!A38,Diario!$A:$A,Diario!$I:$I),"")</f>
        <v>4.3311668531580881E-2</v>
      </c>
      <c r="S38" s="34" cm="1">
        <f t="array" ref="S38">IFERROR(_xlfn.STDEV.S(_xlfn._xlws.FILTER(Diario!$J$1:$J$2009,(Diario!$A$1:$A$2009&gt;=Tweets!A38)*(Diario!$A$1:$A$2009&lt;=Tweets!A38+3))),"")</f>
        <v>3.6720815405394409E-2</v>
      </c>
      <c r="T38" s="34" cm="1">
        <f t="array" ref="T38">IFERROR(_xlfn.STDEV.S(_xlfn._xlws.FILTER(Diario!$J$1:$J$2009,(Diario!$A$1:$A$2009&gt;=Tweets!A38)*(Diario!$A$1:$A$2009&lt;=Tweets!A38+7))),"")</f>
        <v>3.1178131235556943E-2</v>
      </c>
      <c r="U38" s="34">
        <f>IFERROR(_xlfn.XLOOKUP(Tweets!A38-1,Diario!$A:$A,Diario!$I:$I),"")</f>
        <v>2.6821354161460347E-2</v>
      </c>
      <c r="V38" s="34" cm="1">
        <f t="array" ref="V38">IFERROR(_xlfn.STDEV.S(_xlfn._xlws.FILTER(Diario!$J:$J,(Diario!$A:$A&gt;=Tweets!A38-3)*(Diario!$A:$A&lt;=Tweets!A38-1))),"")</f>
        <v>7.390509569493893E-2</v>
      </c>
      <c r="W38" s="34" cm="1">
        <f t="array" ref="W38">IFERROR(_xlfn.STDEV.S(_xlfn._xlws.FILTER(Diario!$J:$J,(Diario!$A:$A&gt;=Tweets!A38-7)*(Diario!$A:$A&lt;=Tweets!A38-1))),"")</f>
        <v>4.9638754658493316E-2</v>
      </c>
      <c r="X38" s="7">
        <f>IF(_xlfn.XLOOKUP(Tweets!A38+3,Diario!$A:$A,Diario!$E:$E,,1)="",0,1)</f>
        <v>1</v>
      </c>
      <c r="Y38" s="7">
        <f>IF(_xlfn.XLOOKUP(Tweets!A38+7,Diario!$A:$A,Diario!$E:$E,,1)="",0,1)</f>
        <v>1</v>
      </c>
    </row>
    <row r="39" spans="1:25" x14ac:dyDescent="0.25">
      <c r="A39" s="24">
        <v>44267</v>
      </c>
      <c r="B39" s="25" t="s">
        <v>130</v>
      </c>
      <c r="C39" s="26">
        <v>210000</v>
      </c>
      <c r="D39" s="26">
        <v>16000</v>
      </c>
      <c r="E39" s="26">
        <v>9000</v>
      </c>
      <c r="F39" s="26" t="str">
        <f t="shared" si="1"/>
        <v>Alto</v>
      </c>
      <c r="G39" s="26">
        <f>SUM(Tweets[[#This Row],[Likes]:[Respuestas]])</f>
        <v>235000</v>
      </c>
      <c r="H39" s="27" t="s">
        <v>131</v>
      </c>
      <c r="I39" s="25" t="s">
        <v>34</v>
      </c>
      <c r="J39" s="25" t="s">
        <v>35</v>
      </c>
      <c r="K39" s="25" t="s">
        <v>36</v>
      </c>
      <c r="L39" s="25" t="s">
        <v>37</v>
      </c>
      <c r="M39" s="25" t="s">
        <v>38</v>
      </c>
      <c r="N39" s="25" t="s">
        <v>39</v>
      </c>
      <c r="O39" s="34">
        <f>IFERROR(_xlfn.XLOOKUP(Tweets!A39+1,Diario!$A$1:$A$2009,Diario!$E$1:$E$2009)/_xlfn.XLOOKUP(Tweets!A39,Diario!$A$1:$A$2009,Diario!$E$1:$E$2009)-1,"")</f>
        <v>7.0181072778961351E-2</v>
      </c>
      <c r="P39" s="34">
        <f>IFERROR(_xlfn.XLOOKUP(Tweets!A39+3,Diario!$A$1:$A$2009,Diario!$E$1:$E$2009)/_xlfn.XLOOKUP(Tweets!A39,Diario!$A$1:$A$2009,Diario!$E$1:$E$2009)-1,"")</f>
        <v>-2.7134356188531772E-2</v>
      </c>
      <c r="Q39" s="34">
        <f>IFERROR(_xlfn.XLOOKUP(Tweets!A39+7,Diario!$A$1:$A$2009,Diario!$E$1:$E$2009)/_xlfn.XLOOKUP(Tweets!A39,Diario!$A$1:$A$2009,Diario!$E$1:$E$2009)-1,"")</f>
        <v>1.4202074904444251E-2</v>
      </c>
      <c r="R39" s="34">
        <f>IFERROR(_xlfn.XLOOKUP(Tweets!A39,Diario!$A:$A,Diario!$I:$I),"")</f>
        <v>4.4753141845266728E-2</v>
      </c>
      <c r="S39" s="34" cm="1">
        <f t="array" ref="S39">IFERROR(_xlfn.STDEV.S(_xlfn._xlws.FILTER(Diario!$J$1:$J$2009,(Diario!$A$1:$A$2009&gt;=Tweets!A39)*(Diario!$A$1:$A$2009&lt;=Tweets!A39+3))),"")</f>
        <v>5.7286364439985797E-2</v>
      </c>
      <c r="T39" s="34" cm="1">
        <f t="array" ref="T39">IFERROR(_xlfn.STDEV.S(_xlfn._xlws.FILTER(Diario!$J$1:$J$2009,(Diario!$A$1:$A$2009&gt;=Tweets!A39)*(Diario!$A$1:$A$2009&lt;=Tweets!A39+7))),"")</f>
        <v>4.0990676922243896E-2</v>
      </c>
      <c r="U39" s="34">
        <f>IFERROR(_xlfn.XLOOKUP(Tweets!A39-1,Diario!$A:$A,Diario!$I:$I),"")</f>
        <v>4.546664480835607E-2</v>
      </c>
      <c r="V39" s="34" cm="1">
        <f t="array" ref="V39">IFERROR(_xlfn.STDEV.S(_xlfn._xlws.FILTER(Diario!$J:$J,(Diario!$A:$A&gt;=Tweets!A39-3)*(Diario!$A:$A&lt;=Tweets!A39-1))),"")</f>
        <v>1.8811668112271723E-2</v>
      </c>
      <c r="W39" s="34" cm="1">
        <f t="array" ref="W39">IFERROR(_xlfn.STDEV.S(_xlfn._xlws.FILTER(Diario!$J:$J,(Diario!$A:$A&gt;=Tweets!A39-7)*(Diario!$A:$A&lt;=Tweets!A39-1))),"")</f>
        <v>2.172970152805689E-2</v>
      </c>
      <c r="X39" s="7">
        <f>IF(_xlfn.XLOOKUP(Tweets!A39+3,Diario!$A:$A,Diario!$E:$E,,1)="",0,1)</f>
        <v>1</v>
      </c>
      <c r="Y39" s="7">
        <f>IF(_xlfn.XLOOKUP(Tweets!A39+7,Diario!$A:$A,Diario!$E:$E,,1)="",0,1)</f>
        <v>1</v>
      </c>
    </row>
    <row r="40" spans="1:25" x14ac:dyDescent="0.25">
      <c r="A40" s="24">
        <v>44269</v>
      </c>
      <c r="B40" s="25" t="s">
        <v>132</v>
      </c>
      <c r="C40" s="26">
        <v>149000</v>
      </c>
      <c r="D40" s="26">
        <v>16000</v>
      </c>
      <c r="E40" s="26">
        <v>6000</v>
      </c>
      <c r="F40" s="26" t="str">
        <f t="shared" si="1"/>
        <v>Alto</v>
      </c>
      <c r="G40" s="26">
        <f>SUM(Tweets[[#This Row],[Likes]:[Respuestas]])</f>
        <v>171000</v>
      </c>
      <c r="H40" s="27" t="s">
        <v>133</v>
      </c>
      <c r="I40" s="25" t="s">
        <v>53</v>
      </c>
      <c r="J40" s="25" t="s">
        <v>35</v>
      </c>
      <c r="K40" s="25" t="s">
        <v>36</v>
      </c>
      <c r="L40" s="25" t="s">
        <v>55</v>
      </c>
      <c r="M40" s="25" t="s">
        <v>38</v>
      </c>
      <c r="N40" s="25" t="s">
        <v>39</v>
      </c>
      <c r="O40" s="34">
        <f>IFERROR(_xlfn.XLOOKUP(Tweets!A40+1,Diario!$A$1:$A$2009,Diario!$E$1:$E$2009)/_xlfn.XLOOKUP(Tweets!A40,Diario!$A$1:$A$2009,Diario!$E$1:$E$2009)-1,"")</f>
        <v>-6.1570707619033715E-2</v>
      </c>
      <c r="P40" s="34">
        <f>IFERROR(_xlfn.XLOOKUP(Tweets!A40+3,Diario!$A$1:$A$2009,Diario!$E$1:$E$2009)/_xlfn.XLOOKUP(Tweets!A40,Diario!$A$1:$A$2009,Diario!$E$1:$E$2009)-1,"")</f>
        <v>-1.1250252448822717E-2</v>
      </c>
      <c r="Q40" s="34">
        <f>IFERROR(_xlfn.XLOOKUP(Tweets!A40+7,Diario!$A$1:$A$2009,Diario!$E$1:$E$2009)/_xlfn.XLOOKUP(Tweets!A40,Diario!$A$1:$A$2009,Diario!$E$1:$E$2009)-1,"")</f>
        <v>-3.3476130247620861E-2</v>
      </c>
      <c r="R40" s="34">
        <f>IFERROR(_xlfn.XLOOKUP(Tweets!A40,Diario!$A:$A,Diario!$I:$I),"")</f>
        <v>3.1686212630026939E-2</v>
      </c>
      <c r="S40" s="34" cm="1">
        <f t="array" ref="S40">IFERROR(_xlfn.STDEV.S(_xlfn._xlws.FILTER(Diario!$J$1:$J$2009,(Diario!$A$1:$A$2009&gt;=Tweets!A40)*(Diario!$A$1:$A$2009&lt;=Tweets!A40+3))),"")</f>
        <v>4.3576763686904108E-2</v>
      </c>
      <c r="T40" s="34" cm="1">
        <f t="array" ref="T40">IFERROR(_xlfn.STDEV.S(_xlfn._xlws.FILTER(Diario!$J$1:$J$2009,(Diario!$A$1:$A$2009&gt;=Tweets!A40)*(Diario!$A$1:$A$2009&lt;=Tweets!A40+7))),"")</f>
        <v>3.4227840247336411E-2</v>
      </c>
      <c r="U40" s="34">
        <f>IFERROR(_xlfn.XLOOKUP(Tweets!A40-1,Diario!$A:$A,Diario!$I:$I),"")</f>
        <v>1.1738953894467679E-2</v>
      </c>
      <c r="V40" s="34" cm="1">
        <f t="array" ref="V40">IFERROR(_xlfn.STDEV.S(_xlfn._xlws.FILTER(Diario!$J:$J,(Diario!$A:$A&gt;=Tweets!A40-3)*(Diario!$A:$A&lt;=Tweets!A40-1))),"")</f>
        <v>5.2846685545833938E-2</v>
      </c>
      <c r="W40" s="34" cm="1">
        <f t="array" ref="W40">IFERROR(_xlfn.STDEV.S(_xlfn._xlws.FILTER(Diario!$J:$J,(Diario!$A:$A&gt;=Tweets!A40-7)*(Diario!$A:$A&lt;=Tweets!A40-1))),"")</f>
        <v>3.3216562957729838E-2</v>
      </c>
      <c r="X40" s="7">
        <f>IF(_xlfn.XLOOKUP(Tweets!A40+3,Diario!$A:$A,Diario!$E:$E,,1)="",0,1)</f>
        <v>1</v>
      </c>
      <c r="Y40" s="7">
        <f>IF(_xlfn.XLOOKUP(Tweets!A40+7,Diario!$A:$A,Diario!$E:$E,,1)="",0,1)</f>
        <v>1</v>
      </c>
    </row>
    <row r="41" spans="1:25" x14ac:dyDescent="0.25">
      <c r="A41" s="24">
        <v>44269</v>
      </c>
      <c r="B41" s="25" t="s">
        <v>134</v>
      </c>
      <c r="C41" s="26">
        <v>215000</v>
      </c>
      <c r="D41" s="26">
        <v>21000</v>
      </c>
      <c r="E41" s="26">
        <v>10000</v>
      </c>
      <c r="F41" s="26" t="str">
        <f t="shared" si="1"/>
        <v>Alto</v>
      </c>
      <c r="G41" s="26">
        <f>SUM(Tweets[[#This Row],[Likes]:[Respuestas]])</f>
        <v>246000</v>
      </c>
      <c r="H41" s="27" t="s">
        <v>135</v>
      </c>
      <c r="I41" s="25" t="s">
        <v>42</v>
      </c>
      <c r="J41" s="25" t="s">
        <v>35</v>
      </c>
      <c r="K41" s="25" t="s">
        <v>49</v>
      </c>
      <c r="L41" s="25" t="s">
        <v>80</v>
      </c>
      <c r="M41" s="25" t="s">
        <v>68</v>
      </c>
      <c r="N41" s="25" t="s">
        <v>39</v>
      </c>
      <c r="O41" s="34">
        <f>IFERROR(_xlfn.XLOOKUP(Tweets!A41+1,Diario!$A$1:$A$2009,Diario!$E$1:$E$2009)/_xlfn.XLOOKUP(Tweets!A41,Diario!$A$1:$A$2009,Diario!$E$1:$E$2009)-1,"")</f>
        <v>-6.1570707619033715E-2</v>
      </c>
      <c r="P41" s="34">
        <f>IFERROR(_xlfn.XLOOKUP(Tweets!A41+3,Diario!$A$1:$A$2009,Diario!$E$1:$E$2009)/_xlfn.XLOOKUP(Tweets!A41,Diario!$A$1:$A$2009,Diario!$E$1:$E$2009)-1,"")</f>
        <v>-1.1250252448822717E-2</v>
      </c>
      <c r="Q41" s="34">
        <f>IFERROR(_xlfn.XLOOKUP(Tweets!A41+7,Diario!$A$1:$A$2009,Diario!$E$1:$E$2009)/_xlfn.XLOOKUP(Tweets!A41,Diario!$A$1:$A$2009,Diario!$E$1:$E$2009)-1,"")</f>
        <v>-3.3476130247620861E-2</v>
      </c>
      <c r="R41" s="34">
        <f>IFERROR(_xlfn.XLOOKUP(Tweets!A41,Diario!$A:$A,Diario!$I:$I),"")</f>
        <v>3.1686212630026939E-2</v>
      </c>
      <c r="S41" s="34" cm="1">
        <f t="array" ref="S41">IFERROR(_xlfn.STDEV.S(_xlfn._xlws.FILTER(Diario!$J$1:$J$2009,(Diario!$A$1:$A$2009&gt;=Tweets!A41)*(Diario!$A$1:$A$2009&lt;=Tweets!A41+3))),"")</f>
        <v>4.3576763686904108E-2</v>
      </c>
      <c r="T41" s="34" cm="1">
        <f t="array" ref="T41">IFERROR(_xlfn.STDEV.S(_xlfn._xlws.FILTER(Diario!$J$1:$J$2009,(Diario!$A$1:$A$2009&gt;=Tweets!A41)*(Diario!$A$1:$A$2009&lt;=Tweets!A41+7))),"")</f>
        <v>3.4227840247336411E-2</v>
      </c>
      <c r="U41" s="34">
        <f>IFERROR(_xlfn.XLOOKUP(Tweets!A41-1,Diario!$A:$A,Diario!$I:$I),"")</f>
        <v>1.1738953894467679E-2</v>
      </c>
      <c r="V41" s="34" cm="1">
        <f t="array" ref="V41">IFERROR(_xlfn.STDEV.S(_xlfn._xlws.FILTER(Diario!$J:$J,(Diario!$A:$A&gt;=Tweets!A41-3)*(Diario!$A:$A&lt;=Tweets!A41-1))),"")</f>
        <v>5.2846685545833938E-2</v>
      </c>
      <c r="W41" s="34" cm="1">
        <f t="array" ref="W41">IFERROR(_xlfn.STDEV.S(_xlfn._xlws.FILTER(Diario!$J:$J,(Diario!$A:$A&gt;=Tweets!A41-7)*(Diario!$A:$A&lt;=Tweets!A41-1))),"")</f>
        <v>3.3216562957729838E-2</v>
      </c>
      <c r="X41" s="7">
        <f>IF(_xlfn.XLOOKUP(Tweets!A41+3,Diario!$A:$A,Diario!$E:$E,,1)="",0,1)</f>
        <v>1</v>
      </c>
      <c r="Y41" s="7">
        <f>IF(_xlfn.XLOOKUP(Tweets!A41+7,Diario!$A:$A,Diario!$E:$E,,1)="",0,1)</f>
        <v>1</v>
      </c>
    </row>
    <row r="42" spans="1:25" x14ac:dyDescent="0.25">
      <c r="A42" s="24">
        <v>44270</v>
      </c>
      <c r="B42" s="25" t="s">
        <v>136</v>
      </c>
      <c r="C42" s="26">
        <v>18000</v>
      </c>
      <c r="D42" s="26">
        <v>32000</v>
      </c>
      <c r="E42" s="26">
        <v>213000</v>
      </c>
      <c r="F42" s="26" t="str">
        <f t="shared" si="1"/>
        <v>Alto</v>
      </c>
      <c r="G42" s="26">
        <f>SUM(Tweets[[#This Row],[Likes]:[Respuestas]])</f>
        <v>263000</v>
      </c>
      <c r="H42" s="27" t="s">
        <v>137</v>
      </c>
      <c r="I42" s="25" t="s">
        <v>42</v>
      </c>
      <c r="J42" s="25" t="s">
        <v>35</v>
      </c>
      <c r="K42" s="25" t="s">
        <v>49</v>
      </c>
      <c r="L42" s="25" t="s">
        <v>50</v>
      </c>
      <c r="M42" s="25" t="s">
        <v>37</v>
      </c>
      <c r="N42" s="25" t="s">
        <v>62</v>
      </c>
      <c r="O42" s="34">
        <f>IFERROR(_xlfn.XLOOKUP(Tweets!A42+1,Diario!$A$1:$A$2009,Diario!$E$1:$E$2009)/_xlfn.XLOOKUP(Tweets!A42,Diario!$A$1:$A$2009,Diario!$E$1:$E$2009)-1,"")</f>
        <v>1.3137067426195914E-2</v>
      </c>
      <c r="P42" s="34">
        <f>IFERROR(_xlfn.XLOOKUP(Tweets!A42+3,Diario!$A$1:$A$2009,Diario!$E$1:$E$2009)/_xlfn.XLOOKUP(Tweets!A42,Diario!$A$1:$A$2009,Diario!$E$1:$E$2009)-1,"")</f>
        <v>3.5237477437629394E-2</v>
      </c>
      <c r="Q42" s="34">
        <f>IFERROR(_xlfn.XLOOKUP(Tweets!A42+7,Diario!$A$1:$A$2009,Diario!$E$1:$E$2009)/_xlfn.XLOOKUP(Tweets!A42,Diario!$A$1:$A$2009,Diario!$E$1:$E$2009)-1,"")</f>
        <v>-2.6451075444144823E-2</v>
      </c>
      <c r="R42" s="34">
        <f>IFERROR(_xlfn.XLOOKUP(Tweets!A42,Diario!$A:$A,Diario!$I:$I),"")</f>
        <v>6.9766424647635494E-2</v>
      </c>
      <c r="S42" s="34" cm="1">
        <f t="array" ref="S42">IFERROR(_xlfn.STDEV.S(_xlfn._xlws.FILTER(Diario!$J$1:$J$2009,(Diario!$A$1:$A$2009&gt;=Tweets!A42)*(Diario!$A$1:$A$2009&lt;=Tweets!A42+3))),"")</f>
        <v>2.3580303846580917E-2</v>
      </c>
      <c r="T42" s="34" cm="1">
        <f t="array" ref="T42">IFERROR(_xlfn.STDEV.S(_xlfn._xlws.FILTER(Diario!$J$1:$J$2009,(Diario!$A$1:$A$2009&gt;=Tweets!A42)*(Diario!$A$1:$A$2009&lt;=Tweets!A42+7))),"")</f>
        <v>2.7594166855587177E-2</v>
      </c>
      <c r="U42" s="34">
        <f>IFERROR(_xlfn.XLOOKUP(Tweets!A42-1,Diario!$A:$A,Diario!$I:$I),"")</f>
        <v>3.1686212630026939E-2</v>
      </c>
      <c r="V42" s="34" cm="1">
        <f t="array" ref="V42">IFERROR(_xlfn.STDEV.S(_xlfn._xlws.FILTER(Diario!$J:$J,(Diario!$A:$A&gt;=Tweets!A42-3)*(Diario!$A:$A&lt;=Tweets!A42-1))),"")</f>
        <v>6.9006941829200572E-2</v>
      </c>
      <c r="W42" s="34" cm="1">
        <f t="array" ref="W42">IFERROR(_xlfn.STDEV.S(_xlfn._xlws.FILTER(Diario!$J:$J,(Diario!$A:$A&gt;=Tweets!A42-7)*(Diario!$A:$A&lt;=Tweets!A42-1))),"")</f>
        <v>4.57708148851124E-2</v>
      </c>
      <c r="X42" s="7">
        <f>IF(_xlfn.XLOOKUP(Tweets!A42+3,Diario!$A:$A,Diario!$E:$E,,1)="",0,1)</f>
        <v>1</v>
      </c>
      <c r="Y42" s="7">
        <f>IF(_xlfn.XLOOKUP(Tweets!A42+7,Diario!$A:$A,Diario!$E:$E,,1)="",0,1)</f>
        <v>1</v>
      </c>
    </row>
    <row r="43" spans="1:25" x14ac:dyDescent="0.25">
      <c r="A43" s="24">
        <v>44279</v>
      </c>
      <c r="B43" s="25" t="s">
        <v>138</v>
      </c>
      <c r="C43" s="26">
        <v>167000</v>
      </c>
      <c r="D43" s="26">
        <v>30000</v>
      </c>
      <c r="E43" s="26">
        <v>18000</v>
      </c>
      <c r="F43" s="26" t="str">
        <f t="shared" si="1"/>
        <v>Alto</v>
      </c>
      <c r="G43" s="26">
        <f>SUM(Tweets[[#This Row],[Likes]:[Respuestas]])</f>
        <v>215000</v>
      </c>
      <c r="H43" s="27" t="s">
        <v>139</v>
      </c>
      <c r="I43" s="25" t="s">
        <v>53</v>
      </c>
      <c r="J43" s="25" t="s">
        <v>35</v>
      </c>
      <c r="K43" s="25" t="s">
        <v>71</v>
      </c>
      <c r="L43" s="25" t="s">
        <v>96</v>
      </c>
      <c r="M43" s="25" t="s">
        <v>45</v>
      </c>
      <c r="N43" s="25" t="s">
        <v>39</v>
      </c>
      <c r="O43" s="34">
        <f>IFERROR(_xlfn.XLOOKUP(Tweets!A43+1,Diario!$A$1:$A$2009,Diario!$E$1:$E$2009)/_xlfn.XLOOKUP(Tweets!A43,Diario!$A$1:$A$2009,Diario!$E$1:$E$2009)-1,"")</f>
        <v>-2.2299100046224152E-2</v>
      </c>
      <c r="P43" s="34">
        <f>IFERROR(_xlfn.XLOOKUP(Tweets!A43+3,Diario!$A$1:$A$2009,Diario!$E$1:$E$2009)/_xlfn.XLOOKUP(Tweets!A43,Diario!$A$1:$A$2009,Diario!$E$1:$E$2009)-1,"")</f>
        <v>6.3385153804472738E-2</v>
      </c>
      <c r="Q43" s="34">
        <f>IFERROR(_xlfn.XLOOKUP(Tweets!A43+7,Diario!$A$1:$A$2009,Diario!$E$1:$E$2009)/_xlfn.XLOOKUP(Tweets!A43,Diario!$A$1:$A$2009,Diario!$E$1:$E$2009)-1,"")</f>
        <v>0.11666243232196916</v>
      </c>
      <c r="R43" s="34">
        <f>IFERROR(_xlfn.XLOOKUP(Tweets!A43,Diario!$A:$A,Diario!$I:$I),"")</f>
        <v>7.3025411013325991E-2</v>
      </c>
      <c r="S43" s="34" cm="1">
        <f t="array" ref="S43">IFERROR(_xlfn.STDEV.S(_xlfn._xlws.FILTER(Diario!$J$1:$J$2009,(Diario!$A$1:$A$2009&gt;=Tweets!A43)*(Diario!$A$1:$A$2009&lt;=Tweets!A43+3))),"")</f>
        <v>3.9389961535520199E-2</v>
      </c>
      <c r="T43" s="34" cm="1">
        <f t="array" ref="T43">IFERROR(_xlfn.STDEV.S(_xlfn._xlws.FILTER(Diario!$J$1:$J$2009,(Diario!$A$1:$A$2009&gt;=Tweets!A43)*(Diario!$A$1:$A$2009&lt;=Tweets!A43+7))),"")</f>
        <v>2.7720013518692431E-2</v>
      </c>
      <c r="U43" s="34">
        <f>IFERROR(_xlfn.XLOOKUP(Tweets!A43-1,Diario!$A:$A,Diario!$I:$I),"")</f>
        <v>6.3808601407567389E-2</v>
      </c>
      <c r="V43" s="34" cm="1">
        <f t="array" ref="V43">IFERROR(_xlfn.STDEV.S(_xlfn._xlws.FILTER(Diario!$J:$J,(Diario!$A:$A&gt;=Tweets!A43-3)*(Diario!$A:$A&lt;=Tweets!A43-1))),"")</f>
        <v>3.1474584897305542E-2</v>
      </c>
      <c r="W43" s="34" cm="1">
        <f t="array" ref="W43">IFERROR(_xlfn.STDEV.S(_xlfn._xlws.FILTER(Diario!$J:$J,(Diario!$A:$A&gt;=Tweets!A43-7)*(Diario!$A:$A&lt;=Tweets!A43-1))),"")</f>
        <v>2.3473598545953579E-2</v>
      </c>
      <c r="X43" s="7">
        <f>IF(_xlfn.XLOOKUP(Tweets!A43+3,Diario!$A:$A,Diario!$E:$E,,1)="",0,1)</f>
        <v>1</v>
      </c>
      <c r="Y43" s="7">
        <f>IF(_xlfn.XLOOKUP(Tweets!A43+7,Diario!$A:$A,Diario!$E:$E,,1)="",0,1)</f>
        <v>1</v>
      </c>
    </row>
    <row r="44" spans="1:25" x14ac:dyDescent="0.25">
      <c r="A44" s="24">
        <v>44279</v>
      </c>
      <c r="B44" s="25" t="s">
        <v>140</v>
      </c>
      <c r="C44" s="26">
        <v>772000</v>
      </c>
      <c r="D44" s="26">
        <v>116000</v>
      </c>
      <c r="E44" s="26">
        <v>30000</v>
      </c>
      <c r="F44" s="26" t="str">
        <f t="shared" si="1"/>
        <v>Muy alto</v>
      </c>
      <c r="G44" s="26">
        <f>SUM(Tweets[[#This Row],[Likes]:[Respuestas]])</f>
        <v>918000</v>
      </c>
      <c r="H44" s="27" t="s">
        <v>141</v>
      </c>
      <c r="I44" s="25" t="s">
        <v>34</v>
      </c>
      <c r="J44" s="25" t="s">
        <v>35</v>
      </c>
      <c r="K44" s="25" t="s">
        <v>49</v>
      </c>
      <c r="L44" s="25" t="s">
        <v>50</v>
      </c>
      <c r="M44" s="25" t="s">
        <v>68</v>
      </c>
      <c r="N44" s="25" t="s">
        <v>39</v>
      </c>
      <c r="O44" s="34">
        <f>IFERROR(_xlfn.XLOOKUP(Tweets!A44+1,Diario!$A$1:$A$2009,Diario!$E$1:$E$2009)/_xlfn.XLOOKUP(Tweets!A44,Diario!$A$1:$A$2009,Diario!$E$1:$E$2009)-1,"")</f>
        <v>-2.2299100046224152E-2</v>
      </c>
      <c r="P44" s="34">
        <f>IFERROR(_xlfn.XLOOKUP(Tweets!A44+3,Diario!$A$1:$A$2009,Diario!$E$1:$E$2009)/_xlfn.XLOOKUP(Tweets!A44,Diario!$A$1:$A$2009,Diario!$E$1:$E$2009)-1,"")</f>
        <v>6.3385153804472738E-2</v>
      </c>
      <c r="Q44" s="34">
        <f>IFERROR(_xlfn.XLOOKUP(Tweets!A44+7,Diario!$A$1:$A$2009,Diario!$E$1:$E$2009)/_xlfn.XLOOKUP(Tweets!A44,Diario!$A$1:$A$2009,Diario!$E$1:$E$2009)-1,"")</f>
        <v>0.11666243232196916</v>
      </c>
      <c r="R44" s="34">
        <f>IFERROR(_xlfn.XLOOKUP(Tweets!A44,Diario!$A:$A,Diario!$I:$I),"")</f>
        <v>7.3025411013325991E-2</v>
      </c>
      <c r="S44" s="34" cm="1">
        <f t="array" ref="S44">IFERROR(_xlfn.STDEV.S(_xlfn._xlws.FILTER(Diario!$J$1:$J$2009,(Diario!$A$1:$A$2009&gt;=Tweets!A44)*(Diario!$A$1:$A$2009&lt;=Tweets!A44+3))),"")</f>
        <v>3.9389961535520199E-2</v>
      </c>
      <c r="T44" s="34" cm="1">
        <f t="array" ref="T44">IFERROR(_xlfn.STDEV.S(_xlfn._xlws.FILTER(Diario!$J$1:$J$2009,(Diario!$A$1:$A$2009&gt;=Tweets!A44)*(Diario!$A$1:$A$2009&lt;=Tweets!A44+7))),"")</f>
        <v>2.7720013518692431E-2</v>
      </c>
      <c r="U44" s="34">
        <f>IFERROR(_xlfn.XLOOKUP(Tweets!A44-1,Diario!$A:$A,Diario!$I:$I),"")</f>
        <v>6.3808601407567389E-2</v>
      </c>
      <c r="V44" s="34" cm="1">
        <f t="array" ref="V44">IFERROR(_xlfn.STDEV.S(_xlfn._xlws.FILTER(Diario!$J:$J,(Diario!$A:$A&gt;=Tweets!A44-3)*(Diario!$A:$A&lt;=Tweets!A44-1))),"")</f>
        <v>3.1474584897305542E-2</v>
      </c>
      <c r="W44" s="34" cm="1">
        <f t="array" ref="W44">IFERROR(_xlfn.STDEV.S(_xlfn._xlws.FILTER(Diario!$J:$J,(Diario!$A:$A&gt;=Tweets!A44-7)*(Diario!$A:$A&lt;=Tweets!A44-1))),"")</f>
        <v>2.3473598545953579E-2</v>
      </c>
      <c r="X44" s="7">
        <f>IF(_xlfn.XLOOKUP(Tweets!A44+3,Diario!$A:$A,Diario!$E:$E,,1)="",0,1)</f>
        <v>1</v>
      </c>
      <c r="Y44" s="7">
        <f>IF(_xlfn.XLOOKUP(Tweets!A44+7,Diario!$A:$A,Diario!$E:$E,,1)="",0,1)</f>
        <v>1</v>
      </c>
    </row>
    <row r="45" spans="1:25" x14ac:dyDescent="0.25">
      <c r="A45" s="24">
        <v>44279</v>
      </c>
      <c r="B45" s="25" t="s">
        <v>142</v>
      </c>
      <c r="C45" s="26">
        <v>155000</v>
      </c>
      <c r="D45" s="26">
        <v>20000</v>
      </c>
      <c r="E45" s="26">
        <v>3000</v>
      </c>
      <c r="F45" s="26" t="str">
        <f t="shared" si="1"/>
        <v>Alto</v>
      </c>
      <c r="G45" s="26">
        <f>SUM(Tweets[[#This Row],[Likes]:[Respuestas]])</f>
        <v>178000</v>
      </c>
      <c r="H45" s="27" t="s">
        <v>143</v>
      </c>
      <c r="I45" s="25" t="s">
        <v>34</v>
      </c>
      <c r="J45" s="25" t="s">
        <v>54</v>
      </c>
      <c r="K45" s="25" t="s">
        <v>49</v>
      </c>
      <c r="L45" s="25" t="s">
        <v>50</v>
      </c>
      <c r="M45" s="25" t="s">
        <v>111</v>
      </c>
      <c r="N45" s="25" t="s">
        <v>39</v>
      </c>
      <c r="O45" s="34">
        <f>IFERROR(_xlfn.XLOOKUP(Tweets!A45+1,Diario!$A$1:$A$2009,Diario!$E$1:$E$2009)/_xlfn.XLOOKUP(Tweets!A45,Diario!$A$1:$A$2009,Diario!$E$1:$E$2009)-1,"")</f>
        <v>-2.2299100046224152E-2</v>
      </c>
      <c r="P45" s="34">
        <f>IFERROR(_xlfn.XLOOKUP(Tweets!A45+3,Diario!$A$1:$A$2009,Diario!$E$1:$E$2009)/_xlfn.XLOOKUP(Tweets!A45,Diario!$A$1:$A$2009,Diario!$E$1:$E$2009)-1,"")</f>
        <v>6.3385153804472738E-2</v>
      </c>
      <c r="Q45" s="34">
        <f>IFERROR(_xlfn.XLOOKUP(Tweets!A45+7,Diario!$A$1:$A$2009,Diario!$E$1:$E$2009)/_xlfn.XLOOKUP(Tweets!A45,Diario!$A$1:$A$2009,Diario!$E$1:$E$2009)-1,"")</f>
        <v>0.11666243232196916</v>
      </c>
      <c r="R45" s="34">
        <f>IFERROR(_xlfn.XLOOKUP(Tweets!A45,Diario!$A:$A,Diario!$I:$I),"")</f>
        <v>7.3025411013325991E-2</v>
      </c>
      <c r="S45" s="34" cm="1">
        <f t="array" ref="S45">IFERROR(_xlfn.STDEV.S(_xlfn._xlws.FILTER(Diario!$J$1:$J$2009,(Diario!$A$1:$A$2009&gt;=Tweets!A45)*(Diario!$A$1:$A$2009&lt;=Tweets!A45+3))),"")</f>
        <v>3.9389961535520199E-2</v>
      </c>
      <c r="T45" s="34" cm="1">
        <f t="array" ref="T45">IFERROR(_xlfn.STDEV.S(_xlfn._xlws.FILTER(Diario!$J$1:$J$2009,(Diario!$A$1:$A$2009&gt;=Tweets!A45)*(Diario!$A$1:$A$2009&lt;=Tweets!A45+7))),"")</f>
        <v>2.7720013518692431E-2</v>
      </c>
      <c r="U45" s="34">
        <f>IFERROR(_xlfn.XLOOKUP(Tweets!A45-1,Diario!$A:$A,Diario!$I:$I),"")</f>
        <v>6.3808601407567389E-2</v>
      </c>
      <c r="V45" s="34" cm="1">
        <f t="array" ref="V45">IFERROR(_xlfn.STDEV.S(_xlfn._xlws.FILTER(Diario!$J:$J,(Diario!$A:$A&gt;=Tweets!A45-3)*(Diario!$A:$A&lt;=Tweets!A45-1))),"")</f>
        <v>3.1474584897305542E-2</v>
      </c>
      <c r="W45" s="34" cm="1">
        <f t="array" ref="W45">IFERROR(_xlfn.STDEV.S(_xlfn._xlws.FILTER(Diario!$J:$J,(Diario!$A:$A&gt;=Tweets!A45-7)*(Diario!$A:$A&lt;=Tweets!A45-1))),"")</f>
        <v>2.3473598545953579E-2</v>
      </c>
      <c r="X45" s="7">
        <f>IF(_xlfn.XLOOKUP(Tweets!A45+3,Diario!$A:$A,Diario!$E:$E,,1)="",0,1)</f>
        <v>1</v>
      </c>
      <c r="Y45" s="7">
        <f>IF(_xlfn.XLOOKUP(Tweets!A45+7,Diario!$A:$A,Diario!$E:$E,,1)="",0,1)</f>
        <v>1</v>
      </c>
    </row>
    <row r="46" spans="1:25" x14ac:dyDescent="0.25">
      <c r="A46" s="24">
        <v>44279</v>
      </c>
      <c r="B46" s="25" t="s">
        <v>144</v>
      </c>
      <c r="C46" s="26">
        <v>121000</v>
      </c>
      <c r="D46" s="26">
        <v>8000</v>
      </c>
      <c r="E46" s="26">
        <v>2000</v>
      </c>
      <c r="F46" s="26" t="str">
        <f t="shared" si="1"/>
        <v>Alto</v>
      </c>
      <c r="G46" s="26">
        <f>SUM(Tweets[[#This Row],[Likes]:[Respuestas]])</f>
        <v>131000</v>
      </c>
      <c r="H46" s="27" t="s">
        <v>145</v>
      </c>
      <c r="I46" s="25" t="s">
        <v>34</v>
      </c>
      <c r="J46" s="25" t="s">
        <v>54</v>
      </c>
      <c r="K46" s="25" t="s">
        <v>49</v>
      </c>
      <c r="L46" s="25" t="s">
        <v>50</v>
      </c>
      <c r="M46" s="25" t="s">
        <v>111</v>
      </c>
      <c r="N46" s="25" t="s">
        <v>39</v>
      </c>
      <c r="O46" s="34">
        <f>IFERROR(_xlfn.XLOOKUP(Tweets!A46+1,Diario!$A$1:$A$2009,Diario!$E$1:$E$2009)/_xlfn.XLOOKUP(Tweets!A46,Diario!$A$1:$A$2009,Diario!$E$1:$E$2009)-1,"")</f>
        <v>-2.2299100046224152E-2</v>
      </c>
      <c r="P46" s="34">
        <f>IFERROR(_xlfn.XLOOKUP(Tweets!A46+3,Diario!$A$1:$A$2009,Diario!$E$1:$E$2009)/_xlfn.XLOOKUP(Tweets!A46,Diario!$A$1:$A$2009,Diario!$E$1:$E$2009)-1,"")</f>
        <v>6.3385153804472738E-2</v>
      </c>
      <c r="Q46" s="34">
        <f>IFERROR(_xlfn.XLOOKUP(Tweets!A46+7,Diario!$A$1:$A$2009,Diario!$E$1:$E$2009)/_xlfn.XLOOKUP(Tweets!A46,Diario!$A$1:$A$2009,Diario!$E$1:$E$2009)-1,"")</f>
        <v>0.11666243232196916</v>
      </c>
      <c r="R46" s="34">
        <f>IFERROR(_xlfn.XLOOKUP(Tweets!A46,Diario!$A:$A,Diario!$I:$I),"")</f>
        <v>7.3025411013325991E-2</v>
      </c>
      <c r="S46" s="34" cm="1">
        <f t="array" ref="S46">IFERROR(_xlfn.STDEV.S(_xlfn._xlws.FILTER(Diario!$J$1:$J$2009,(Diario!$A$1:$A$2009&gt;=Tweets!A46)*(Diario!$A$1:$A$2009&lt;=Tweets!A46+3))),"")</f>
        <v>3.9389961535520199E-2</v>
      </c>
      <c r="T46" s="34" cm="1">
        <f t="array" ref="T46">IFERROR(_xlfn.STDEV.S(_xlfn._xlws.FILTER(Diario!$J$1:$J$2009,(Diario!$A$1:$A$2009&gt;=Tweets!A46)*(Diario!$A$1:$A$2009&lt;=Tweets!A46+7))),"")</f>
        <v>2.7720013518692431E-2</v>
      </c>
      <c r="U46" s="34">
        <f>IFERROR(_xlfn.XLOOKUP(Tweets!A46-1,Diario!$A:$A,Diario!$I:$I),"")</f>
        <v>6.3808601407567389E-2</v>
      </c>
      <c r="V46" s="34" cm="1">
        <f t="array" ref="V46">IFERROR(_xlfn.STDEV.S(_xlfn._xlws.FILTER(Diario!$J:$J,(Diario!$A:$A&gt;=Tweets!A46-3)*(Diario!$A:$A&lt;=Tweets!A46-1))),"")</f>
        <v>3.1474584897305542E-2</v>
      </c>
      <c r="W46" s="34" cm="1">
        <f t="array" ref="W46">IFERROR(_xlfn.STDEV.S(_xlfn._xlws.FILTER(Diario!$J:$J,(Diario!$A:$A&gt;=Tweets!A46-7)*(Diario!$A:$A&lt;=Tweets!A46-1))),"")</f>
        <v>2.3473598545953579E-2</v>
      </c>
      <c r="X46" s="7">
        <f>IF(_xlfn.XLOOKUP(Tweets!A46+3,Diario!$A:$A,Diario!$E:$E,,1)="",0,1)</f>
        <v>1</v>
      </c>
      <c r="Y46" s="7">
        <f>IF(_xlfn.XLOOKUP(Tweets!A46+7,Diario!$A:$A,Diario!$E:$E,,1)="",0,1)</f>
        <v>1</v>
      </c>
    </row>
    <row r="47" spans="1:25" x14ac:dyDescent="0.25">
      <c r="A47" s="24">
        <v>44287</v>
      </c>
      <c r="B47" s="25" t="s">
        <v>146</v>
      </c>
      <c r="C47" s="26">
        <v>469000</v>
      </c>
      <c r="D47" s="26">
        <v>52000</v>
      </c>
      <c r="E47" s="26">
        <v>21000</v>
      </c>
      <c r="F47" s="26" t="str">
        <f t="shared" si="1"/>
        <v>Muy alto</v>
      </c>
      <c r="G47" s="26">
        <f>SUM(Tweets[[#This Row],[Likes]:[Respuestas]])</f>
        <v>542000</v>
      </c>
      <c r="H47" s="27" t="s">
        <v>147</v>
      </c>
      <c r="I47" s="25" t="s">
        <v>53</v>
      </c>
      <c r="J47" s="25" t="s">
        <v>35</v>
      </c>
      <c r="K47" s="25" t="s">
        <v>43</v>
      </c>
      <c r="L47" s="25" t="s">
        <v>55</v>
      </c>
      <c r="M47" s="25" t="s">
        <v>38</v>
      </c>
      <c r="N47" s="25" t="s">
        <v>39</v>
      </c>
      <c r="O47" s="34">
        <f>IFERROR(_xlfn.XLOOKUP(Tweets!A47+1,Diario!$A$1:$A$2009,Diario!$E$1:$E$2009)/_xlfn.XLOOKUP(Tweets!A47,Diario!$A$1:$A$2009,Diario!$E$1:$E$2009)-1,"")</f>
        <v>3.5351926419293633E-3</v>
      </c>
      <c r="P47" s="34">
        <f>IFERROR(_xlfn.XLOOKUP(Tweets!A47+3,Diario!$A$1:$A$2009,Diario!$E$1:$E$2009)/_xlfn.XLOOKUP(Tweets!A47,Diario!$A$1:$A$2009,Diario!$E$1:$E$2009)-1,"")</f>
        <v>-9.1978473253758741E-3</v>
      </c>
      <c r="Q47" s="34">
        <f>IFERROR(_xlfn.XLOOKUP(Tweets!A47+7,Diario!$A$1:$A$2009,Diario!$E$1:$E$2009)/_xlfn.XLOOKUP(Tweets!A47,Diario!$A$1:$A$2009,Diario!$E$1:$E$2009)-1,"")</f>
        <v>-1.2521955147387409E-2</v>
      </c>
      <c r="R47" s="34">
        <f>IFERROR(_xlfn.XLOOKUP(Tweets!A47,Diario!$A:$A,Diario!$I:$I),"")</f>
        <v>1.3263341854682212E-2</v>
      </c>
      <c r="S47" s="34" cm="1">
        <f t="array" ref="S47">IFERROR(_xlfn.STDEV.S(_xlfn._xlws.FILTER(Diario!$J$1:$J$2009,(Diario!$A$1:$A$2009&gt;=Tweets!A47)*(Diario!$A$1:$A$2009&lt;=Tweets!A47+3))),"")</f>
        <v>2.1736055949089894E-2</v>
      </c>
      <c r="T47" s="34" cm="1">
        <f t="array" ref="T47">IFERROR(_xlfn.STDEV.S(_xlfn._xlws.FILTER(Diario!$J$1:$J$2009,(Diario!$A$1:$A$2009&gt;=Tweets!A47)*(Diario!$A$1:$A$2009&lt;=Tweets!A47+7))),"")</f>
        <v>2.3797832270383068E-2</v>
      </c>
      <c r="U47" s="34">
        <f>IFERROR(_xlfn.XLOOKUP(Tweets!A47-1,Diario!$A:$A,Diario!$I:$I),"")</f>
        <v>1.4297621884985422E-2</v>
      </c>
      <c r="V47" s="34" cm="1">
        <f t="array" ref="V47">IFERROR(_xlfn.STDEV.S(_xlfn._xlws.FILTER(Diario!$J:$J,(Diario!$A:$A&gt;=Tweets!A47-3)*(Diario!$A:$A&lt;=Tweets!A47-1))),"")</f>
        <v>1.0000691997095308E-2</v>
      </c>
      <c r="W47" s="34" cm="1">
        <f t="array" ref="W47">IFERROR(_xlfn.STDEV.S(_xlfn._xlws.FILTER(Diario!$J:$J,(Diario!$A:$A&gt;=Tweets!A47-7)*(Diario!$A:$A&lt;=Tweets!A47-1))),"")</f>
        <v>2.5326162341622774E-2</v>
      </c>
      <c r="X47" s="7">
        <f>IF(_xlfn.XLOOKUP(Tweets!A47+3,Diario!$A:$A,Diario!$E:$E,,1)="",0,1)</f>
        <v>1</v>
      </c>
      <c r="Y47" s="7">
        <f>IF(_xlfn.XLOOKUP(Tweets!A47+7,Diario!$A:$A,Diario!$E:$E,,1)="",0,1)</f>
        <v>1</v>
      </c>
    </row>
    <row r="48" spans="1:25" x14ac:dyDescent="0.25">
      <c r="A48" s="24">
        <v>44287</v>
      </c>
      <c r="B48" s="25" t="s">
        <v>148</v>
      </c>
      <c r="C48" s="26">
        <v>469000</v>
      </c>
      <c r="D48" s="26">
        <v>52000</v>
      </c>
      <c r="E48" s="26">
        <v>21000</v>
      </c>
      <c r="F48" s="26" t="str">
        <f t="shared" si="1"/>
        <v>Muy alto</v>
      </c>
      <c r="G48" s="26">
        <f>SUM(Tweets[[#This Row],[Likes]:[Respuestas]])</f>
        <v>542000</v>
      </c>
      <c r="H48" s="27" t="s">
        <v>147</v>
      </c>
      <c r="I48" s="25" t="s">
        <v>53</v>
      </c>
      <c r="J48" s="25" t="s">
        <v>35</v>
      </c>
      <c r="K48" s="25" t="s">
        <v>49</v>
      </c>
      <c r="L48" s="25" t="s">
        <v>50</v>
      </c>
      <c r="M48" s="25" t="s">
        <v>68</v>
      </c>
      <c r="N48" s="25" t="s">
        <v>39</v>
      </c>
      <c r="O48" s="34">
        <f>IFERROR(_xlfn.XLOOKUP(Tweets!A48+1,Diario!$A$1:$A$2009,Diario!$E$1:$E$2009)/_xlfn.XLOOKUP(Tweets!A48,Diario!$A$1:$A$2009,Diario!$E$1:$E$2009)-1,"")</f>
        <v>3.5351926419293633E-3</v>
      </c>
      <c r="P48" s="34">
        <f>IFERROR(_xlfn.XLOOKUP(Tweets!A48+3,Diario!$A$1:$A$2009,Diario!$E$1:$E$2009)/_xlfn.XLOOKUP(Tweets!A48,Diario!$A$1:$A$2009,Diario!$E$1:$E$2009)-1,"")</f>
        <v>-9.1978473253758741E-3</v>
      </c>
      <c r="Q48" s="34">
        <f>IFERROR(_xlfn.XLOOKUP(Tweets!A48+7,Diario!$A$1:$A$2009,Diario!$E$1:$E$2009)/_xlfn.XLOOKUP(Tweets!A48,Diario!$A$1:$A$2009,Diario!$E$1:$E$2009)-1,"")</f>
        <v>-1.2521955147387409E-2</v>
      </c>
      <c r="R48" s="34">
        <f>IFERROR(_xlfn.XLOOKUP(Tweets!A48,Diario!$A:$A,Diario!$I:$I),"")</f>
        <v>1.3263341854682212E-2</v>
      </c>
      <c r="S48" s="34" cm="1">
        <f t="array" ref="S48">IFERROR(_xlfn.STDEV.S(_xlfn._xlws.FILTER(Diario!$J$1:$J$2009,(Diario!$A$1:$A$2009&gt;=Tweets!A48)*(Diario!$A$1:$A$2009&lt;=Tweets!A48+3))),"")</f>
        <v>2.1736055949089894E-2</v>
      </c>
      <c r="T48" s="34" cm="1">
        <f t="array" ref="T48">IFERROR(_xlfn.STDEV.S(_xlfn._xlws.FILTER(Diario!$J$1:$J$2009,(Diario!$A$1:$A$2009&gt;=Tweets!A48)*(Diario!$A$1:$A$2009&lt;=Tweets!A48+7))),"")</f>
        <v>2.3797832270383068E-2</v>
      </c>
      <c r="U48" s="34">
        <f>IFERROR(_xlfn.XLOOKUP(Tweets!A48-1,Diario!$A:$A,Diario!$I:$I),"")</f>
        <v>1.4297621884985422E-2</v>
      </c>
      <c r="V48" s="34" cm="1">
        <f t="array" ref="V48">IFERROR(_xlfn.STDEV.S(_xlfn._xlws.FILTER(Diario!$J:$J,(Diario!$A:$A&gt;=Tweets!A48-3)*(Diario!$A:$A&lt;=Tweets!A48-1))),"")</f>
        <v>1.0000691997095308E-2</v>
      </c>
      <c r="W48" s="34" cm="1">
        <f t="array" ref="W48">IFERROR(_xlfn.STDEV.S(_xlfn._xlws.FILTER(Diario!$J:$J,(Diario!$A:$A&gt;=Tweets!A48-7)*(Diario!$A:$A&lt;=Tweets!A48-1))),"")</f>
        <v>2.5326162341622774E-2</v>
      </c>
      <c r="X48" s="7">
        <f>IF(_xlfn.XLOOKUP(Tweets!A48+3,Diario!$A:$A,Diario!$E:$E,,1)="",0,1)</f>
        <v>1</v>
      </c>
      <c r="Y48" s="7">
        <f>IF(_xlfn.XLOOKUP(Tweets!A48+7,Diario!$A:$A,Diario!$E:$E,,1)="",0,1)</f>
        <v>1</v>
      </c>
    </row>
    <row r="49" spans="1:25" x14ac:dyDescent="0.25">
      <c r="A49" s="24">
        <v>44288</v>
      </c>
      <c r="B49" s="25" t="s">
        <v>149</v>
      </c>
      <c r="C49" s="26">
        <v>13000</v>
      </c>
      <c r="D49" s="26">
        <v>2000</v>
      </c>
      <c r="E49" s="26">
        <v>895</v>
      </c>
      <c r="F49" s="26" t="str">
        <f t="shared" si="1"/>
        <v>Bajo</v>
      </c>
      <c r="G49" s="26">
        <f>SUM(Tweets[[#This Row],[Likes]:[Respuestas]])</f>
        <v>15895</v>
      </c>
      <c r="H49" s="27" t="s">
        <v>150</v>
      </c>
      <c r="I49" s="25" t="s">
        <v>53</v>
      </c>
      <c r="J49" s="25" t="s">
        <v>54</v>
      </c>
      <c r="K49" s="25" t="s">
        <v>36</v>
      </c>
      <c r="L49" s="25" t="s">
        <v>80</v>
      </c>
      <c r="M49" s="25" t="s">
        <v>38</v>
      </c>
      <c r="N49" s="25" t="s">
        <v>39</v>
      </c>
      <c r="O49" s="34">
        <f>IFERROR(_xlfn.XLOOKUP(Tweets!A49+1,Diario!$A$1:$A$2009,Diario!$E$1:$E$2009)/_xlfn.XLOOKUP(Tweets!A49,Diario!$A$1:$A$2009,Diario!$E$1:$E$2009)-1,"")</f>
        <v>-3.0937698233087674E-2</v>
      </c>
      <c r="P49" s="34">
        <f>IFERROR(_xlfn.XLOOKUP(Tweets!A49+3,Diario!$A$1:$A$2009,Diario!$E$1:$E$2009)/_xlfn.XLOOKUP(Tweets!A49,Diario!$A$1:$A$2009,Diario!$E$1:$E$2009)-1,"")</f>
        <v>-3.1475196559197505E-3</v>
      </c>
      <c r="Q49" s="34">
        <f>IFERROR(_xlfn.XLOOKUP(Tweets!A49+7,Diario!$A$1:$A$2009,Diario!$E$1:$E$2009)/_xlfn.XLOOKUP(Tweets!A49,Diario!$A$1:$A$2009,Diario!$E$1:$E$2009)-1,"")</f>
        <v>-1.3633687736673283E-2</v>
      </c>
      <c r="R49" s="34">
        <f>IFERROR(_xlfn.XLOOKUP(Tweets!A49,Diario!$A:$A,Diario!$I:$I),"")</f>
        <v>1.0756269599012191E-2</v>
      </c>
      <c r="S49" s="34" cm="1">
        <f t="array" ref="S49">IFERROR(_xlfn.STDEV.S(_xlfn._xlws.FILTER(Diario!$J$1:$J$2009,(Diario!$A$1:$A$2009&gt;=Tweets!A49)*(Diario!$A$1:$A$2009&lt;=Tweets!A49+3))),"")</f>
        <v>2.2294782545378585E-2</v>
      </c>
      <c r="T49" s="34" cm="1">
        <f t="array" ref="T49">IFERROR(_xlfn.STDEV.S(_xlfn._xlws.FILTER(Diario!$J$1:$J$2009,(Diario!$A$1:$A$2009&gt;=Tweets!A49)*(Diario!$A$1:$A$2009&lt;=Tweets!A49+7))),"")</f>
        <v>2.5844325726472932E-2</v>
      </c>
      <c r="U49" s="34">
        <f>IFERROR(_xlfn.XLOOKUP(Tweets!A49-1,Diario!$A:$A,Diario!$I:$I),"")</f>
        <v>1.3263341854682212E-2</v>
      </c>
      <c r="V49" s="34" cm="1">
        <f t="array" ref="V49">IFERROR(_xlfn.STDEV.S(_xlfn._xlws.FILTER(Diario!$J:$J,(Diario!$A:$A&gt;=Tweets!A49-3)*(Diario!$A:$A&lt;=Tweets!A49-1))),"")</f>
        <v>1.7401878597743451E-3</v>
      </c>
      <c r="W49" s="34" cm="1">
        <f t="array" ref="W49">IFERROR(_xlfn.STDEV.S(_xlfn._xlws.FILTER(Diario!$J:$J,(Diario!$A:$A&gt;=Tweets!A49-7)*(Diario!$A:$A&lt;=Tweets!A49-1))),"")</f>
        <v>1.2543940130970375E-2</v>
      </c>
      <c r="X49" s="7">
        <f>IF(_xlfn.XLOOKUP(Tweets!A49+3,Diario!$A:$A,Diario!$E:$E,,1)="",0,1)</f>
        <v>1</v>
      </c>
      <c r="Y49" s="7">
        <f>IF(_xlfn.XLOOKUP(Tweets!A49+7,Diario!$A:$A,Diario!$E:$E,,1)="",0,1)</f>
        <v>1</v>
      </c>
    </row>
    <row r="50" spans="1:25" x14ac:dyDescent="0.25">
      <c r="A50" s="24">
        <v>44295</v>
      </c>
      <c r="B50" s="25" t="s">
        <v>151</v>
      </c>
      <c r="C50" s="26">
        <v>151000</v>
      </c>
      <c r="D50" s="26">
        <v>19000</v>
      </c>
      <c r="E50" s="26">
        <v>5000</v>
      </c>
      <c r="F50" s="26" t="str">
        <f t="shared" si="1"/>
        <v>Alto</v>
      </c>
      <c r="G50" s="26">
        <f>SUM(Tweets[[#This Row],[Likes]:[Respuestas]])</f>
        <v>175000</v>
      </c>
      <c r="H50" s="27" t="s">
        <v>152</v>
      </c>
      <c r="I50" s="25" t="s">
        <v>48</v>
      </c>
      <c r="J50" s="25" t="s">
        <v>35</v>
      </c>
      <c r="K50" s="25" t="s">
        <v>49</v>
      </c>
      <c r="L50" s="25" t="s">
        <v>50</v>
      </c>
      <c r="M50" s="25" t="s">
        <v>45</v>
      </c>
      <c r="N50" s="25" t="s">
        <v>39</v>
      </c>
      <c r="O50" s="34">
        <f>IFERROR(_xlfn.XLOOKUP(Tweets!A50+1,Diario!$A$1:$A$2009,Diario!$E$1:$E$2009)/_xlfn.XLOOKUP(Tweets!A50,Diario!$A$1:$A$2009,Diario!$E$1:$E$2009)-1,"")</f>
        <v>2.7304196889378574E-2</v>
      </c>
      <c r="P50" s="34">
        <f>IFERROR(_xlfn.XLOOKUP(Tweets!A50+3,Diario!$A$1:$A$2009,Diario!$E$1:$E$2009)/_xlfn.XLOOKUP(Tweets!A50,Diario!$A$1:$A$2009,Diario!$E$1:$E$2009)-1,"")</f>
        <v>3.0624263232245541E-2</v>
      </c>
      <c r="Q50" s="34">
        <f>IFERROR(_xlfn.XLOOKUP(Tweets!A50+7,Diario!$A$1:$A$2009,Diario!$E$1:$E$2009)/_xlfn.XLOOKUP(Tweets!A50,Diario!$A$1:$A$2009,Diario!$E$1:$E$2009)-1,"")</f>
        <v>5.7519959333222515E-2</v>
      </c>
      <c r="R50" s="34">
        <f>IFERROR(_xlfn.XLOOKUP(Tweets!A50,Diario!$A:$A,Diario!$I:$I),"")</f>
        <v>3.5641605477620152E-2</v>
      </c>
      <c r="S50" s="34" cm="1">
        <f t="array" ref="S50">IFERROR(_xlfn.STDEV.S(_xlfn._xlws.FILTER(Diario!$J$1:$J$2009,(Diario!$A$1:$A$2009&gt;=Tweets!A50)*(Diario!$A$1:$A$2009&lt;=Tweets!A50+3))),"")</f>
        <v>2.7735235461638481E-2</v>
      </c>
      <c r="T50" s="34" cm="1">
        <f t="array" ref="T50">IFERROR(_xlfn.STDEV.S(_xlfn._xlws.FILTER(Diario!$J$1:$J$2009,(Diario!$A$1:$A$2009&gt;=Tweets!A50)*(Diario!$A$1:$A$2009&lt;=Tweets!A50+7))),"")</f>
        <v>2.8578371778003722E-2</v>
      </c>
      <c r="U50" s="34">
        <f>IFERROR(_xlfn.XLOOKUP(Tweets!A50-1,Diario!$A:$A,Diario!$I:$I),"")</f>
        <v>1.9300504785263073E-2</v>
      </c>
      <c r="V50" s="34" cm="1">
        <f t="array" ref="V50">IFERROR(_xlfn.STDEV.S(_xlfn._xlws.FILTER(Diario!$J:$J,(Diario!$A:$A&gt;=Tweets!A50-3)*(Diario!$A:$A&lt;=Tweets!A50-1))),"")</f>
        <v>3.4768108656916326E-2</v>
      </c>
      <c r="W50" s="34" cm="1">
        <f t="array" ref="W50">IFERROR(_xlfn.STDEV.S(_xlfn._xlws.FILTER(Diario!$J:$J,(Diario!$A:$A&gt;=Tweets!A50-7)*(Diario!$A:$A&lt;=Tweets!A50-1))),"")</f>
        <v>2.5627418362324957E-2</v>
      </c>
      <c r="X50" s="7">
        <f>IF(_xlfn.XLOOKUP(Tweets!A50+3,Diario!$A:$A,Diario!$E:$E,,1)="",0,1)</f>
        <v>1</v>
      </c>
      <c r="Y50" s="7">
        <f>IF(_xlfn.XLOOKUP(Tweets!A50+7,Diario!$A:$A,Diario!$E:$E,,1)="",0,1)</f>
        <v>1</v>
      </c>
    </row>
    <row r="51" spans="1:25" x14ac:dyDescent="0.25">
      <c r="A51" s="24">
        <v>44296</v>
      </c>
      <c r="B51" s="25" t="s">
        <v>153</v>
      </c>
      <c r="C51" s="26">
        <v>466000</v>
      </c>
      <c r="D51" s="26">
        <v>44000</v>
      </c>
      <c r="E51" s="26">
        <v>26000</v>
      </c>
      <c r="F51" s="26" t="str">
        <f t="shared" si="1"/>
        <v>Muy alto</v>
      </c>
      <c r="G51" s="26">
        <f>SUM(Tweets[[#This Row],[Likes]:[Respuestas]])</f>
        <v>536000</v>
      </c>
      <c r="H51" s="27" t="s">
        <v>154</v>
      </c>
      <c r="I51" s="25" t="s">
        <v>42</v>
      </c>
      <c r="J51" s="25" t="s">
        <v>35</v>
      </c>
      <c r="K51" s="25" t="s">
        <v>43</v>
      </c>
      <c r="L51" s="25" t="s">
        <v>108</v>
      </c>
      <c r="M51" s="25" t="s">
        <v>68</v>
      </c>
      <c r="N51" s="25" t="s">
        <v>39</v>
      </c>
      <c r="O51" s="34">
        <f>IFERROR(_xlfn.XLOOKUP(Tweets!A51+1,Diario!$A$1:$A$2009,Diario!$E$1:$E$2009)/_xlfn.XLOOKUP(Tweets!A51,Diario!$A$1:$A$2009,Diario!$E$1:$E$2009)-1,"")</f>
        <v>4.5332437337406439E-3</v>
      </c>
      <c r="P51" s="34">
        <f>IFERROR(_xlfn.XLOOKUP(Tweets!A51+3,Diario!$A$1:$A$2009,Diario!$E$1:$E$2009)/_xlfn.XLOOKUP(Tweets!A51,Diario!$A$1:$A$2009,Diario!$E$1:$E$2009)-1,"")</f>
        <v>6.3283772521893766E-2</v>
      </c>
      <c r="Q51" s="34">
        <f>IFERROR(_xlfn.XLOOKUP(Tweets!A51+7,Diario!$A$1:$A$2009,Diario!$E$1:$E$2009)/_xlfn.XLOOKUP(Tweets!A51,Diario!$A$1:$A$2009,Diario!$E$1:$E$2009)-1,"")</f>
        <v>5.5371948484979061E-3</v>
      </c>
      <c r="R51" s="34">
        <f>IFERROR(_xlfn.XLOOKUP(Tweets!A51,Diario!$A:$A,Diario!$I:$I),"")</f>
        <v>1.3062564915434222E-2</v>
      </c>
      <c r="S51" s="34" cm="1">
        <f t="array" ref="S51">IFERROR(_xlfn.STDEV.S(_xlfn._xlws.FILTER(Diario!$J$1:$J$2009,(Diario!$A$1:$A$2009&gt;=Tweets!A51)*(Diario!$A$1:$A$2009&lt;=Tweets!A51+3))),"")</f>
        <v>3.2695753900417505E-2</v>
      </c>
      <c r="T51" s="34" cm="1">
        <f t="array" ref="T51">IFERROR(_xlfn.STDEV.S(_xlfn._xlws.FILTER(Diario!$J$1:$J$2009,(Diario!$A$1:$A$2009&gt;=Tweets!A51)*(Diario!$A$1:$A$2009&lt;=Tweets!A51+7))),"")</f>
        <v>3.6279685888986446E-2</v>
      </c>
      <c r="U51" s="34">
        <f>IFERROR(_xlfn.XLOOKUP(Tweets!A51-1,Diario!$A:$A,Diario!$I:$I),"")</f>
        <v>3.5641605477620152E-2</v>
      </c>
      <c r="V51" s="34" cm="1">
        <f t="array" ref="V51">IFERROR(_xlfn.STDEV.S(_xlfn._xlws.FILTER(Diario!$J:$J,(Diario!$A:$A&gt;=Tweets!A51-3)*(Diario!$A:$A&lt;=Tweets!A51-1))),"")</f>
        <v>1.6923968948180074E-2</v>
      </c>
      <c r="W51" s="34" cm="1">
        <f t="array" ref="W51">IFERROR(_xlfn.STDEV.S(_xlfn._xlws.FILTER(Diario!$J:$J,(Diario!$A:$A&gt;=Tweets!A51-7)*(Diario!$A:$A&lt;=Tweets!A51-1))),"")</f>
        <v>2.3943372724569874E-2</v>
      </c>
      <c r="X51" s="7">
        <f>IF(_xlfn.XLOOKUP(Tweets!A51+3,Diario!$A:$A,Diario!$E:$E,,1)="",0,1)</f>
        <v>1</v>
      </c>
      <c r="Y51" s="7">
        <f>IF(_xlfn.XLOOKUP(Tweets!A51+7,Diario!$A:$A,Diario!$E:$E,,1)="",0,1)</f>
        <v>1</v>
      </c>
    </row>
    <row r="52" spans="1:25" x14ac:dyDescent="0.25">
      <c r="A52" s="24">
        <v>44301</v>
      </c>
      <c r="B52" s="25" t="s">
        <v>155</v>
      </c>
      <c r="C52" s="26">
        <v>286000</v>
      </c>
      <c r="D52" s="26">
        <v>45000</v>
      </c>
      <c r="E52" s="26">
        <v>19000</v>
      </c>
      <c r="F52" s="26" t="str">
        <f t="shared" si="1"/>
        <v>Muy alto</v>
      </c>
      <c r="G52" s="26">
        <f>SUM(Tweets[[#This Row],[Likes]:[Respuestas]])</f>
        <v>350000</v>
      </c>
      <c r="H52" s="27" t="s">
        <v>156</v>
      </c>
      <c r="I52" s="25" t="s">
        <v>53</v>
      </c>
      <c r="J52" s="25" t="s">
        <v>35</v>
      </c>
      <c r="K52" s="25" t="s">
        <v>36</v>
      </c>
      <c r="L52" s="25" t="s">
        <v>80</v>
      </c>
      <c r="M52" s="25" t="s">
        <v>38</v>
      </c>
      <c r="N52" s="25" t="s">
        <v>62</v>
      </c>
      <c r="O52" s="34">
        <f>IFERROR(_xlfn.XLOOKUP(Tweets!A52+1,Diario!$A$1:$A$2009,Diario!$E$1:$E$2009)/_xlfn.XLOOKUP(Tweets!A52,Diario!$A$1:$A$2009,Diario!$E$1:$E$2009)-1,"")</f>
        <v>-2.6563595547119068E-2</v>
      </c>
      <c r="P52" s="34">
        <f>IFERROR(_xlfn.XLOOKUP(Tweets!A52+3,Diario!$A$1:$A$2009,Diario!$E$1:$E$2009)/_xlfn.XLOOKUP(Tweets!A52,Diario!$A$1:$A$2009,Diario!$E$1:$E$2009)-1,"")</f>
        <v>-0.11309997069533106</v>
      </c>
      <c r="Q52" s="34">
        <f>IFERROR(_xlfn.XLOOKUP(Tweets!A52+7,Diario!$A$1:$A$2009,Diario!$E$1:$E$2009)/_xlfn.XLOOKUP(Tweets!A52,Diario!$A$1:$A$2009,Diario!$E$1:$E$2009)-1,"")</f>
        <v>-0.17946971616312513</v>
      </c>
      <c r="R52" s="34">
        <f>IFERROR(_xlfn.XLOOKUP(Tweets!A52,Diario!$A:$A,Diario!$I:$I),"")</f>
        <v>1.0446622535861511E-2</v>
      </c>
      <c r="S52" s="34" cm="1">
        <f t="array" ref="S52">IFERROR(_xlfn.STDEV.S(_xlfn._xlws.FILTER(Diario!$J$1:$J$2009,(Diario!$A$1:$A$2009&gt;=Tweets!A52)*(Diario!$A$1:$A$2009&lt;=Tweets!A52+3))),"")</f>
        <v>2.5683593916600005E-2</v>
      </c>
      <c r="T52" s="34" cm="1">
        <f t="array" ref="T52">IFERROR(_xlfn.STDEV.S(_xlfn._xlws.FILTER(Diario!$J$1:$J$2009,(Diario!$A$1:$A$2009&gt;=Tweets!A52)*(Diario!$A$1:$A$2009&lt;=Tweets!A52+7))),"")</f>
        <v>2.4336714298605223E-2</v>
      </c>
      <c r="U52" s="34">
        <f>IFERROR(_xlfn.XLOOKUP(Tweets!A52-1,Diario!$A:$A,Diario!$I:$I),"")</f>
        <v>1.1449205758184715E-2</v>
      </c>
      <c r="V52" s="34" cm="1">
        <f t="array" ref="V52">IFERROR(_xlfn.STDEV.S(_xlfn._xlws.FILTER(Diario!$J:$J,(Diario!$A:$A&gt;=Tweets!A52-3)*(Diario!$A:$A&lt;=Tweets!A52-1))),"")</f>
        <v>3.7881339452043916E-2</v>
      </c>
      <c r="W52" s="34" cm="1">
        <f t="array" ref="W52">IFERROR(_xlfn.STDEV.S(_xlfn._xlws.FILTER(Diario!$J:$J,(Diario!$A:$A&gt;=Tweets!A52-7)*(Diario!$A:$A&lt;=Tweets!A52-1))),"")</f>
        <v>2.4295813688647049E-2</v>
      </c>
      <c r="X52" s="7">
        <f>IF(_xlfn.XLOOKUP(Tweets!A52+3,Diario!$A:$A,Diario!$E:$E,,1)="",0,1)</f>
        <v>1</v>
      </c>
      <c r="Y52" s="7">
        <f>IF(_xlfn.XLOOKUP(Tweets!A52+7,Diario!$A:$A,Diario!$E:$E,,1)="",0,1)</f>
        <v>1</v>
      </c>
    </row>
    <row r="53" spans="1:25" x14ac:dyDescent="0.25">
      <c r="A53" s="24">
        <v>44301</v>
      </c>
      <c r="B53" s="25" t="s">
        <v>157</v>
      </c>
      <c r="C53" s="26">
        <v>18000</v>
      </c>
      <c r="D53" s="26">
        <v>2000</v>
      </c>
      <c r="E53" s="26">
        <v>792</v>
      </c>
      <c r="F53" s="26" t="str">
        <f t="shared" si="1"/>
        <v>Bajo</v>
      </c>
      <c r="G53" s="26">
        <f>SUM(Tweets[[#This Row],[Likes]:[Respuestas]])</f>
        <v>20792</v>
      </c>
      <c r="H53" s="27" t="s">
        <v>158</v>
      </c>
      <c r="I53" s="25" t="s">
        <v>53</v>
      </c>
      <c r="J53" s="25" t="s">
        <v>54</v>
      </c>
      <c r="K53" s="25" t="s">
        <v>36</v>
      </c>
      <c r="L53" s="25" t="s">
        <v>80</v>
      </c>
      <c r="M53" s="25" t="s">
        <v>38</v>
      </c>
      <c r="N53" s="25" t="s">
        <v>62</v>
      </c>
      <c r="O53" s="34">
        <f>IFERROR(_xlfn.XLOOKUP(Tweets!A53+1,Diario!$A$1:$A$2009,Diario!$E$1:$E$2009)/_xlfn.XLOOKUP(Tweets!A53,Diario!$A$1:$A$2009,Diario!$E$1:$E$2009)-1,"")</f>
        <v>-2.6563595547119068E-2</v>
      </c>
      <c r="P53" s="34">
        <f>IFERROR(_xlfn.XLOOKUP(Tweets!A53+3,Diario!$A$1:$A$2009,Diario!$E$1:$E$2009)/_xlfn.XLOOKUP(Tweets!A53,Diario!$A$1:$A$2009,Diario!$E$1:$E$2009)-1,"")</f>
        <v>-0.11309997069533106</v>
      </c>
      <c r="Q53" s="34">
        <f>IFERROR(_xlfn.XLOOKUP(Tweets!A53+7,Diario!$A$1:$A$2009,Diario!$E$1:$E$2009)/_xlfn.XLOOKUP(Tweets!A53,Diario!$A$1:$A$2009,Diario!$E$1:$E$2009)-1,"")</f>
        <v>-0.17946971616312513</v>
      </c>
      <c r="R53" s="34">
        <f>IFERROR(_xlfn.XLOOKUP(Tweets!A53,Diario!$A:$A,Diario!$I:$I),"")</f>
        <v>1.0446622535861511E-2</v>
      </c>
      <c r="S53" s="34" cm="1">
        <f t="array" ref="S53">IFERROR(_xlfn.STDEV.S(_xlfn._xlws.FILTER(Diario!$J$1:$J$2009,(Diario!$A$1:$A$2009&gt;=Tweets!A53)*(Diario!$A$1:$A$2009&lt;=Tweets!A53+3))),"")</f>
        <v>2.5683593916600005E-2</v>
      </c>
      <c r="T53" s="34" cm="1">
        <f t="array" ref="T53">IFERROR(_xlfn.STDEV.S(_xlfn._xlws.FILTER(Diario!$J$1:$J$2009,(Diario!$A$1:$A$2009&gt;=Tweets!A53)*(Diario!$A$1:$A$2009&lt;=Tweets!A53+7))),"")</f>
        <v>2.4336714298605223E-2</v>
      </c>
      <c r="U53" s="34">
        <f>IFERROR(_xlfn.XLOOKUP(Tweets!A53-1,Diario!$A:$A,Diario!$I:$I),"")</f>
        <v>1.1449205758184715E-2</v>
      </c>
      <c r="V53" s="34" cm="1">
        <f t="array" ref="V53">IFERROR(_xlfn.STDEV.S(_xlfn._xlws.FILTER(Diario!$J:$J,(Diario!$A:$A&gt;=Tweets!A53-3)*(Diario!$A:$A&lt;=Tweets!A53-1))),"")</f>
        <v>3.7881339452043916E-2</v>
      </c>
      <c r="W53" s="34" cm="1">
        <f t="array" ref="W53">IFERROR(_xlfn.STDEV.S(_xlfn._xlws.FILTER(Diario!$J:$J,(Diario!$A:$A&gt;=Tweets!A53-7)*(Diario!$A:$A&lt;=Tweets!A53-1))),"")</f>
        <v>2.4295813688647049E-2</v>
      </c>
      <c r="X53" s="7">
        <f>IF(_xlfn.XLOOKUP(Tweets!A53+3,Diario!$A:$A,Diario!$E:$E,,1)="",0,1)</f>
        <v>1</v>
      </c>
      <c r="Y53" s="7">
        <f>IF(_xlfn.XLOOKUP(Tweets!A53+7,Diario!$A:$A,Diario!$E:$E,,1)="",0,1)</f>
        <v>1</v>
      </c>
    </row>
    <row r="54" spans="1:25" x14ac:dyDescent="0.25">
      <c r="A54" s="24">
        <v>44313</v>
      </c>
      <c r="B54" s="25" t="s">
        <v>159</v>
      </c>
      <c r="C54" s="26">
        <v>85000</v>
      </c>
      <c r="D54" s="26">
        <v>13000</v>
      </c>
      <c r="E54" s="26">
        <v>3000</v>
      </c>
      <c r="F54" s="26" t="str">
        <f t="shared" si="1"/>
        <v>Medio</v>
      </c>
      <c r="G54" s="26">
        <f>SUM(Tweets[[#This Row],[Likes]:[Respuestas]])</f>
        <v>101000</v>
      </c>
      <c r="H54" s="27" t="s">
        <v>160</v>
      </c>
      <c r="I54" s="25" t="s">
        <v>34</v>
      </c>
      <c r="J54" s="25" t="s">
        <v>54</v>
      </c>
      <c r="K54" s="25" t="s">
        <v>71</v>
      </c>
      <c r="L54" s="25" t="s">
        <v>50</v>
      </c>
      <c r="M54" s="25" t="s">
        <v>111</v>
      </c>
      <c r="N54" s="25" t="s">
        <v>39</v>
      </c>
      <c r="O54" s="34">
        <f>IFERROR(_xlfn.XLOOKUP(Tweets!A54+1,Diario!$A$1:$A$2009,Diario!$E$1:$E$2009)/_xlfn.XLOOKUP(Tweets!A54,Diario!$A$1:$A$2009,Diario!$E$1:$E$2009)-1,"")</f>
        <v>-2.8671502053867481E-3</v>
      </c>
      <c r="P54" s="34">
        <f>IFERROR(_xlfn.XLOOKUP(Tweets!A54+3,Diario!$A$1:$A$2009,Diario!$E$1:$E$2009)/_xlfn.XLOOKUP(Tweets!A54,Diario!$A$1:$A$2009,Diario!$E$1:$E$2009)-1,"")</f>
        <v>5.1610069770845035E-2</v>
      </c>
      <c r="Q54" s="34">
        <f>IFERROR(_xlfn.XLOOKUP(Tweets!A54+7,Diario!$A$1:$A$2009,Diario!$E$1:$E$2009)/_xlfn.XLOOKUP(Tweets!A54,Diario!$A$1:$A$2009,Diario!$E$1:$E$2009)-1,"")</f>
        <v>-2.9033330236028387E-2</v>
      </c>
      <c r="R54" s="34">
        <f>IFERROR(_xlfn.XLOOKUP(Tweets!A54,Diario!$A:$A,Diario!$I:$I),"")</f>
        <v>2.2395469525653914E-2</v>
      </c>
      <c r="S54" s="34" cm="1">
        <f t="array" ref="S54">IFERROR(_xlfn.STDEV.S(_xlfn._xlws.FILTER(Diario!$J$1:$J$2009,(Diario!$A$1:$A$2009&gt;=Tweets!A54)*(Diario!$A$1:$A$2009&lt;=Tweets!A54+3))),"")</f>
        <v>4.3636049380809477E-2</v>
      </c>
      <c r="T54" s="34" cm="1">
        <f t="array" ref="T54">IFERROR(_xlfn.STDEV.S(_xlfn._xlws.FILTER(Diario!$J$1:$J$2009,(Diario!$A$1:$A$2009&gt;=Tweets!A54)*(Diario!$A$1:$A$2009&lt;=Tweets!A54+7))),"")</f>
        <v>4.9206685069503535E-2</v>
      </c>
      <c r="U54" s="34">
        <f>IFERROR(_xlfn.XLOOKUP(Tweets!A54-1,Diario!$A:$A,Diario!$I:$I),"")</f>
        <v>5.3798035674169128E-3</v>
      </c>
      <c r="V54" s="34" cm="1">
        <f t="array" ref="V54">IFERROR(_xlfn.STDEV.S(_xlfn._xlws.FILTER(Diario!$J:$J,(Diario!$A:$A&gt;=Tweets!A54-3)*(Diario!$A:$A&lt;=Tweets!A54-1))),"")</f>
        <v>6.2265492562622718E-2</v>
      </c>
      <c r="W54" s="34" cm="1">
        <f t="array" ref="W54">IFERROR(_xlfn.STDEV.S(_xlfn._xlws.FILTER(Diario!$J:$J,(Diario!$A:$A&gt;=Tweets!A54-7)*(Diario!$A:$A&lt;=Tweets!A54-1))),"")</f>
        <v>4.9971620804945091E-2</v>
      </c>
      <c r="X54" s="7">
        <f>IF(_xlfn.XLOOKUP(Tweets!A54+3,Diario!$A:$A,Diario!$E:$E,,1)="",0,1)</f>
        <v>1</v>
      </c>
      <c r="Y54" s="7">
        <f>IF(_xlfn.XLOOKUP(Tweets!A54+7,Diario!$A:$A,Diario!$E:$E,,1)="",0,1)</f>
        <v>1</v>
      </c>
    </row>
    <row r="55" spans="1:25" x14ac:dyDescent="0.25">
      <c r="A55" s="24">
        <v>44323</v>
      </c>
      <c r="B55" s="25" t="s">
        <v>161</v>
      </c>
      <c r="C55" s="26">
        <v>43000</v>
      </c>
      <c r="D55" s="26">
        <v>10000</v>
      </c>
      <c r="E55" s="26">
        <v>6000</v>
      </c>
      <c r="F55" s="26" t="str">
        <f t="shared" si="1"/>
        <v>Medio</v>
      </c>
      <c r="G55" s="26">
        <f>SUM(Tweets[[#This Row],[Likes]:[Respuestas]])</f>
        <v>59000</v>
      </c>
      <c r="H55" s="27" t="s">
        <v>162</v>
      </c>
      <c r="I55" s="25" t="s">
        <v>42</v>
      </c>
      <c r="J55" s="25" t="s">
        <v>54</v>
      </c>
      <c r="K55" s="25" t="s">
        <v>49</v>
      </c>
      <c r="L55" s="25" t="s">
        <v>80</v>
      </c>
      <c r="M55" s="25" t="s">
        <v>68</v>
      </c>
      <c r="N55" s="25" t="s">
        <v>39</v>
      </c>
      <c r="O55" s="34">
        <f>IFERROR(_xlfn.XLOOKUP(Tweets!A55+1,Diario!$A$1:$A$2009,Diario!$E$1:$E$2009)/_xlfn.XLOOKUP(Tweets!A55,Diario!$A$1:$A$2009,Diario!$E$1:$E$2009)-1,"")</f>
        <v>2.3921046306676574E-2</v>
      </c>
      <c r="P55" s="34">
        <f>IFERROR(_xlfn.XLOOKUP(Tweets!A55+3,Diario!$A$1:$A$2009,Diario!$E$1:$E$2009)/_xlfn.XLOOKUP(Tweets!A55,Diario!$A$1:$A$2009,Diario!$E$1:$E$2009)-1,"")</f>
        <v>-2.7333119134053341E-2</v>
      </c>
      <c r="Q55" s="34">
        <f>IFERROR(_xlfn.XLOOKUP(Tweets!A55+7,Diario!$A$1:$A$2009,Diario!$E$1:$E$2009)/_xlfn.XLOOKUP(Tweets!A55,Diario!$A$1:$A$2009,Diario!$E$1:$E$2009)-1,"")</f>
        <v>-0.13000851942507408</v>
      </c>
      <c r="R55" s="34">
        <f>IFERROR(_xlfn.XLOOKUP(Tweets!A55,Diario!$A:$A,Diario!$I:$I),"")</f>
        <v>1.4419249105603328E-2</v>
      </c>
      <c r="S55" s="34" cm="1">
        <f t="array" ref="S55">IFERROR(_xlfn.STDEV.S(_xlfn._xlws.FILTER(Diario!$J$1:$J$2009,(Diario!$A$1:$A$2009&gt;=Tweets!A55)*(Diario!$A$1:$A$2009&lt;=Tweets!A55+3))),"")</f>
        <v>2.9570630577534198E-2</v>
      </c>
      <c r="T55" s="34" cm="1">
        <f t="array" ref="T55">IFERROR(_xlfn.STDEV.S(_xlfn._xlws.FILTER(Diario!$J$1:$J$2009,(Diario!$A$1:$A$2009&gt;=Tweets!A55)*(Diario!$A$1:$A$2009&lt;=Tweets!A55+7))),"")</f>
        <v>4.5070401798122849E-2</v>
      </c>
      <c r="U55" s="34">
        <f>IFERROR(_xlfn.XLOOKUP(Tweets!A55-1,Diario!$A:$A,Diario!$I:$I),"")</f>
        <v>7.6702757660422373E-3</v>
      </c>
      <c r="V55" s="34" cm="1">
        <f t="array" ref="V55">IFERROR(_xlfn.STDEV.S(_xlfn._xlws.FILTER(Diario!$J:$J,(Diario!$A:$A&gt;=Tweets!A55-3)*(Diario!$A:$A&lt;=Tweets!A55-1))),"")</f>
        <v>4.5858283417258255E-2</v>
      </c>
      <c r="W55" s="34" cm="1">
        <f t="array" ref="W55">IFERROR(_xlfn.STDEV.S(_xlfn._xlws.FILTER(Diario!$J:$J,(Diario!$A:$A&gt;=Tweets!A55-7)*(Diario!$A:$A&lt;=Tweets!A55-1))),"")</f>
        <v>4.3378236219759642E-2</v>
      </c>
      <c r="X55" s="7">
        <f>IF(_xlfn.XLOOKUP(Tweets!A55+3,Diario!$A:$A,Diario!$E:$E,,1)="",0,1)</f>
        <v>1</v>
      </c>
      <c r="Y55" s="7">
        <f>IF(_xlfn.XLOOKUP(Tweets!A55+7,Diario!$A:$A,Diario!$E:$E,,1)="",0,1)</f>
        <v>1</v>
      </c>
    </row>
    <row r="56" spans="1:25" x14ac:dyDescent="0.25">
      <c r="A56" s="24">
        <v>44323</v>
      </c>
      <c r="B56" s="25" t="s">
        <v>163</v>
      </c>
      <c r="C56" s="26">
        <v>193000</v>
      </c>
      <c r="D56" s="26">
        <v>36000</v>
      </c>
      <c r="E56" s="26">
        <v>15000</v>
      </c>
      <c r="F56" s="26" t="str">
        <f t="shared" si="1"/>
        <v>Alto</v>
      </c>
      <c r="G56" s="26">
        <f>SUM(Tweets[[#This Row],[Likes]:[Respuestas]])</f>
        <v>244000</v>
      </c>
      <c r="H56" s="27" t="s">
        <v>164</v>
      </c>
      <c r="I56" s="25" t="s">
        <v>42</v>
      </c>
      <c r="J56" s="25" t="s">
        <v>35</v>
      </c>
      <c r="K56" s="25" t="s">
        <v>43</v>
      </c>
      <c r="L56" s="25" t="s">
        <v>80</v>
      </c>
      <c r="M56" s="25" t="s">
        <v>45</v>
      </c>
      <c r="N56" s="25" t="s">
        <v>39</v>
      </c>
      <c r="O56" s="34">
        <f>IFERROR(_xlfn.XLOOKUP(Tweets!A56+1,Diario!$A$1:$A$2009,Diario!$E$1:$E$2009)/_xlfn.XLOOKUP(Tweets!A56,Diario!$A$1:$A$2009,Diario!$E$1:$E$2009)-1,"")</f>
        <v>2.3921046306676574E-2</v>
      </c>
      <c r="P56" s="34">
        <f>IFERROR(_xlfn.XLOOKUP(Tweets!A56+3,Diario!$A$1:$A$2009,Diario!$E$1:$E$2009)/_xlfn.XLOOKUP(Tweets!A56,Diario!$A$1:$A$2009,Diario!$E$1:$E$2009)-1,"")</f>
        <v>-2.7333119134053341E-2</v>
      </c>
      <c r="Q56" s="34">
        <f>IFERROR(_xlfn.XLOOKUP(Tweets!A56+7,Diario!$A$1:$A$2009,Diario!$E$1:$E$2009)/_xlfn.XLOOKUP(Tweets!A56,Diario!$A$1:$A$2009,Diario!$E$1:$E$2009)-1,"")</f>
        <v>-0.13000851942507408</v>
      </c>
      <c r="R56" s="34">
        <f>IFERROR(_xlfn.XLOOKUP(Tweets!A56,Diario!$A:$A,Diario!$I:$I),"")</f>
        <v>1.4419249105603328E-2</v>
      </c>
      <c r="S56" s="34" cm="1">
        <f t="array" ref="S56">IFERROR(_xlfn.STDEV.S(_xlfn._xlws.FILTER(Diario!$J$1:$J$2009,(Diario!$A$1:$A$2009&gt;=Tweets!A56)*(Diario!$A$1:$A$2009&lt;=Tweets!A56+3))),"")</f>
        <v>2.9570630577534198E-2</v>
      </c>
      <c r="T56" s="34" cm="1">
        <f t="array" ref="T56">IFERROR(_xlfn.STDEV.S(_xlfn._xlws.FILTER(Diario!$J$1:$J$2009,(Diario!$A$1:$A$2009&gt;=Tweets!A56)*(Diario!$A$1:$A$2009&lt;=Tweets!A56+7))),"")</f>
        <v>4.5070401798122849E-2</v>
      </c>
      <c r="U56" s="34">
        <f>IFERROR(_xlfn.XLOOKUP(Tweets!A56-1,Diario!$A:$A,Diario!$I:$I),"")</f>
        <v>7.6702757660422373E-3</v>
      </c>
      <c r="V56" s="34" cm="1">
        <f t="array" ref="V56">IFERROR(_xlfn.STDEV.S(_xlfn._xlws.FILTER(Diario!$J:$J,(Diario!$A:$A&gt;=Tweets!A56-3)*(Diario!$A:$A&lt;=Tweets!A56-1))),"")</f>
        <v>4.5858283417258255E-2</v>
      </c>
      <c r="W56" s="34" cm="1">
        <f t="array" ref="W56">IFERROR(_xlfn.STDEV.S(_xlfn._xlws.FILTER(Diario!$J:$J,(Diario!$A:$A&gt;=Tweets!A56-7)*(Diario!$A:$A&lt;=Tweets!A56-1))),"")</f>
        <v>4.3378236219759642E-2</v>
      </c>
      <c r="X56" s="7">
        <f>IF(_xlfn.XLOOKUP(Tweets!A56+3,Diario!$A:$A,Diario!$E:$E,,1)="",0,1)</f>
        <v>1</v>
      </c>
      <c r="Y56" s="7">
        <f>IF(_xlfn.XLOOKUP(Tweets!A56+7,Diario!$A:$A,Diario!$E:$E,,1)="",0,1)</f>
        <v>1</v>
      </c>
    </row>
    <row r="57" spans="1:25" x14ac:dyDescent="0.25">
      <c r="A57" s="24">
        <v>44326</v>
      </c>
      <c r="B57" s="25" t="s">
        <v>165</v>
      </c>
      <c r="C57" s="26">
        <v>471000</v>
      </c>
      <c r="D57" s="26">
        <v>112000</v>
      </c>
      <c r="E57" s="26">
        <v>31000</v>
      </c>
      <c r="F57" s="26" t="str">
        <f t="shared" si="1"/>
        <v>Muy alto</v>
      </c>
      <c r="G57" s="26">
        <f>SUM(Tweets[[#This Row],[Likes]:[Respuestas]])</f>
        <v>614000</v>
      </c>
      <c r="H57" s="27" t="s">
        <v>166</v>
      </c>
      <c r="I57" s="25" t="s">
        <v>53</v>
      </c>
      <c r="J57" s="25" t="s">
        <v>35</v>
      </c>
      <c r="K57" s="25" t="s">
        <v>36</v>
      </c>
      <c r="L57" s="25" t="s">
        <v>80</v>
      </c>
      <c r="M57" s="25" t="s">
        <v>68</v>
      </c>
      <c r="N57" s="25" t="s">
        <v>39</v>
      </c>
      <c r="O57" s="34">
        <f>IFERROR(_xlfn.XLOOKUP(Tweets!A57+1,Diario!$A$1:$A$2009,Diario!$E$1:$E$2009)/_xlfn.XLOOKUP(Tweets!A57,Diario!$A$1:$A$2009,Diario!$E$1:$E$2009)-1,"")</f>
        <v>1.7025529006833739E-2</v>
      </c>
      <c r="P57" s="34">
        <f>IFERROR(_xlfn.XLOOKUP(Tweets!A57+3,Diario!$A$1:$A$2009,Diario!$E$1:$E$2009)/_xlfn.XLOOKUP(Tweets!A57,Diario!$A$1:$A$2009,Diario!$E$1:$E$2009)-1,"")</f>
        <v>-0.10967204636282146</v>
      </c>
      <c r="Q57" s="34">
        <f>IFERROR(_xlfn.XLOOKUP(Tweets!A57+7,Diario!$A$1:$A$2009,Diario!$E$1:$E$2009)/_xlfn.XLOOKUP(Tweets!A57,Diario!$A$1:$A$2009,Diario!$E$1:$E$2009)-1,"")</f>
        <v>-0.21841242286709373</v>
      </c>
      <c r="R57" s="34">
        <f>IFERROR(_xlfn.XLOOKUP(Tweets!A57,Diario!$A:$A,Diario!$I:$I),"")</f>
        <v>4.4303334700145733E-2</v>
      </c>
      <c r="S57" s="34" cm="1">
        <f t="array" ref="S57">IFERROR(_xlfn.STDEV.S(_xlfn._xlws.FILTER(Diario!$J$1:$J$2009,(Diario!$A$1:$A$2009&gt;=Tweets!A57)*(Diario!$A$1:$A$2009&lt;=Tweets!A57+3))),"")</f>
        <v>5.7553109180988486E-2</v>
      </c>
      <c r="T57" s="34" cm="1">
        <f t="array" ref="T57">IFERROR(_xlfn.STDEV.S(_xlfn._xlws.FILTER(Diario!$J$1:$J$2009,(Diario!$A$1:$A$2009&gt;=Tweets!A57)*(Diario!$A$1:$A$2009&lt;=Tweets!A57+7))),"")</f>
        <v>4.2589040154600966E-2</v>
      </c>
      <c r="U57" s="34">
        <f>IFERROR(_xlfn.XLOOKUP(Tweets!A57-1,Diario!$A:$A,Diario!$I:$I),"")</f>
        <v>3.5158253123565887E-2</v>
      </c>
      <c r="V57" s="34" cm="1">
        <f t="array" ref="V57">IFERROR(_xlfn.STDEV.S(_xlfn._xlws.FILTER(Diario!$J:$J,(Diario!$A:$A&gt;=Tweets!A57-3)*(Diario!$A:$A&lt;=Tweets!A57-1))),"")</f>
        <v>3.2569554252534647E-2</v>
      </c>
      <c r="W57" s="34" cm="1">
        <f t="array" ref="W57">IFERROR(_xlfn.STDEV.S(_xlfn._xlws.FILTER(Diario!$J:$J,(Diario!$A:$A&gt;=Tweets!A57-7)*(Diario!$A:$A&lt;=Tweets!A57-1))),"")</f>
        <v>4.6566793992305192E-2</v>
      </c>
      <c r="X57" s="7">
        <f>IF(_xlfn.XLOOKUP(Tweets!A57+3,Diario!$A:$A,Diario!$E:$E,,1)="",0,1)</f>
        <v>1</v>
      </c>
      <c r="Y57" s="7">
        <f>IF(_xlfn.XLOOKUP(Tweets!A57+7,Diario!$A:$A,Diario!$E:$E,,1)="",0,1)</f>
        <v>1</v>
      </c>
    </row>
    <row r="58" spans="1:25" x14ac:dyDescent="0.25">
      <c r="A58" s="24">
        <v>44327</v>
      </c>
      <c r="B58" s="25" t="s">
        <v>167</v>
      </c>
      <c r="C58" s="26">
        <v>350000</v>
      </c>
      <c r="D58" s="26">
        <v>97000</v>
      </c>
      <c r="E58" s="26">
        <v>86000</v>
      </c>
      <c r="F58" s="26" t="str">
        <f t="shared" si="1"/>
        <v>Muy alto</v>
      </c>
      <c r="G58" s="26">
        <f>SUM(Tweets[[#This Row],[Likes]:[Respuestas]])</f>
        <v>533000</v>
      </c>
      <c r="H58" s="27" t="s">
        <v>168</v>
      </c>
      <c r="I58" s="25" t="s">
        <v>53</v>
      </c>
      <c r="J58" s="25" t="s">
        <v>35</v>
      </c>
      <c r="K58" s="25" t="s">
        <v>49</v>
      </c>
      <c r="L58" s="25" t="s">
        <v>96</v>
      </c>
      <c r="M58" s="25" t="s">
        <v>37</v>
      </c>
      <c r="N58" s="25" t="s">
        <v>39</v>
      </c>
      <c r="O58" s="34">
        <f>IFERROR(_xlfn.XLOOKUP(Tweets!A58+1,Diario!$A$1:$A$2009,Diario!$E$1:$E$2009)/_xlfn.XLOOKUP(Tweets!A58,Diario!$A$1:$A$2009,Diario!$E$1:$E$2009)-1,"")</f>
        <v>-0.10999995833518261</v>
      </c>
      <c r="P58" s="34">
        <f>IFERROR(_xlfn.XLOOKUP(Tweets!A58+3,Diario!$A$1:$A$2009,Diario!$E$1:$E$2009)/_xlfn.XLOOKUP(Tweets!A58,Diario!$A$1:$A$2009,Diario!$E$1:$E$2009)-1,"")</f>
        <v>-0.12053407617440148</v>
      </c>
      <c r="Q58" s="34">
        <f>IFERROR(_xlfn.XLOOKUP(Tweets!A58+7,Diario!$A$1:$A$2009,Diario!$E$1:$E$2009)/_xlfn.XLOOKUP(Tweets!A58,Diario!$A$1:$A$2009,Diario!$E$1:$E$2009)-1,"")</f>
        <v>-0.24156587715491851</v>
      </c>
      <c r="R58" s="34">
        <f>IFERROR(_xlfn.XLOOKUP(Tweets!A58,Diario!$A:$A,Diario!$I:$I),"")</f>
        <v>9.3623273038601934E-2</v>
      </c>
      <c r="S58" s="34" cm="1">
        <f t="array" ref="S58">IFERROR(_xlfn.STDEV.S(_xlfn._xlws.FILTER(Diario!$J$1:$J$2009,(Diario!$A$1:$A$2009&gt;=Tweets!A58)*(Diario!$A$1:$A$2009&lt;=Tweets!A58+3))),"")</f>
        <v>5.0974189248653524E-2</v>
      </c>
      <c r="T58" s="34" cm="1">
        <f t="array" ref="T58">IFERROR(_xlfn.STDEV.S(_xlfn._xlws.FILTER(Diario!$J$1:$J$2009,(Diario!$A$1:$A$2009&gt;=Tweets!A58)*(Diario!$A$1:$A$2009&lt;=Tweets!A58+7))),"")</f>
        <v>5.2444131684639038E-2</v>
      </c>
      <c r="U58" s="34">
        <f>IFERROR(_xlfn.XLOOKUP(Tweets!A58-1,Diario!$A:$A,Diario!$I:$I),"")</f>
        <v>4.4303334700145733E-2</v>
      </c>
      <c r="V58" s="34" cm="1">
        <f t="array" ref="V58">IFERROR(_xlfn.STDEV.S(_xlfn._xlws.FILTER(Diario!$J:$J,(Diario!$A:$A&gt;=Tweets!A58-3)*(Diario!$A:$A&lt;=Tweets!A58-1))),"")</f>
        <v>2.9167285568974625E-2</v>
      </c>
      <c r="W58" s="34" cm="1">
        <f t="array" ref="W58">IFERROR(_xlfn.STDEV.S(_xlfn._xlws.FILTER(Diario!$J:$J,(Diario!$A:$A&gt;=Tweets!A58-7)*(Diario!$A:$A&lt;=Tweets!A58-1))),"")</f>
        <v>3.6803179126802713E-2</v>
      </c>
      <c r="X58" s="7">
        <f>IF(_xlfn.XLOOKUP(Tweets!A58+3,Diario!$A:$A,Diario!$E:$E,,1)="",0,1)</f>
        <v>1</v>
      </c>
      <c r="Y58" s="7">
        <f>IF(_xlfn.XLOOKUP(Tweets!A58+7,Diario!$A:$A,Diario!$E:$E,,1)="",0,1)</f>
        <v>1</v>
      </c>
    </row>
    <row r="59" spans="1:25" x14ac:dyDescent="0.25">
      <c r="A59" s="24">
        <v>44329</v>
      </c>
      <c r="B59" s="25" t="s">
        <v>169</v>
      </c>
      <c r="C59" s="26">
        <v>319000</v>
      </c>
      <c r="D59" s="26">
        <v>36000</v>
      </c>
      <c r="E59" s="26">
        <v>49000</v>
      </c>
      <c r="F59" s="26" t="str">
        <f t="shared" si="1"/>
        <v>Muy alto</v>
      </c>
      <c r="G59" s="26">
        <f>SUM(Tweets[[#This Row],[Likes]:[Respuestas]])</f>
        <v>404000</v>
      </c>
      <c r="H59" s="27" t="s">
        <v>170</v>
      </c>
      <c r="I59" s="25" t="s">
        <v>42</v>
      </c>
      <c r="J59" s="25" t="s">
        <v>35</v>
      </c>
      <c r="K59" s="25" t="s">
        <v>43</v>
      </c>
      <c r="L59" s="25" t="s">
        <v>55</v>
      </c>
      <c r="M59" s="25" t="s">
        <v>45</v>
      </c>
      <c r="N59" s="25" t="s">
        <v>39</v>
      </c>
      <c r="O59" s="34">
        <f>IFERROR(_xlfn.XLOOKUP(Tweets!A59+1,Diario!$A$1:$A$2009,Diario!$E$1:$E$2009)/_xlfn.XLOOKUP(Tweets!A59,Diario!$A$1:$A$2009,Diario!$E$1:$E$2009)-1,"")</f>
        <v>4.6177846806212397E-3</v>
      </c>
      <c r="P59" s="34">
        <f>IFERROR(_xlfn.XLOOKUP(Tweets!A59+3,Diario!$A$1:$A$2009,Diario!$E$1:$E$2009)/_xlfn.XLOOKUP(Tweets!A59,Diario!$A$1:$A$2009,Diario!$E$1:$E$2009)-1,"")</f>
        <v>-6.5663684513342702E-2</v>
      </c>
      <c r="Q59" s="34">
        <f>IFERROR(_xlfn.XLOOKUP(Tweets!A59+7,Diario!$A$1:$A$2009,Diario!$E$1:$E$2009)/_xlfn.XLOOKUP(Tweets!A59,Diario!$A$1:$A$2009,Diario!$E$1:$E$2009)-1,"")</f>
        <v>-0.18660209526643556</v>
      </c>
      <c r="R59" s="34">
        <f>IFERROR(_xlfn.XLOOKUP(Tweets!A59,Diario!$A:$A,Diario!$I:$I),"")</f>
        <v>1.2435392132399073E-2</v>
      </c>
      <c r="S59" s="34" cm="1">
        <f t="array" ref="S59">IFERROR(_xlfn.STDEV.S(_xlfn._xlws.FILTER(Diario!$J$1:$J$2009,(Diario!$A$1:$A$2009&gt;=Tweets!A59)*(Diario!$A$1:$A$2009&lt;=Tweets!A59+3))),"")</f>
        <v>3.4708161971038279E-2</v>
      </c>
      <c r="T59" s="34" cm="1">
        <f t="array" ref="T59">IFERROR(_xlfn.STDEV.S(_xlfn._xlws.FILTER(Diario!$J$1:$J$2009,(Diario!$A$1:$A$2009&gt;=Tweets!A59)*(Diario!$A$1:$A$2009&lt;=Tweets!A59+7))),"")</f>
        <v>6.8984315167800847E-2</v>
      </c>
      <c r="U59" s="34">
        <f>IFERROR(_xlfn.XLOOKUP(Tweets!A59-1,Diario!$A:$A,Diario!$I:$I),"")</f>
        <v>8.1664659747844079E-2</v>
      </c>
      <c r="V59" s="34" cm="1">
        <f t="array" ref="V59">IFERROR(_xlfn.STDEV.S(_xlfn._xlws.FILTER(Diario!$J:$J,(Diario!$A:$A&gt;=Tweets!A59-3)*(Diario!$A:$A&lt;=Tweets!A59-1))),"")</f>
        <v>6.5848705776134983E-2</v>
      </c>
      <c r="W59" s="34" cm="1">
        <f t="array" ref="W59">IFERROR(_xlfn.STDEV.S(_xlfn._xlws.FILTER(Diario!$J:$J,(Diario!$A:$A&gt;=Tweets!A59-7)*(Diario!$A:$A&lt;=Tweets!A59-1))),"")</f>
        <v>4.6834661832873423E-2</v>
      </c>
      <c r="X59" s="7">
        <f>IF(_xlfn.XLOOKUP(Tweets!A59+3,Diario!$A:$A,Diario!$E:$E,,1)="",0,1)</f>
        <v>1</v>
      </c>
      <c r="Y59" s="7">
        <f>IF(_xlfn.XLOOKUP(Tweets!A59+7,Diario!$A:$A,Diario!$E:$E,,1)="",0,1)</f>
        <v>1</v>
      </c>
    </row>
    <row r="60" spans="1:25" x14ac:dyDescent="0.25">
      <c r="A60" s="24">
        <v>44329</v>
      </c>
      <c r="B60" s="25" t="s">
        <v>171</v>
      </c>
      <c r="C60" s="26">
        <v>6000</v>
      </c>
      <c r="D60" s="26">
        <v>1000</v>
      </c>
      <c r="E60" s="26">
        <v>2000</v>
      </c>
      <c r="F60" s="26" t="str">
        <f t="shared" si="1"/>
        <v>Bajo</v>
      </c>
      <c r="G60" s="26">
        <f>SUM(Tweets[[#This Row],[Likes]:[Respuestas]])</f>
        <v>9000</v>
      </c>
      <c r="H60" s="27" t="s">
        <v>172</v>
      </c>
      <c r="I60" s="25" t="s">
        <v>34</v>
      </c>
      <c r="J60" s="25" t="s">
        <v>54</v>
      </c>
      <c r="K60" s="25" t="s">
        <v>71</v>
      </c>
      <c r="L60" s="25" t="s">
        <v>50</v>
      </c>
      <c r="M60" s="25" t="s">
        <v>111</v>
      </c>
      <c r="N60" s="25" t="s">
        <v>62</v>
      </c>
      <c r="O60" s="34">
        <f>IFERROR(_xlfn.XLOOKUP(Tweets!A60+1,Diario!$A$1:$A$2009,Diario!$E$1:$E$2009)/_xlfn.XLOOKUP(Tweets!A60,Diario!$A$1:$A$2009,Diario!$E$1:$E$2009)-1,"")</f>
        <v>4.6177846806212397E-3</v>
      </c>
      <c r="P60" s="34">
        <f>IFERROR(_xlfn.XLOOKUP(Tweets!A60+3,Diario!$A$1:$A$2009,Diario!$E$1:$E$2009)/_xlfn.XLOOKUP(Tweets!A60,Diario!$A$1:$A$2009,Diario!$E$1:$E$2009)-1,"")</f>
        <v>-6.5663684513342702E-2</v>
      </c>
      <c r="Q60" s="34">
        <f>IFERROR(_xlfn.XLOOKUP(Tweets!A60+7,Diario!$A$1:$A$2009,Diario!$E$1:$E$2009)/_xlfn.XLOOKUP(Tweets!A60,Diario!$A$1:$A$2009,Diario!$E$1:$E$2009)-1,"")</f>
        <v>-0.18660209526643556</v>
      </c>
      <c r="R60" s="34">
        <f>IFERROR(_xlfn.XLOOKUP(Tweets!A60,Diario!$A:$A,Diario!$I:$I),"")</f>
        <v>1.2435392132399073E-2</v>
      </c>
      <c r="S60" s="34" cm="1">
        <f t="array" ref="S60">IFERROR(_xlfn.STDEV.S(_xlfn._xlws.FILTER(Diario!$J$1:$J$2009,(Diario!$A$1:$A$2009&gt;=Tweets!A60)*(Diario!$A$1:$A$2009&lt;=Tweets!A60+3))),"")</f>
        <v>3.4708161971038279E-2</v>
      </c>
      <c r="T60" s="34" cm="1">
        <f t="array" ref="T60">IFERROR(_xlfn.STDEV.S(_xlfn._xlws.FILTER(Diario!$J$1:$J$2009,(Diario!$A$1:$A$2009&gt;=Tweets!A60)*(Diario!$A$1:$A$2009&lt;=Tweets!A60+7))),"")</f>
        <v>6.8984315167800847E-2</v>
      </c>
      <c r="U60" s="34">
        <f>IFERROR(_xlfn.XLOOKUP(Tweets!A60-1,Diario!$A:$A,Diario!$I:$I),"")</f>
        <v>8.1664659747844079E-2</v>
      </c>
      <c r="V60" s="34" cm="1">
        <f t="array" ref="V60">IFERROR(_xlfn.STDEV.S(_xlfn._xlws.FILTER(Diario!$J:$J,(Diario!$A:$A&gt;=Tweets!A60-3)*(Diario!$A:$A&lt;=Tweets!A60-1))),"")</f>
        <v>6.5848705776134983E-2</v>
      </c>
      <c r="W60" s="34" cm="1">
        <f t="array" ref="W60">IFERROR(_xlfn.STDEV.S(_xlfn._xlws.FILTER(Diario!$J:$J,(Diario!$A:$A&gt;=Tweets!A60-7)*(Diario!$A:$A&lt;=Tweets!A60-1))),"")</f>
        <v>4.6834661832873423E-2</v>
      </c>
      <c r="X60" s="7">
        <f>IF(_xlfn.XLOOKUP(Tweets!A60+3,Diario!$A:$A,Diario!$E:$E,,1)="",0,1)</f>
        <v>1</v>
      </c>
      <c r="Y60" s="7">
        <f>IF(_xlfn.XLOOKUP(Tweets!A60+7,Diario!$A:$A,Diario!$E:$E,,1)="",0,1)</f>
        <v>1</v>
      </c>
    </row>
    <row r="61" spans="1:25" x14ac:dyDescent="0.25">
      <c r="A61" s="24">
        <v>44330</v>
      </c>
      <c r="B61" s="25" t="s">
        <v>173</v>
      </c>
      <c r="C61" s="26">
        <v>474000</v>
      </c>
      <c r="D61" s="26">
        <v>90000</v>
      </c>
      <c r="E61" s="26">
        <v>55000</v>
      </c>
      <c r="F61" s="26" t="str">
        <f t="shared" si="1"/>
        <v>Muy alto</v>
      </c>
      <c r="G61" s="26">
        <f>SUM(Tweets[[#This Row],[Likes]:[Respuestas]])</f>
        <v>619000</v>
      </c>
      <c r="H61" s="27" t="s">
        <v>174</v>
      </c>
      <c r="I61" s="25" t="s">
        <v>53</v>
      </c>
      <c r="J61" s="25" t="s">
        <v>35</v>
      </c>
      <c r="K61" s="25" t="s">
        <v>71</v>
      </c>
      <c r="L61" s="25" t="s">
        <v>50</v>
      </c>
      <c r="M61" s="25" t="s">
        <v>97</v>
      </c>
      <c r="N61" s="25" t="s">
        <v>39</v>
      </c>
      <c r="O61" s="34">
        <f>IFERROR(_xlfn.XLOOKUP(Tweets!A61+1,Diario!$A$1:$A$2009,Diario!$E$1:$E$2009)/_xlfn.XLOOKUP(Tweets!A61,Diario!$A$1:$A$2009,Diario!$E$1:$E$2009)-1,"")</f>
        <v>-6.210915042060805E-2</v>
      </c>
      <c r="P61" s="34">
        <f>IFERROR(_xlfn.XLOOKUP(Tweets!A61+3,Diario!$A$1:$A$2009,Diario!$E$1:$E$2009)/_xlfn.XLOOKUP(Tweets!A61,Diario!$A$1:$A$2009,Diario!$E$1:$E$2009)-1,"")</f>
        <v>-0.1261703502302699</v>
      </c>
      <c r="Q61" s="34">
        <f>IFERROR(_xlfn.XLOOKUP(Tweets!A61+7,Diario!$A$1:$A$2009,Diario!$E$1:$E$2009)/_xlfn.XLOOKUP(Tweets!A61,Diario!$A$1:$A$2009,Diario!$E$1:$E$2009)-1,"")</f>
        <v>-0.25342282387967396</v>
      </c>
      <c r="R61" s="34">
        <f>IFERROR(_xlfn.XLOOKUP(Tweets!A61,Diario!$A:$A,Diario!$I:$I),"")</f>
        <v>9.4470013875007581E-4</v>
      </c>
      <c r="S61" s="34" cm="1">
        <f t="array" ref="S61">IFERROR(_xlfn.STDEV.S(_xlfn._xlws.FILTER(Diario!$J$1:$J$2009,(Diario!$A$1:$A$2009&gt;=Tweets!A61)*(Diario!$A$1:$A$2009&lt;=Tweets!A61+3))),"")</f>
        <v>2.9250523645856764E-2</v>
      </c>
      <c r="T61" s="34" cm="1">
        <f t="array" ref="T61">IFERROR(_xlfn.STDEV.S(_xlfn._xlws.FILTER(Diario!$J$1:$J$2009,(Diario!$A$1:$A$2009&gt;=Tweets!A61)*(Diario!$A$1:$A$2009&lt;=Tweets!A61+7))),"")</f>
        <v>6.929088299288029E-2</v>
      </c>
      <c r="U61" s="34">
        <f>IFERROR(_xlfn.XLOOKUP(Tweets!A61-1,Diario!$A:$A,Diario!$I:$I),"")</f>
        <v>1.2435392132399073E-2</v>
      </c>
      <c r="V61" s="34" cm="1">
        <f t="array" ref="V61">IFERROR(_xlfn.STDEV.S(_xlfn._xlws.FILTER(Diario!$J:$J,(Diario!$A:$A&gt;=Tweets!A61-3)*(Diario!$A:$A&lt;=Tweets!A61-1))),"")</f>
        <v>6.1023337274282802E-2</v>
      </c>
      <c r="W61" s="34" cm="1">
        <f t="array" ref="W61">IFERROR(_xlfn.STDEV.S(_xlfn._xlws.FILTER(Diario!$J:$J,(Diario!$A:$A&gt;=Tweets!A61-7)*(Diario!$A:$A&lt;=Tweets!A61-1))),"")</f>
        <v>4.5779146082358418E-2</v>
      </c>
      <c r="X61" s="7">
        <f>IF(_xlfn.XLOOKUP(Tweets!A61+3,Diario!$A:$A,Diario!$E:$E,,1)="",0,1)</f>
        <v>1</v>
      </c>
      <c r="Y61" s="7">
        <f>IF(_xlfn.XLOOKUP(Tweets!A61+7,Diario!$A:$A,Diario!$E:$E,,1)="",0,1)</f>
        <v>1</v>
      </c>
    </row>
    <row r="62" spans="1:25" x14ac:dyDescent="0.25">
      <c r="A62" s="24">
        <v>44332</v>
      </c>
      <c r="B62" s="25" t="s">
        <v>175</v>
      </c>
      <c r="C62" s="26">
        <v>13000</v>
      </c>
      <c r="D62" s="26">
        <v>1000</v>
      </c>
      <c r="E62" s="26">
        <v>1000</v>
      </c>
      <c r="F62" s="26" t="str">
        <f t="shared" si="1"/>
        <v>Bajo</v>
      </c>
      <c r="G62" s="26">
        <f>SUM(Tweets[[#This Row],[Likes]:[Respuestas]])</f>
        <v>15000</v>
      </c>
      <c r="H62" s="27" t="s">
        <v>176</v>
      </c>
      <c r="I62" s="25" t="s">
        <v>34</v>
      </c>
      <c r="J62" s="25" t="s">
        <v>54</v>
      </c>
      <c r="K62" s="25" t="s">
        <v>36</v>
      </c>
      <c r="L62" s="25" t="s">
        <v>37</v>
      </c>
      <c r="M62" s="25" t="s">
        <v>38</v>
      </c>
      <c r="N62" s="25" t="s">
        <v>39</v>
      </c>
      <c r="O62" s="34">
        <f>IFERROR(_xlfn.XLOOKUP(Tweets!A62+1,Diario!$A$1:$A$2009,Diario!$E$1:$E$2009)/_xlfn.XLOOKUP(Tweets!A62,Diario!$A$1:$A$2009,Diario!$E$1:$E$2009)-1,"")</f>
        <v>-6.0440237215155568E-2</v>
      </c>
      <c r="P62" s="34">
        <f>IFERROR(_xlfn.XLOOKUP(Tweets!A62+3,Diario!$A$1:$A$2009,Diario!$E$1:$E$2009)/_xlfn.XLOOKUP(Tweets!A62,Diario!$A$1:$A$2009,Diario!$E$1:$E$2009)-1,"")</f>
        <v>-0.20304828348336734</v>
      </c>
      <c r="Q62" s="34">
        <f>IFERROR(_xlfn.XLOOKUP(Tweets!A62+7,Diario!$A$1:$A$2009,Diario!$E$1:$E$2009)/_xlfn.XLOOKUP(Tweets!A62,Diario!$A$1:$A$2009,Diario!$E$1:$E$2009)-1,"")</f>
        <v>-0.24917243881724349</v>
      </c>
      <c r="R62" s="34">
        <f>IFERROR(_xlfn.XLOOKUP(Tweets!A62,Diario!$A:$A,Diario!$I:$I),"")</f>
        <v>3.5942950008454391E-2</v>
      </c>
      <c r="S62" s="34" cm="1">
        <f t="array" ref="S62">IFERROR(_xlfn.STDEV.S(_xlfn._xlws.FILTER(Diario!$J$1:$J$2009,(Diario!$A$1:$A$2009&gt;=Tweets!A62)*(Diario!$A$1:$A$2009&lt;=Tweets!A62+3))),"")</f>
        <v>9.7295778682005868E-2</v>
      </c>
      <c r="T62" s="34" cm="1">
        <f t="array" ref="T62">IFERROR(_xlfn.STDEV.S(_xlfn._xlws.FILTER(Diario!$J$1:$J$2009,(Diario!$A$1:$A$2009&gt;=Tweets!A62)*(Diario!$A$1:$A$2009&lt;=Tweets!A62+7))),"")</f>
        <v>8.6429065766294555E-2</v>
      </c>
      <c r="U62" s="34">
        <f>IFERROR(_xlfn.XLOOKUP(Tweets!A62-1,Diario!$A:$A,Diario!$I:$I),"")</f>
        <v>3.4587773596956875E-2</v>
      </c>
      <c r="V62" s="34" cm="1">
        <f t="array" ref="V62">IFERROR(_xlfn.STDEV.S(_xlfn._xlws.FILTER(Diario!$J:$J,(Diario!$A:$A&gt;=Tweets!A62-3)*(Diario!$A:$A&lt;=Tweets!A62-1))),"")</f>
        <v>3.5376873866985931E-2</v>
      </c>
      <c r="W62" s="34" cm="1">
        <f t="array" ref="W62">IFERROR(_xlfn.STDEV.S(_xlfn._xlws.FILTER(Diario!$J:$J,(Diario!$A:$A&gt;=Tweets!A62-7)*(Diario!$A:$A&lt;=Tweets!A62-1))),"")</f>
        <v>4.3996398935128474E-2</v>
      </c>
      <c r="X62" s="7">
        <f>IF(_xlfn.XLOOKUP(Tweets!A62+3,Diario!$A:$A,Diario!$E:$E,,1)="",0,1)</f>
        <v>1</v>
      </c>
      <c r="Y62" s="7">
        <f>IF(_xlfn.XLOOKUP(Tweets!A62+7,Diario!$A:$A,Diario!$E:$E,,1)="",0,1)</f>
        <v>1</v>
      </c>
    </row>
    <row r="63" spans="1:25" x14ac:dyDescent="0.25">
      <c r="A63" s="24">
        <v>44332</v>
      </c>
      <c r="B63" s="25" t="s">
        <v>177</v>
      </c>
      <c r="C63" s="26">
        <v>36000</v>
      </c>
      <c r="D63" s="26">
        <v>9000</v>
      </c>
      <c r="E63" s="26">
        <v>6000</v>
      </c>
      <c r="F63" s="26" t="str">
        <f t="shared" si="1"/>
        <v>Medio</v>
      </c>
      <c r="G63" s="26">
        <f>SUM(Tweets[[#This Row],[Likes]:[Respuestas]])</f>
        <v>51000</v>
      </c>
      <c r="H63" s="27" t="s">
        <v>178</v>
      </c>
      <c r="I63" s="25" t="s">
        <v>34</v>
      </c>
      <c r="J63" s="25" t="s">
        <v>54</v>
      </c>
      <c r="K63" s="25" t="s">
        <v>44</v>
      </c>
      <c r="L63" s="25" t="s">
        <v>55</v>
      </c>
      <c r="M63" s="25" t="s">
        <v>65</v>
      </c>
      <c r="N63" s="25" t="s">
        <v>62</v>
      </c>
      <c r="O63" s="34">
        <f>IFERROR(_xlfn.XLOOKUP(Tweets!A63+1,Diario!$A$1:$A$2009,Diario!$E$1:$E$2009)/_xlfn.XLOOKUP(Tweets!A63,Diario!$A$1:$A$2009,Diario!$E$1:$E$2009)-1,"")</f>
        <v>-6.0440237215155568E-2</v>
      </c>
      <c r="P63" s="34">
        <f>IFERROR(_xlfn.XLOOKUP(Tweets!A63+3,Diario!$A$1:$A$2009,Diario!$E$1:$E$2009)/_xlfn.XLOOKUP(Tweets!A63,Diario!$A$1:$A$2009,Diario!$E$1:$E$2009)-1,"")</f>
        <v>-0.20304828348336734</v>
      </c>
      <c r="Q63" s="34">
        <f>IFERROR(_xlfn.XLOOKUP(Tweets!A63+7,Diario!$A$1:$A$2009,Diario!$E$1:$E$2009)/_xlfn.XLOOKUP(Tweets!A63,Diario!$A$1:$A$2009,Diario!$E$1:$E$2009)-1,"")</f>
        <v>-0.24917243881724349</v>
      </c>
      <c r="R63" s="34">
        <f>IFERROR(_xlfn.XLOOKUP(Tweets!A63,Diario!$A:$A,Diario!$I:$I),"")</f>
        <v>3.5942950008454391E-2</v>
      </c>
      <c r="S63" s="34" cm="1">
        <f t="array" ref="S63">IFERROR(_xlfn.STDEV.S(_xlfn._xlws.FILTER(Diario!$J$1:$J$2009,(Diario!$A$1:$A$2009&gt;=Tweets!A63)*(Diario!$A$1:$A$2009&lt;=Tweets!A63+3))),"")</f>
        <v>9.7295778682005868E-2</v>
      </c>
      <c r="T63" s="34" cm="1">
        <f t="array" ref="T63">IFERROR(_xlfn.STDEV.S(_xlfn._xlws.FILTER(Diario!$J$1:$J$2009,(Diario!$A$1:$A$2009&gt;=Tweets!A63)*(Diario!$A$1:$A$2009&lt;=Tweets!A63+7))),"")</f>
        <v>8.6429065766294555E-2</v>
      </c>
      <c r="U63" s="34">
        <f>IFERROR(_xlfn.XLOOKUP(Tweets!A63-1,Diario!$A:$A,Diario!$I:$I),"")</f>
        <v>3.4587773596956875E-2</v>
      </c>
      <c r="V63" s="34" cm="1">
        <f t="array" ref="V63">IFERROR(_xlfn.STDEV.S(_xlfn._xlws.FILTER(Diario!$J:$J,(Diario!$A:$A&gt;=Tweets!A63-3)*(Diario!$A:$A&lt;=Tweets!A63-1))),"")</f>
        <v>3.5376873866985931E-2</v>
      </c>
      <c r="W63" s="34" cm="1">
        <f t="array" ref="W63">IFERROR(_xlfn.STDEV.S(_xlfn._xlws.FILTER(Diario!$J:$J,(Diario!$A:$A&gt;=Tweets!A63-7)*(Diario!$A:$A&lt;=Tweets!A63-1))),"")</f>
        <v>4.3996398935128474E-2</v>
      </c>
      <c r="X63" s="7">
        <f>IF(_xlfn.XLOOKUP(Tweets!A63+3,Diario!$A:$A,Diario!$E:$E,,1)="",0,1)</f>
        <v>1</v>
      </c>
      <c r="Y63" s="7">
        <f>IF(_xlfn.XLOOKUP(Tweets!A63+7,Diario!$A:$A,Diario!$E:$E,,1)="",0,1)</f>
        <v>1</v>
      </c>
    </row>
    <row r="64" spans="1:25" x14ac:dyDescent="0.25">
      <c r="A64" s="24">
        <v>44333</v>
      </c>
      <c r="B64" s="25" t="s">
        <v>179</v>
      </c>
      <c r="C64" s="26">
        <v>87000</v>
      </c>
      <c r="D64" s="26">
        <v>21000</v>
      </c>
      <c r="E64" s="26">
        <v>15000</v>
      </c>
      <c r="F64" s="26" t="str">
        <f t="shared" si="1"/>
        <v>Alto</v>
      </c>
      <c r="G64" s="26">
        <f>SUM(Tweets[[#This Row],[Likes]:[Respuestas]])</f>
        <v>123000</v>
      </c>
      <c r="H64" s="27" t="s">
        <v>180</v>
      </c>
      <c r="I64" s="25" t="s">
        <v>34</v>
      </c>
      <c r="J64" s="25" t="s">
        <v>54</v>
      </c>
      <c r="K64" s="25" t="s">
        <v>71</v>
      </c>
      <c r="L64" s="25" t="s">
        <v>50</v>
      </c>
      <c r="M64" s="25" t="s">
        <v>111</v>
      </c>
      <c r="N64" s="25" t="s">
        <v>39</v>
      </c>
      <c r="O64" s="34">
        <f>IFERROR(_xlfn.XLOOKUP(Tweets!A64+1,Diario!$A$1:$A$2009,Diario!$E$1:$E$2009)/_xlfn.XLOOKUP(Tweets!A64,Diario!$A$1:$A$2009,Diario!$E$1:$E$2009)-1,"")</f>
        <v>-1.310244997383303E-2</v>
      </c>
      <c r="P64" s="34">
        <f>IFERROR(_xlfn.XLOOKUP(Tweets!A64+3,Diario!$A$1:$A$2009,Diario!$E$1:$E$2009)/_xlfn.XLOOKUP(Tweets!A64,Diario!$A$1:$A$2009,Diario!$E$1:$E$2009)-1,"")</f>
        <v>-7.3436025338646127E-2</v>
      </c>
      <c r="Q64" s="34">
        <f>IFERROR(_xlfn.XLOOKUP(Tweets!A64+7,Diario!$A$1:$A$2009,Diario!$E$1:$E$2009)/_xlfn.XLOOKUP(Tweets!A64,Diario!$A$1:$A$2009,Diario!$E$1:$E$2009)-1,"")</f>
        <v>-0.11404955032705677</v>
      </c>
      <c r="R64" s="34">
        <f>IFERROR(_xlfn.XLOOKUP(Tweets!A64,Diario!$A:$A,Diario!$I:$I),"")</f>
        <v>2.3176467998699601E-2</v>
      </c>
      <c r="S64" s="34" cm="1">
        <f t="array" ref="S64">IFERROR(_xlfn.STDEV.S(_xlfn._xlws.FILTER(Diario!$J$1:$J$2009,(Diario!$A$1:$A$2009&gt;=Tweets!A64)*(Diario!$A$1:$A$2009&lt;=Tweets!A64+3))),"")</f>
        <v>9.9460510903154289E-2</v>
      </c>
      <c r="T64" s="34" cm="1">
        <f t="array" ref="T64">IFERROR(_xlfn.STDEV.S(_xlfn._xlws.FILTER(Diario!$J$1:$J$2009,(Diario!$A$1:$A$2009&gt;=Tweets!A64)*(Diario!$A$1:$A$2009&lt;=Tweets!A64+7))),"")</f>
        <v>8.4823823136234849E-2</v>
      </c>
      <c r="U64" s="34">
        <f>IFERROR(_xlfn.XLOOKUP(Tweets!A64-1,Diario!$A:$A,Diario!$I:$I),"")</f>
        <v>3.5942950008454391E-2</v>
      </c>
      <c r="V64" s="34" cm="1">
        <f t="array" ref="V64">IFERROR(_xlfn.STDEV.S(_xlfn._xlws.FILTER(Diario!$J:$J,(Diario!$A:$A&gt;=Tweets!A64-3)*(Diario!$A:$A&lt;=Tweets!A64-1))),"")</f>
        <v>3.0556477336568109E-2</v>
      </c>
      <c r="W64" s="34" cm="1">
        <f t="array" ref="W64">IFERROR(_xlfn.STDEV.S(_xlfn._xlws.FILTER(Diario!$J:$J,(Diario!$A:$A&gt;=Tweets!A64-7)*(Diario!$A:$A&lt;=Tweets!A64-1))),"")</f>
        <v>4.5326274202580945E-2</v>
      </c>
      <c r="X64" s="7">
        <f>IF(_xlfn.XLOOKUP(Tweets!A64+3,Diario!$A:$A,Diario!$E:$E,,1)="",0,1)</f>
        <v>1</v>
      </c>
      <c r="Y64" s="7">
        <f>IF(_xlfn.XLOOKUP(Tweets!A64+7,Diario!$A:$A,Diario!$E:$E,,1)="",0,1)</f>
        <v>1</v>
      </c>
    </row>
    <row r="65" spans="1:25" x14ac:dyDescent="0.25">
      <c r="A65" s="24">
        <v>44336</v>
      </c>
      <c r="B65" s="25" t="s">
        <v>181</v>
      </c>
      <c r="C65" s="26">
        <v>4000</v>
      </c>
      <c r="D65" s="26">
        <v>971</v>
      </c>
      <c r="E65" s="26">
        <v>1000</v>
      </c>
      <c r="F65" s="26" t="str">
        <f t="shared" si="1"/>
        <v>Bajo</v>
      </c>
      <c r="G65" s="26">
        <f>SUM(Tweets[[#This Row],[Likes]:[Respuestas]])</f>
        <v>5971</v>
      </c>
      <c r="H65" s="27" t="s">
        <v>182</v>
      </c>
      <c r="I65" s="25" t="s">
        <v>34</v>
      </c>
      <c r="J65" s="25" t="s">
        <v>54</v>
      </c>
      <c r="K65" s="25" t="s">
        <v>71</v>
      </c>
      <c r="L65" s="25" t="s">
        <v>50</v>
      </c>
      <c r="M65" s="25" t="s">
        <v>111</v>
      </c>
      <c r="N65" s="25" t="s">
        <v>39</v>
      </c>
      <c r="O65" s="34">
        <f>IFERROR(_xlfn.XLOOKUP(Tweets!A65+1,Diario!$A$1:$A$2009,Diario!$E$1:$E$2009)/_xlfn.XLOOKUP(Tweets!A65,Diario!$A$1:$A$2009,Diario!$E$1:$E$2009)-1,"")</f>
        <v>-7.791167840198332E-2</v>
      </c>
      <c r="P65" s="34">
        <f>IFERROR(_xlfn.XLOOKUP(Tweets!A65+3,Diario!$A$1:$A$2009,Diario!$E$1:$E$2009)/_xlfn.XLOOKUP(Tweets!A65,Diario!$A$1:$A$2009,Diario!$E$1:$E$2009)-1,"")</f>
        <v>-0.13753717215300643</v>
      </c>
      <c r="Q65" s="34">
        <f>IFERROR(_xlfn.XLOOKUP(Tweets!A65+7,Diario!$A$1:$A$2009,Diario!$E$1:$E$2009)/_xlfn.XLOOKUP(Tweets!A65,Diario!$A$1:$A$2009,Diario!$E$1:$E$2009)-1,"")</f>
        <v>-4.7291317560072543E-2</v>
      </c>
      <c r="R65" s="34">
        <f>IFERROR(_xlfn.XLOOKUP(Tweets!A65,Diario!$A:$A,Diario!$I:$I),"")</f>
        <v>5.0745164244578471E-2</v>
      </c>
      <c r="S65" s="34" cm="1">
        <f t="array" ref="S65">IFERROR(_xlfn.STDEV.S(_xlfn._xlws.FILTER(Diario!$J$1:$J$2009,(Diario!$A$1:$A$2009&gt;=Tweets!A65)*(Diario!$A$1:$A$2009&lt;=Tweets!A65+3))),"")</f>
        <v>8.7395939955450502E-2</v>
      </c>
      <c r="T65" s="34" cm="1">
        <f t="array" ref="T65">IFERROR(_xlfn.STDEV.S(_xlfn._xlws.FILTER(Diario!$J$1:$J$2009,(Diario!$A$1:$A$2009&gt;=Tweets!A65)*(Diario!$A$1:$A$2009&lt;=Tweets!A65+7))),"")</f>
        <v>6.3471253786994128E-2</v>
      </c>
      <c r="U65" s="34">
        <f>IFERROR(_xlfn.XLOOKUP(Tweets!A65-1,Diario!$A:$A,Diario!$I:$I),"")</f>
        <v>1.3998533839292565E-2</v>
      </c>
      <c r="V65" s="34" cm="1">
        <f t="array" ref="V65">IFERROR(_xlfn.STDEV.S(_xlfn._xlws.FILTER(Diario!$J:$J,(Diario!$A:$A&gt;=Tweets!A65-3)*(Diario!$A:$A&lt;=Tweets!A65-1))),"")</f>
        <v>0.11661506790206964</v>
      </c>
      <c r="W65" s="34" cm="1">
        <f t="array" ref="W65">IFERROR(_xlfn.STDEV.S(_xlfn._xlws.FILTER(Diario!$J:$J,(Diario!$A:$A&gt;=Tweets!A65-7)*(Diario!$A:$A&lt;=Tweets!A65-1))),"")</f>
        <v>7.1909047708099083E-2</v>
      </c>
      <c r="X65" s="7">
        <f>IF(_xlfn.XLOOKUP(Tweets!A65+3,Diario!$A:$A,Diario!$E:$E,,1)="",0,1)</f>
        <v>1</v>
      </c>
      <c r="Y65" s="7">
        <f>IF(_xlfn.XLOOKUP(Tweets!A65+7,Diario!$A:$A,Diario!$E:$E,,1)="",0,1)</f>
        <v>1</v>
      </c>
    </row>
    <row r="66" spans="1:25" x14ac:dyDescent="0.25">
      <c r="A66" s="24">
        <v>44338</v>
      </c>
      <c r="B66" s="25" t="s">
        <v>183</v>
      </c>
      <c r="C66" s="26">
        <v>57000</v>
      </c>
      <c r="D66" s="26">
        <v>12000</v>
      </c>
      <c r="E66" s="26">
        <v>4000</v>
      </c>
      <c r="F66" s="26" t="str">
        <f t="shared" ref="F66:F97" si="2">IF(G66&lt;=_xlfn.PERCENTILE.INC($G:$G,0.25),"Bajo", IF(G66&lt;=_xlfn.PERCENTILE.INC($G:$G,0.5),"Medio", IF(G66&lt;=_xlfn.PERCENTILE.INC($G:$G,0.75),"Alto","Muy alto")))</f>
        <v>Medio</v>
      </c>
      <c r="G66" s="26">
        <f>SUM(Tweets[[#This Row],[Likes]:[Respuestas]])</f>
        <v>73000</v>
      </c>
      <c r="H66" s="27" t="s">
        <v>184</v>
      </c>
      <c r="I66" s="25" t="s">
        <v>42</v>
      </c>
      <c r="J66" s="25" t="s">
        <v>35</v>
      </c>
      <c r="K66" s="25" t="s">
        <v>43</v>
      </c>
      <c r="L66" s="25" t="s">
        <v>55</v>
      </c>
      <c r="M66" s="25" t="s">
        <v>45</v>
      </c>
      <c r="N66" s="25" t="s">
        <v>39</v>
      </c>
      <c r="O66" s="34">
        <f>IFERROR(_xlfn.XLOOKUP(Tweets!A66+1,Diario!$A$1:$A$2009,Diario!$E$1:$E$2009)/_xlfn.XLOOKUP(Tweets!A66,Diario!$A$1:$A$2009,Diario!$E$1:$E$2009)-1,"")</f>
        <v>-7.2435568034827535E-2</v>
      </c>
      <c r="P66" s="34">
        <f>IFERROR(_xlfn.XLOOKUP(Tweets!A66+3,Diario!$A$1:$A$2009,Diario!$E$1:$E$2009)/_xlfn.XLOOKUP(Tweets!A66,Diario!$A$1:$A$2009,Diario!$E$1:$E$2009)-1,"")</f>
        <v>1.6263831064194934E-2</v>
      </c>
      <c r="Q66" s="34">
        <f>IFERROR(_xlfn.XLOOKUP(Tweets!A66+7,Diario!$A$1:$A$2009,Diario!$E$1:$E$2009)/_xlfn.XLOOKUP(Tweets!A66,Diario!$A$1:$A$2009,Diario!$E$1:$E$2009)-1,"")</f>
        <v>-8.0724004792970261E-2</v>
      </c>
      <c r="R66" s="34">
        <f>IFERROR(_xlfn.XLOOKUP(Tweets!A66,Diario!$A:$A,Diario!$I:$I),"")</f>
        <v>3.6535861051026942E-2</v>
      </c>
      <c r="S66" s="34" cm="1">
        <f t="array" ref="S66">IFERROR(_xlfn.STDEV.S(_xlfn._xlws.FILTER(Diario!$J$1:$J$2009,(Diario!$A$1:$A$2009&gt;=Tweets!A66)*(Diario!$A$1:$A$2009&lt;=Tweets!A66+3))),"")</f>
        <v>7.582343420583669E-2</v>
      </c>
      <c r="T66" s="34" cm="1">
        <f t="array" ref="T66">IFERROR(_xlfn.STDEV.S(_xlfn._xlws.FILTER(Diario!$J$1:$J$2009,(Diario!$A$1:$A$2009&gt;=Tweets!A66)*(Diario!$A$1:$A$2009&lt;=Tweets!A66+7))),"")</f>
        <v>6.0228055234207531E-2</v>
      </c>
      <c r="U66" s="34">
        <f>IFERROR(_xlfn.XLOOKUP(Tweets!A66-1,Diario!$A:$A,Diario!$I:$I),"")</f>
        <v>4.6523780022490448E-2</v>
      </c>
      <c r="V66" s="34" cm="1">
        <f t="array" ref="V66">IFERROR(_xlfn.STDEV.S(_xlfn._xlws.FILTER(Diario!$J:$J,(Diario!$A:$A&gt;=Tweets!A66-3)*(Diario!$A:$A&lt;=Tweets!A66-1))),"")</f>
        <v>8.5140979953078455E-2</v>
      </c>
      <c r="W66" s="34" cm="1">
        <f t="array" ref="W66">IFERROR(_xlfn.STDEV.S(_xlfn._xlws.FILTER(Diario!$J:$J,(Diario!$A:$A&gt;=Tweets!A66-7)*(Diario!$A:$A&lt;=Tweets!A66-1))),"")</f>
        <v>7.3734937504388823E-2</v>
      </c>
      <c r="X66" s="7">
        <f>IF(_xlfn.XLOOKUP(Tweets!A66+3,Diario!$A:$A,Diario!$E:$E,,1)="",0,1)</f>
        <v>1</v>
      </c>
      <c r="Y66" s="7">
        <f>IF(_xlfn.XLOOKUP(Tweets!A66+7,Diario!$A:$A,Diario!$E:$E,,1)="",0,1)</f>
        <v>1</v>
      </c>
    </row>
    <row r="67" spans="1:25" x14ac:dyDescent="0.25">
      <c r="A67" s="24">
        <v>44340</v>
      </c>
      <c r="B67" s="25" t="s">
        <v>185</v>
      </c>
      <c r="C67" s="26">
        <v>285000</v>
      </c>
      <c r="D67" s="26">
        <v>41000</v>
      </c>
      <c r="E67" s="26">
        <v>22000</v>
      </c>
      <c r="F67" s="26" t="str">
        <f t="shared" si="2"/>
        <v>Muy alto</v>
      </c>
      <c r="G67" s="26">
        <f>SUM(Tweets[[#This Row],[Likes]:[Respuestas]])</f>
        <v>348000</v>
      </c>
      <c r="H67" s="27" t="s">
        <v>186</v>
      </c>
      <c r="I67" s="25" t="s">
        <v>34</v>
      </c>
      <c r="J67" s="25" t="s">
        <v>35</v>
      </c>
      <c r="K67" s="25" t="s">
        <v>71</v>
      </c>
      <c r="L67" s="25" t="s">
        <v>50</v>
      </c>
      <c r="M67" s="25" t="s">
        <v>111</v>
      </c>
      <c r="N67" s="25" t="s">
        <v>39</v>
      </c>
      <c r="O67" s="34">
        <f>IFERROR(_xlfn.XLOOKUP(Tweets!A67+1,Diario!$A$1:$A$2009,Diario!$E$1:$E$2009)/_xlfn.XLOOKUP(Tweets!A67,Diario!$A$1:$A$2009,Diario!$E$1:$E$2009)-1,"")</f>
        <v>-1.1745624187096793E-2</v>
      </c>
      <c r="P67" s="34">
        <f>IFERROR(_xlfn.XLOOKUP(Tweets!A67+3,Diario!$A$1:$A$2009,Diario!$E$1:$E$2009)/_xlfn.XLOOKUP(Tweets!A67,Diario!$A$1:$A$2009,Diario!$E$1:$E$2009)-1,"")</f>
        <v>-3.6174779054580775E-3</v>
      </c>
      <c r="Q67" s="34">
        <f>IFERROR(_xlfn.XLOOKUP(Tweets!A67+7,Diario!$A$1:$A$2009,Diario!$E$1:$E$2009)/_xlfn.XLOOKUP(Tweets!A67,Diario!$A$1:$A$2009,Diario!$E$1:$E$2009)-1,"")</f>
        <v>-3.4067000273831471E-2</v>
      </c>
      <c r="R67" s="34">
        <f>IFERROR(_xlfn.XLOOKUP(Tweets!A67,Diario!$A:$A,Diario!$I:$I),"")</f>
        <v>1.6766449680711178E-2</v>
      </c>
      <c r="S67" s="34" cm="1">
        <f t="array" ref="S67">IFERROR(_xlfn.STDEV.S(_xlfn._xlws.FILTER(Diario!$J$1:$J$2009,(Diario!$A$1:$A$2009&gt;=Tweets!A67)*(Diario!$A$1:$A$2009&lt;=Tweets!A67+3))),"")</f>
        <v>4.1060649221378441E-2</v>
      </c>
      <c r="T67" s="34" cm="1">
        <f t="array" ref="T67">IFERROR(_xlfn.STDEV.S(_xlfn._xlws.FILTER(Diario!$J$1:$J$2009,(Diario!$A$1:$A$2009&gt;=Tweets!A67)*(Diario!$A$1:$A$2009&lt;=Tweets!A67+7))),"")</f>
        <v>3.9363032343916374E-2</v>
      </c>
      <c r="U67" s="34">
        <f>IFERROR(_xlfn.XLOOKUP(Tweets!A67-1,Diario!$A:$A,Diario!$I:$I),"")</f>
        <v>2.6375971759172275E-2</v>
      </c>
      <c r="V67" s="34" cm="1">
        <f t="array" ref="V67">IFERROR(_xlfn.STDEV.S(_xlfn._xlws.FILTER(Diario!$J:$J,(Diario!$A:$A&gt;=Tweets!A67-3)*(Diario!$A:$A&lt;=Tweets!A67-1))),"")</f>
        <v>9.0715734593849198E-2</v>
      </c>
      <c r="W67" s="34" cm="1">
        <f t="array" ref="W67">IFERROR(_xlfn.STDEV.S(_xlfn._xlws.FILTER(Diario!$J:$J,(Diario!$A:$A&gt;=Tweets!A67-7)*(Diario!$A:$A&lt;=Tweets!A67-1))),"")</f>
        <v>9.1617719601663858E-2</v>
      </c>
      <c r="X67" s="7">
        <f>IF(_xlfn.XLOOKUP(Tweets!A67+3,Diario!$A:$A,Diario!$E:$E,,1)="",0,1)</f>
        <v>1</v>
      </c>
      <c r="Y67" s="7">
        <f>IF(_xlfn.XLOOKUP(Tweets!A67+7,Diario!$A:$A,Diario!$E:$E,,1)="",0,1)</f>
        <v>1</v>
      </c>
    </row>
    <row r="68" spans="1:25" x14ac:dyDescent="0.25">
      <c r="A68" s="24">
        <v>44342</v>
      </c>
      <c r="B68" s="25" t="s">
        <v>58</v>
      </c>
      <c r="C68" s="26">
        <v>7000</v>
      </c>
      <c r="D68" s="26">
        <v>276</v>
      </c>
      <c r="E68" s="26">
        <v>713</v>
      </c>
      <c r="F68" s="26" t="str">
        <f t="shared" si="2"/>
        <v>Bajo</v>
      </c>
      <c r="G68" s="26">
        <f>SUM(Tweets[[#This Row],[Likes]:[Respuestas]])</f>
        <v>7989</v>
      </c>
      <c r="H68" s="27" t="s">
        <v>187</v>
      </c>
      <c r="I68" s="25" t="s">
        <v>34</v>
      </c>
      <c r="J68" s="25" t="s">
        <v>54</v>
      </c>
      <c r="K68" s="25" t="s">
        <v>36</v>
      </c>
      <c r="L68" s="25" t="s">
        <v>37</v>
      </c>
      <c r="M68" s="25" t="s">
        <v>38</v>
      </c>
      <c r="N68" s="25" t="s">
        <v>39</v>
      </c>
      <c r="O68" s="34">
        <f>IFERROR(_xlfn.XLOOKUP(Tweets!A68+1,Diario!$A$1:$A$2009,Diario!$E$1:$E$2009)/_xlfn.XLOOKUP(Tweets!A68,Diario!$A$1:$A$2009,Diario!$E$1:$E$2009)-1,"")</f>
        <v>-1.7993458166182585E-2</v>
      </c>
      <c r="P68" s="34">
        <f>IFERROR(_xlfn.XLOOKUP(Tweets!A68+3,Diario!$A$1:$A$2009,Diario!$E$1:$E$2009)/_xlfn.XLOOKUP(Tweets!A68,Diario!$A$1:$A$2009,Diario!$E$1:$E$2009)-1,"")</f>
        <v>-0.11895827503750267</v>
      </c>
      <c r="Q68" s="34">
        <f>IFERROR(_xlfn.XLOOKUP(Tweets!A68+7,Diario!$A$1:$A$2009,Diario!$E$1:$E$2009)/_xlfn.XLOOKUP(Tweets!A68,Diario!$A$1:$A$2009,Diario!$E$1:$E$2009)-1,"")</f>
        <v>-3.9870898486539907E-2</v>
      </c>
      <c r="R68" s="34">
        <f>IFERROR(_xlfn.XLOOKUP(Tweets!A68,Diario!$A:$A,Diario!$I:$I),"")</f>
        <v>1.8190964855253209E-2</v>
      </c>
      <c r="S68" s="34" cm="1">
        <f t="array" ref="S68">IFERROR(_xlfn.STDEV.S(_xlfn._xlws.FILTER(Diario!$J$1:$J$2009,(Diario!$A$1:$A$2009&gt;=Tweets!A68)*(Diario!$A$1:$A$2009&lt;=Tweets!A68+3))),"")</f>
        <v>4.3213065372234453E-2</v>
      </c>
      <c r="T68" s="34" cm="1">
        <f t="array" ref="T68">IFERROR(_xlfn.STDEV.S(_xlfn._xlws.FILTER(Diario!$J$1:$J$2009,(Diario!$A$1:$A$2009&gt;=Tweets!A68)*(Diario!$A$1:$A$2009&lt;=Tweets!A68+7))),"")</f>
        <v>4.2598784465392503E-2</v>
      </c>
      <c r="U68" s="34">
        <f>IFERROR(_xlfn.XLOOKUP(Tweets!A68-1,Diario!$A:$A,Diario!$I:$I),"")</f>
        <v>2.562076958433087E-2</v>
      </c>
      <c r="V68" s="34" cm="1">
        <f t="array" ref="V68">IFERROR(_xlfn.STDEV.S(_xlfn._xlws.FILTER(Diario!$J:$J,(Diario!$A:$A&gt;=Tweets!A68-3)*(Diario!$A:$A&lt;=Tweets!A68-1))),"")</f>
        <v>6.1492876928216388E-2</v>
      </c>
      <c r="W68" s="34" cm="1">
        <f t="array" ref="W68">IFERROR(_xlfn.STDEV.S(_xlfn._xlws.FILTER(Diario!$J:$J,(Diario!$A:$A&gt;=Tweets!A68-7)*(Diario!$A:$A&lt;=Tweets!A68-1))),"")</f>
        <v>7.2791437699389852E-2</v>
      </c>
      <c r="X68" s="7">
        <f>IF(_xlfn.XLOOKUP(Tweets!A68+3,Diario!$A:$A,Diario!$E:$E,,1)="",0,1)</f>
        <v>1</v>
      </c>
      <c r="Y68" s="7">
        <f>IF(_xlfn.XLOOKUP(Tweets!A68+7,Diario!$A:$A,Diario!$E:$E,,1)="",0,1)</f>
        <v>1</v>
      </c>
    </row>
    <row r="69" spans="1:25" x14ac:dyDescent="0.25">
      <c r="A69" s="24">
        <v>44351</v>
      </c>
      <c r="B69" s="25" t="s">
        <v>188</v>
      </c>
      <c r="C69" s="26">
        <v>186000</v>
      </c>
      <c r="D69" s="26">
        <v>27000</v>
      </c>
      <c r="E69" s="26">
        <v>48000</v>
      </c>
      <c r="F69" s="26" t="str">
        <f t="shared" si="2"/>
        <v>Alto</v>
      </c>
      <c r="G69" s="26">
        <f>SUM(Tweets[[#This Row],[Likes]:[Respuestas]])</f>
        <v>261000</v>
      </c>
      <c r="H69" s="27" t="s">
        <v>189</v>
      </c>
      <c r="I69" s="25" t="s">
        <v>34</v>
      </c>
      <c r="J69" s="25" t="s">
        <v>35</v>
      </c>
      <c r="K69" s="25" t="s">
        <v>36</v>
      </c>
      <c r="L69" s="25" t="s">
        <v>37</v>
      </c>
      <c r="M69" s="25" t="s">
        <v>38</v>
      </c>
      <c r="N69" s="25" t="s">
        <v>62</v>
      </c>
      <c r="O69" s="34">
        <f>IFERROR(_xlfn.XLOOKUP(Tweets!A69+1,Diario!$A$1:$A$2009,Diario!$E$1:$E$2009)/_xlfn.XLOOKUP(Tweets!A69,Diario!$A$1:$A$2009,Diario!$E$1:$E$2009)-1,"")</f>
        <v>-3.7874571842417382E-2</v>
      </c>
      <c r="P69" s="34">
        <f>IFERROR(_xlfn.XLOOKUP(Tweets!A69+3,Diario!$A$1:$A$2009,Diario!$E$1:$E$2009)/_xlfn.XLOOKUP(Tweets!A69,Diario!$A$1:$A$2009,Diario!$E$1:$E$2009)-1,"")</f>
        <v>-9.0986322249735907E-2</v>
      </c>
      <c r="Q69" s="34">
        <f>IFERROR(_xlfn.XLOOKUP(Tweets!A69+7,Diario!$A$1:$A$2009,Diario!$E$1:$E$2009)/_xlfn.XLOOKUP(Tweets!A69,Diario!$A$1:$A$2009,Diario!$E$1:$E$2009)-1,"")</f>
        <v>7.9172236801963169E-3</v>
      </c>
      <c r="R69" s="34">
        <f>IFERROR(_xlfn.XLOOKUP(Tweets!A69,Diario!$A:$A,Diario!$I:$I),"")</f>
        <v>4.1647222621547164E-3</v>
      </c>
      <c r="S69" s="34" cm="1">
        <f t="array" ref="S69">IFERROR(_xlfn.STDEV.S(_xlfn._xlws.FILTER(Diario!$J$1:$J$2009,(Diario!$A$1:$A$2009&gt;=Tweets!A69)*(Diario!$A$1:$A$2009&lt;=Tweets!A69+3))),"")</f>
        <v>3.1668974643441955E-2</v>
      </c>
      <c r="T69" s="34" cm="1">
        <f t="array" ref="T69">IFERROR(_xlfn.STDEV.S(_xlfn._xlws.FILTER(Diario!$J$1:$J$2009,(Diario!$A$1:$A$2009&gt;=Tweets!A69)*(Diario!$A$1:$A$2009&lt;=Tweets!A69+7))),"")</f>
        <v>5.5743134752011515E-2</v>
      </c>
      <c r="U69" s="34">
        <f>IFERROR(_xlfn.XLOOKUP(Tweets!A69-1,Diario!$A:$A,Diario!$I:$I),"")</f>
        <v>1.9371887453561429E-2</v>
      </c>
      <c r="V69" s="34" cm="1">
        <f t="array" ref="V69">IFERROR(_xlfn.STDEV.S(_xlfn._xlws.FILTER(Diario!$J:$J,(Diario!$A:$A&gt;=Tweets!A69-3)*(Diario!$A:$A&lt;=Tweets!A69-1))),"")</f>
        <v>5.3246118243558904E-2</v>
      </c>
      <c r="W69" s="34" cm="1">
        <f t="array" ref="W69">IFERROR(_xlfn.STDEV.S(_xlfn._xlws.FILTER(Diario!$J:$J,(Diario!$A:$A&gt;=Tweets!A69-7)*(Diario!$A:$A&lt;=Tweets!A69-1))),"")</f>
        <v>4.1069114166303315E-2</v>
      </c>
      <c r="X69" s="7">
        <f>IF(_xlfn.XLOOKUP(Tweets!A69+3,Diario!$A:$A,Diario!$E:$E,,1)="",0,1)</f>
        <v>1</v>
      </c>
      <c r="Y69" s="7">
        <f>IF(_xlfn.XLOOKUP(Tweets!A69+7,Diario!$A:$A,Diario!$E:$E,,1)="",0,1)</f>
        <v>1</v>
      </c>
    </row>
    <row r="70" spans="1:25" x14ac:dyDescent="0.25">
      <c r="A70" s="24">
        <v>44352</v>
      </c>
      <c r="B70" s="25" t="s">
        <v>190</v>
      </c>
      <c r="C70" s="26">
        <v>185000</v>
      </c>
      <c r="D70" s="26">
        <v>29000</v>
      </c>
      <c r="E70" s="26">
        <v>40000</v>
      </c>
      <c r="F70" s="26" t="str">
        <f t="shared" si="2"/>
        <v>Alto</v>
      </c>
      <c r="G70" s="26">
        <f>SUM(Tweets[[#This Row],[Likes]:[Respuestas]])</f>
        <v>254000</v>
      </c>
      <c r="H70" s="27" t="s">
        <v>191</v>
      </c>
      <c r="I70" s="25" t="s">
        <v>34</v>
      </c>
      <c r="J70" s="25" t="s">
        <v>54</v>
      </c>
      <c r="K70" s="25" t="s">
        <v>43</v>
      </c>
      <c r="L70" s="25" t="s">
        <v>96</v>
      </c>
      <c r="M70" s="25" t="s">
        <v>55</v>
      </c>
      <c r="N70" s="25" t="s">
        <v>39</v>
      </c>
      <c r="O70" s="34">
        <f>IFERROR(_xlfn.XLOOKUP(Tweets!A70+1,Diario!$A$1:$A$2009,Diario!$E$1:$E$2009)/_xlfn.XLOOKUP(Tweets!A70,Diario!$A$1:$A$2009,Diario!$E$1:$E$2009)-1,"")</f>
        <v>7.6245569590309703E-3</v>
      </c>
      <c r="P70" s="34">
        <f>IFERROR(_xlfn.XLOOKUP(Tweets!A70+3,Diario!$A$1:$A$2009,Diario!$E$1:$E$2009)/_xlfn.XLOOKUP(Tweets!A70,Diario!$A$1:$A$2009,Diario!$E$1:$E$2009)-1,"")</f>
        <v>-6.0295867710222328E-2</v>
      </c>
      <c r="Q70" s="34">
        <f>IFERROR(_xlfn.XLOOKUP(Tweets!A70+7,Diario!$A$1:$A$2009,Diario!$E$1:$E$2009)/_xlfn.XLOOKUP(Tweets!A70,Diario!$A$1:$A$2009,Diario!$E$1:$E$2009)-1,"")</f>
        <v>7.8963094046624605E-4</v>
      </c>
      <c r="R70" s="34">
        <f>IFERROR(_xlfn.XLOOKUP(Tweets!A70,Diario!$A:$A,Diario!$I:$I),"")</f>
        <v>3.5315182508614068E-2</v>
      </c>
      <c r="S70" s="34" cm="1">
        <f t="array" ref="S70">IFERROR(_xlfn.STDEV.S(_xlfn._xlws.FILTER(Diario!$J$1:$J$2009,(Diario!$A$1:$A$2009&gt;=Tweets!A70)*(Diario!$A$1:$A$2009&lt;=Tweets!A70+3))),"")</f>
        <v>7.5939219443426631E-2</v>
      </c>
      <c r="T70" s="34" cm="1">
        <f t="array" ref="T70">IFERROR(_xlfn.STDEV.S(_xlfn._xlws.FILTER(Diario!$J$1:$J$2009,(Diario!$A$1:$A$2009&gt;=Tweets!A70)*(Diario!$A$1:$A$2009&lt;=Tweets!A70+7))),"")</f>
        <v>6.3687550370981255E-2</v>
      </c>
      <c r="U70" s="34">
        <f>IFERROR(_xlfn.XLOOKUP(Tweets!A70-1,Diario!$A:$A,Diario!$I:$I),"")</f>
        <v>4.1647222621547164E-3</v>
      </c>
      <c r="V70" s="34" cm="1">
        <f t="array" ref="V70">IFERROR(_xlfn.STDEV.S(_xlfn._xlws.FILTER(Diario!$J:$J,(Diario!$A:$A&gt;=Tweets!A70-3)*(Diario!$A:$A&lt;=Tweets!A70-1))),"")</f>
        <v>5.188622800347438E-2</v>
      </c>
      <c r="W70" s="34" cm="1">
        <f t="array" ref="W70">IFERROR(_xlfn.STDEV.S(_xlfn._xlws.FILTER(Diario!$J:$J,(Diario!$A:$A&gt;=Tweets!A70-7)*(Diario!$A:$A&lt;=Tweets!A70-1))),"")</f>
        <v>4.1991006258717725E-2</v>
      </c>
      <c r="X70" s="7">
        <f>IF(_xlfn.XLOOKUP(Tweets!A70+3,Diario!$A:$A,Diario!$E:$E,,1)="",0,1)</f>
        <v>1</v>
      </c>
      <c r="Y70" s="7">
        <f>IF(_xlfn.XLOOKUP(Tweets!A70+7,Diario!$A:$A,Diario!$E:$E,,1)="",0,1)</f>
        <v>1</v>
      </c>
    </row>
    <row r="71" spans="1:25" x14ac:dyDescent="0.25">
      <c r="A71" s="24">
        <v>44360</v>
      </c>
      <c r="B71" s="25" t="s">
        <v>192</v>
      </c>
      <c r="C71" s="26">
        <v>48000</v>
      </c>
      <c r="D71" s="26">
        <v>11000</v>
      </c>
      <c r="E71" s="26">
        <v>8000</v>
      </c>
      <c r="F71" s="26" t="str">
        <f t="shared" si="2"/>
        <v>Medio</v>
      </c>
      <c r="G71" s="26">
        <f>SUM(Tweets[[#This Row],[Likes]:[Respuestas]])</f>
        <v>67000</v>
      </c>
      <c r="H71" s="27" t="s">
        <v>193</v>
      </c>
      <c r="I71" s="25" t="s">
        <v>34</v>
      </c>
      <c r="J71" s="25" t="s">
        <v>54</v>
      </c>
      <c r="K71" s="25" t="s">
        <v>43</v>
      </c>
      <c r="L71" s="25" t="s">
        <v>108</v>
      </c>
      <c r="M71" s="25" t="s">
        <v>55</v>
      </c>
      <c r="N71" s="25" t="s">
        <v>39</v>
      </c>
      <c r="O71" s="34">
        <f>IFERROR(_xlfn.XLOOKUP(Tweets!A71+1,Diario!$A$1:$A$2009,Diario!$E$1:$E$2009)/_xlfn.XLOOKUP(Tweets!A71,Diario!$A$1:$A$2009,Diario!$E$1:$E$2009)-1,"")</f>
        <v>3.8727109515260372E-2</v>
      </c>
      <c r="P71" s="34">
        <f>IFERROR(_xlfn.XLOOKUP(Tweets!A71+3,Diario!$A$1:$A$2009,Diario!$E$1:$E$2009)/_xlfn.XLOOKUP(Tweets!A71,Diario!$A$1:$A$2009,Diario!$E$1:$E$2009)-1,"")</f>
        <v>-1.795221038170014E-2</v>
      </c>
      <c r="Q71" s="34">
        <f>IFERROR(_xlfn.XLOOKUP(Tweets!A71+7,Diario!$A$1:$A$2009,Diario!$E$1:$E$2009)/_xlfn.XLOOKUP(Tweets!A71,Diario!$A$1:$A$2009,Diario!$E$1:$E$2009)-1,"")</f>
        <v>-8.570102171144145E-2</v>
      </c>
      <c r="R71" s="34">
        <f>IFERROR(_xlfn.XLOOKUP(Tweets!A71,Diario!$A:$A,Diario!$I:$I),"")</f>
        <v>2.2085102361738409E-2</v>
      </c>
      <c r="S71" s="34" cm="1">
        <f t="array" ref="S71">IFERROR(_xlfn.STDEV.S(_xlfn._xlws.FILTER(Diario!$J$1:$J$2009,(Diario!$A$1:$A$2009&gt;=Tweets!A71)*(Diario!$A$1:$A$2009&lt;=Tweets!A71+3))),"")</f>
        <v>3.5275921523385496E-2</v>
      </c>
      <c r="T71" s="34" cm="1">
        <f t="array" ref="T71">IFERROR(_xlfn.STDEV.S(_xlfn._xlws.FILTER(Diario!$J$1:$J$2009,(Diario!$A$1:$A$2009&gt;=Tweets!A71)*(Diario!$A$1:$A$2009&lt;=Tweets!A71+7))),"")</f>
        <v>4.7952549839166227E-2</v>
      </c>
      <c r="U71" s="34">
        <f>IFERROR(_xlfn.XLOOKUP(Tweets!A71-1,Diario!$A:$A,Diario!$I:$I),"")</f>
        <v>1.0341920246572796E-2</v>
      </c>
      <c r="V71" s="34" cm="1">
        <f t="array" ref="V71">IFERROR(_xlfn.STDEV.S(_xlfn._xlws.FILTER(Diario!$J:$J,(Diario!$A:$A&gt;=Tweets!A71-3)*(Diario!$A:$A&lt;=Tweets!A71-1))),"")</f>
        <v>7.1599583105640421E-2</v>
      </c>
      <c r="W71" s="34" cm="1">
        <f t="array" ref="W71">IFERROR(_xlfn.STDEV.S(_xlfn._xlws.FILTER(Diario!$J:$J,(Diario!$A:$A&gt;=Tweets!A71-7)*(Diario!$A:$A&lt;=Tweets!A71-1))),"")</f>
        <v>6.8743178331719751E-2</v>
      </c>
      <c r="X71" s="7">
        <f>IF(_xlfn.XLOOKUP(Tweets!A71+3,Diario!$A:$A,Diario!$E:$E,,1)="",0,1)</f>
        <v>1</v>
      </c>
      <c r="Y71" s="7">
        <f>IF(_xlfn.XLOOKUP(Tweets!A71+7,Diario!$A:$A,Diario!$E:$E,,1)="",0,1)</f>
        <v>1</v>
      </c>
    </row>
    <row r="72" spans="1:25" x14ac:dyDescent="0.25">
      <c r="A72" s="24">
        <v>44372</v>
      </c>
      <c r="B72" s="25" t="s">
        <v>194</v>
      </c>
      <c r="C72" s="26">
        <v>264000</v>
      </c>
      <c r="D72" s="26">
        <v>38000</v>
      </c>
      <c r="E72" s="26">
        <v>33000</v>
      </c>
      <c r="F72" s="26" t="str">
        <f t="shared" si="2"/>
        <v>Muy alto</v>
      </c>
      <c r="G72" s="26">
        <f>SUM(Tweets[[#This Row],[Likes]:[Respuestas]])</f>
        <v>335000</v>
      </c>
      <c r="H72" s="27" t="s">
        <v>195</v>
      </c>
      <c r="I72" s="25" t="s">
        <v>42</v>
      </c>
      <c r="J72" s="25" t="s">
        <v>35</v>
      </c>
      <c r="K72" s="25" t="s">
        <v>49</v>
      </c>
      <c r="L72" s="25" t="s">
        <v>80</v>
      </c>
      <c r="M72" s="25" t="s">
        <v>68</v>
      </c>
      <c r="N72" s="25" t="s">
        <v>39</v>
      </c>
      <c r="O72" s="34">
        <f>IFERROR(_xlfn.XLOOKUP(Tweets!A72+1,Diario!$A$1:$A$2009,Diario!$E$1:$E$2009)/_xlfn.XLOOKUP(Tweets!A72,Diario!$A$1:$A$2009,Diario!$E$1:$E$2009)-1,"")</f>
        <v>4.7328328301170508E-3</v>
      </c>
      <c r="P72" s="34">
        <f>IFERROR(_xlfn.XLOOKUP(Tweets!A72+3,Diario!$A$1:$A$2009,Diario!$E$1:$E$2009)/_xlfn.XLOOKUP(Tweets!A72,Diario!$A$1:$A$2009,Diario!$E$1:$E$2009)-1,"")</f>
        <v>8.6116035233721799E-2</v>
      </c>
      <c r="Q72" s="34">
        <f>IFERROR(_xlfn.XLOOKUP(Tweets!A72+7,Diario!$A$1:$A$2009,Diario!$E$1:$E$2009)/_xlfn.XLOOKUP(Tweets!A72,Diario!$A$1:$A$2009,Diario!$E$1:$E$2009)-1,"")</f>
        <v>6.7410869557250619E-2</v>
      </c>
      <c r="R72" s="34">
        <f>IFERROR(_xlfn.XLOOKUP(Tweets!A72,Diario!$A:$A,Diario!$I:$I),"")</f>
        <v>9.883441987541261E-2</v>
      </c>
      <c r="S72" s="34" cm="1">
        <f t="array" ref="S72">IFERROR(_xlfn.STDEV.S(_xlfn._xlws.FILTER(Diario!$J$1:$J$2009,(Diario!$A$1:$A$2009&gt;=Tweets!A72)*(Diario!$A$1:$A$2009&lt;=Tweets!A72+3))),"")</f>
        <v>4.069631345838718E-2</v>
      </c>
      <c r="T72" s="34" cm="1">
        <f t="array" ref="T72">IFERROR(_xlfn.STDEV.S(_xlfn._xlws.FILTER(Diario!$J$1:$J$2009,(Diario!$A$1:$A$2009&gt;=Tweets!A72)*(Diario!$A$1:$A$2009&lt;=Tweets!A72+7))),"")</f>
        <v>3.9015791405663476E-2</v>
      </c>
      <c r="U72" s="34">
        <f>IFERROR(_xlfn.XLOOKUP(Tweets!A72-1,Diario!$A:$A,Diario!$I:$I),"")</f>
        <v>6.1654620797555959E-2</v>
      </c>
      <c r="V72" s="34" cm="1">
        <f t="array" ref="V72">IFERROR(_xlfn.STDEV.S(_xlfn._xlws.FILTER(Diario!$J:$J,(Diario!$A:$A&gt;=Tweets!A72-3)*(Diario!$A:$A&lt;=Tweets!A72-1))),"")</f>
        <v>6.7627900465351803E-2</v>
      </c>
      <c r="W72" s="34" cm="1">
        <f t="array" ref="W72">IFERROR(_xlfn.STDEV.S(_xlfn._xlws.FILTER(Diario!$J:$J,(Diario!$A:$A&gt;=Tweets!A72-7)*(Diario!$A:$A&lt;=Tweets!A72-1))),"")</f>
        <v>5.937234995075371E-2</v>
      </c>
      <c r="X72" s="7">
        <f>IF(_xlfn.XLOOKUP(Tweets!A72+3,Diario!$A:$A,Diario!$E:$E,,1)="",0,1)</f>
        <v>1</v>
      </c>
      <c r="Y72" s="7">
        <f>IF(_xlfn.XLOOKUP(Tweets!A72+7,Diario!$A:$A,Diario!$E:$E,,1)="",0,1)</f>
        <v>1</v>
      </c>
    </row>
    <row r="73" spans="1:25" x14ac:dyDescent="0.25">
      <c r="A73" s="24">
        <v>44372</v>
      </c>
      <c r="B73" s="25" t="s">
        <v>196</v>
      </c>
      <c r="C73" s="26">
        <v>6000</v>
      </c>
      <c r="D73" s="26">
        <v>762</v>
      </c>
      <c r="E73" s="26">
        <v>737</v>
      </c>
      <c r="F73" s="26" t="str">
        <f t="shared" si="2"/>
        <v>Bajo</v>
      </c>
      <c r="G73" s="26">
        <f>SUM(Tweets[[#This Row],[Likes]:[Respuestas]])</f>
        <v>7499</v>
      </c>
      <c r="H73" s="27" t="s">
        <v>197</v>
      </c>
      <c r="I73" s="25" t="s">
        <v>34</v>
      </c>
      <c r="J73" s="25" t="s">
        <v>54</v>
      </c>
      <c r="K73" s="25" t="s">
        <v>36</v>
      </c>
      <c r="L73" s="25" t="s">
        <v>37</v>
      </c>
      <c r="M73" s="25" t="s">
        <v>38</v>
      </c>
      <c r="N73" s="25" t="s">
        <v>39</v>
      </c>
      <c r="O73" s="34">
        <f>IFERROR(_xlfn.XLOOKUP(Tweets!A73+1,Diario!$A$1:$A$2009,Diario!$E$1:$E$2009)/_xlfn.XLOOKUP(Tweets!A73,Diario!$A$1:$A$2009,Diario!$E$1:$E$2009)-1,"")</f>
        <v>4.7328328301170508E-3</v>
      </c>
      <c r="P73" s="34">
        <f>IFERROR(_xlfn.XLOOKUP(Tweets!A73+3,Diario!$A$1:$A$2009,Diario!$E$1:$E$2009)/_xlfn.XLOOKUP(Tweets!A73,Diario!$A$1:$A$2009,Diario!$E$1:$E$2009)-1,"")</f>
        <v>8.6116035233721799E-2</v>
      </c>
      <c r="Q73" s="34">
        <f>IFERROR(_xlfn.XLOOKUP(Tweets!A73+7,Diario!$A$1:$A$2009,Diario!$E$1:$E$2009)/_xlfn.XLOOKUP(Tweets!A73,Diario!$A$1:$A$2009,Diario!$E$1:$E$2009)-1,"")</f>
        <v>6.7410869557250619E-2</v>
      </c>
      <c r="R73" s="34">
        <f>IFERROR(_xlfn.XLOOKUP(Tweets!A73,Diario!$A:$A,Diario!$I:$I),"")</f>
        <v>9.883441987541261E-2</v>
      </c>
      <c r="S73" s="34" cm="1">
        <f t="array" ref="S73">IFERROR(_xlfn.STDEV.S(_xlfn._xlws.FILTER(Diario!$J$1:$J$2009,(Diario!$A$1:$A$2009&gt;=Tweets!A73)*(Diario!$A$1:$A$2009&lt;=Tweets!A73+3))),"")</f>
        <v>4.069631345838718E-2</v>
      </c>
      <c r="T73" s="34" cm="1">
        <f t="array" ref="T73">IFERROR(_xlfn.STDEV.S(_xlfn._xlws.FILTER(Diario!$J$1:$J$2009,(Diario!$A$1:$A$2009&gt;=Tweets!A73)*(Diario!$A$1:$A$2009&lt;=Tweets!A73+7))),"")</f>
        <v>3.9015791405663476E-2</v>
      </c>
      <c r="U73" s="34">
        <f>IFERROR(_xlfn.XLOOKUP(Tweets!A73-1,Diario!$A:$A,Diario!$I:$I),"")</f>
        <v>6.1654620797555959E-2</v>
      </c>
      <c r="V73" s="34" cm="1">
        <f t="array" ref="V73">IFERROR(_xlfn.STDEV.S(_xlfn._xlws.FILTER(Diario!$J:$J,(Diario!$A:$A&gt;=Tweets!A73-3)*(Diario!$A:$A&lt;=Tweets!A73-1))),"")</f>
        <v>6.7627900465351803E-2</v>
      </c>
      <c r="W73" s="34" cm="1">
        <f t="array" ref="W73">IFERROR(_xlfn.STDEV.S(_xlfn._xlws.FILTER(Diario!$J:$J,(Diario!$A:$A&gt;=Tweets!A73-7)*(Diario!$A:$A&lt;=Tweets!A73-1))),"")</f>
        <v>5.937234995075371E-2</v>
      </c>
      <c r="X73" s="7">
        <f>IF(_xlfn.XLOOKUP(Tweets!A73+3,Diario!$A:$A,Diario!$E:$E,,1)="",0,1)</f>
        <v>1</v>
      </c>
      <c r="Y73" s="7">
        <f>IF(_xlfn.XLOOKUP(Tweets!A73+7,Diario!$A:$A,Diario!$E:$E,,1)="",0,1)</f>
        <v>1</v>
      </c>
    </row>
    <row r="74" spans="1:25" x14ac:dyDescent="0.25">
      <c r="A74" s="24">
        <v>44372</v>
      </c>
      <c r="B74" s="25" t="s">
        <v>198</v>
      </c>
      <c r="C74" s="26">
        <v>52000</v>
      </c>
      <c r="D74" s="26">
        <v>2000</v>
      </c>
      <c r="E74" s="26">
        <v>2000</v>
      </c>
      <c r="F74" s="26" t="str">
        <f t="shared" si="2"/>
        <v>Medio</v>
      </c>
      <c r="G74" s="26">
        <f>SUM(Tweets[[#This Row],[Likes]:[Respuestas]])</f>
        <v>56000</v>
      </c>
      <c r="H74" s="27" t="s">
        <v>199</v>
      </c>
      <c r="I74" s="25" t="s">
        <v>34</v>
      </c>
      <c r="J74" s="25" t="s">
        <v>54</v>
      </c>
      <c r="K74" s="25" t="s">
        <v>36</v>
      </c>
      <c r="L74" s="25" t="s">
        <v>37</v>
      </c>
      <c r="M74" s="25" t="s">
        <v>38</v>
      </c>
      <c r="N74" s="25" t="s">
        <v>39</v>
      </c>
      <c r="O74" s="34">
        <f>IFERROR(_xlfn.XLOOKUP(Tweets!A74+1,Diario!$A$1:$A$2009,Diario!$E$1:$E$2009)/_xlfn.XLOOKUP(Tweets!A74,Diario!$A$1:$A$2009,Diario!$E$1:$E$2009)-1,"")</f>
        <v>4.7328328301170508E-3</v>
      </c>
      <c r="P74" s="34">
        <f>IFERROR(_xlfn.XLOOKUP(Tweets!A74+3,Diario!$A$1:$A$2009,Diario!$E$1:$E$2009)/_xlfn.XLOOKUP(Tweets!A74,Diario!$A$1:$A$2009,Diario!$E$1:$E$2009)-1,"")</f>
        <v>8.6116035233721799E-2</v>
      </c>
      <c r="Q74" s="34">
        <f>IFERROR(_xlfn.XLOOKUP(Tweets!A74+7,Diario!$A$1:$A$2009,Diario!$E$1:$E$2009)/_xlfn.XLOOKUP(Tweets!A74,Diario!$A$1:$A$2009,Diario!$E$1:$E$2009)-1,"")</f>
        <v>6.7410869557250619E-2</v>
      </c>
      <c r="R74" s="34">
        <f>IFERROR(_xlfn.XLOOKUP(Tweets!A74,Diario!$A:$A,Diario!$I:$I),"")</f>
        <v>9.883441987541261E-2</v>
      </c>
      <c r="S74" s="34" cm="1">
        <f t="array" ref="S74">IFERROR(_xlfn.STDEV.S(_xlfn._xlws.FILTER(Diario!$J$1:$J$2009,(Diario!$A$1:$A$2009&gt;=Tweets!A74)*(Diario!$A$1:$A$2009&lt;=Tweets!A74+3))),"")</f>
        <v>4.069631345838718E-2</v>
      </c>
      <c r="T74" s="34" cm="1">
        <f t="array" ref="T74">IFERROR(_xlfn.STDEV.S(_xlfn._xlws.FILTER(Diario!$J$1:$J$2009,(Diario!$A$1:$A$2009&gt;=Tweets!A74)*(Diario!$A$1:$A$2009&lt;=Tweets!A74+7))),"")</f>
        <v>3.9015791405663476E-2</v>
      </c>
      <c r="U74" s="34">
        <f>IFERROR(_xlfn.XLOOKUP(Tweets!A74-1,Diario!$A:$A,Diario!$I:$I),"")</f>
        <v>6.1654620797555959E-2</v>
      </c>
      <c r="V74" s="34" cm="1">
        <f t="array" ref="V74">IFERROR(_xlfn.STDEV.S(_xlfn._xlws.FILTER(Diario!$J:$J,(Diario!$A:$A&gt;=Tweets!A74-3)*(Diario!$A:$A&lt;=Tweets!A74-1))),"")</f>
        <v>6.7627900465351803E-2</v>
      </c>
      <c r="W74" s="34" cm="1">
        <f t="array" ref="W74">IFERROR(_xlfn.STDEV.S(_xlfn._xlws.FILTER(Diario!$J:$J,(Diario!$A:$A&gt;=Tweets!A74-7)*(Diario!$A:$A&lt;=Tweets!A74-1))),"")</f>
        <v>5.937234995075371E-2</v>
      </c>
      <c r="X74" s="7">
        <f>IF(_xlfn.XLOOKUP(Tweets!A74+3,Diario!$A:$A,Diario!$E:$E,,1)="",0,1)</f>
        <v>1</v>
      </c>
      <c r="Y74" s="7">
        <f>IF(_xlfn.XLOOKUP(Tweets!A74+7,Diario!$A:$A,Diario!$E:$E,,1)="",0,1)</f>
        <v>1</v>
      </c>
    </row>
    <row r="75" spans="1:25" x14ac:dyDescent="0.25">
      <c r="A75" s="24">
        <v>44378</v>
      </c>
      <c r="B75" s="25" t="s">
        <v>200</v>
      </c>
      <c r="C75" s="26">
        <v>113000</v>
      </c>
      <c r="D75" s="26">
        <v>15000</v>
      </c>
      <c r="E75" s="26">
        <v>9000</v>
      </c>
      <c r="F75" s="26" t="str">
        <f t="shared" si="2"/>
        <v>Alto</v>
      </c>
      <c r="G75" s="26">
        <f>SUM(Tweets[[#This Row],[Likes]:[Respuestas]])</f>
        <v>137000</v>
      </c>
      <c r="H75" s="27" t="s">
        <v>201</v>
      </c>
      <c r="I75" s="25" t="s">
        <v>53</v>
      </c>
      <c r="J75" s="25" t="s">
        <v>35</v>
      </c>
      <c r="K75" s="25" t="s">
        <v>36</v>
      </c>
      <c r="L75" s="25" t="s">
        <v>55</v>
      </c>
      <c r="M75" s="25" t="s">
        <v>38</v>
      </c>
      <c r="N75" s="25" t="s">
        <v>62</v>
      </c>
      <c r="O75" s="34">
        <f>IFERROR(_xlfn.XLOOKUP(Tweets!A75+1,Diario!$A$1:$A$2009,Diario!$E$1:$E$2009)/_xlfn.XLOOKUP(Tweets!A75,Diario!$A$1:$A$2009,Diario!$E$1:$E$2009)-1,"")</f>
        <v>6.462851107367662E-3</v>
      </c>
      <c r="P75" s="34">
        <f>IFERROR(_xlfn.XLOOKUP(Tweets!A75+3,Diario!$A$1:$A$2009,Diario!$E$1:$E$2009)/_xlfn.XLOOKUP(Tweets!A75,Diario!$A$1:$A$2009,Diario!$E$1:$E$2009)-1,"")</f>
        <v>5.0067919551889384E-2</v>
      </c>
      <c r="Q75" s="34">
        <f>IFERROR(_xlfn.XLOOKUP(Tweets!A75+7,Diario!$A$1:$A$2009,Diario!$E$1:$E$2009)/_xlfn.XLOOKUP(Tweets!A75,Diario!$A$1:$A$2009,Diario!$E$1:$E$2009)-1,"")</f>
        <v>-2.3512964591411945E-2</v>
      </c>
      <c r="R75" s="34">
        <f>IFERROR(_xlfn.XLOOKUP(Tweets!A75,Diario!$A:$A,Diario!$I:$I),"")</f>
        <v>4.474956517267295E-2</v>
      </c>
      <c r="S75" s="34" cm="1">
        <f t="array" ref="S75">IFERROR(_xlfn.STDEV.S(_xlfn._xlws.FILTER(Diario!$J$1:$J$2009,(Diario!$A$1:$A$2009&gt;=Tweets!A75)*(Diario!$A$1:$A$2009&lt;=Tweets!A75+3))),"")</f>
        <v>2.970915787137357E-2</v>
      </c>
      <c r="T75" s="34" cm="1">
        <f t="array" ref="T75">IFERROR(_xlfn.STDEV.S(_xlfn._xlws.FILTER(Diario!$J$1:$J$2009,(Diario!$A$1:$A$2009&gt;=Tweets!A75)*(Diario!$A$1:$A$2009&lt;=Tweets!A75+7))),"")</f>
        <v>2.5797554828090156E-2</v>
      </c>
      <c r="U75" s="34">
        <f>IFERROR(_xlfn.XLOOKUP(Tweets!A75-1,Diario!$A:$A,Diario!$I:$I),"")</f>
        <v>2.5722903814481596E-3</v>
      </c>
      <c r="V75" s="34" cm="1">
        <f t="array" ref="V75">IFERROR(_xlfn.STDEV.S(_xlfn._xlws.FILTER(Diario!$J:$J,(Diario!$A:$A&gt;=Tweets!A75-3)*(Diario!$A:$A&lt;=Tweets!A75-1))),"")</f>
        <v>4.2642355459954082E-2</v>
      </c>
      <c r="W75" s="34" cm="1">
        <f t="array" ref="W75">IFERROR(_xlfn.STDEV.S(_xlfn._xlws.FILTER(Diario!$J:$J,(Diario!$A:$A&gt;=Tweets!A75-7)*(Diario!$A:$A&lt;=Tweets!A75-1))),"")</f>
        <v>5.4731682146210471E-2</v>
      </c>
      <c r="X75" s="7">
        <f>IF(_xlfn.XLOOKUP(Tweets!A75+3,Diario!$A:$A,Diario!$E:$E,,1)="",0,1)</f>
        <v>1</v>
      </c>
      <c r="Y75" s="7">
        <f>IF(_xlfn.XLOOKUP(Tweets!A75+7,Diario!$A:$A,Diario!$E:$E,,1)="",0,1)</f>
        <v>1</v>
      </c>
    </row>
    <row r="76" spans="1:25" x14ac:dyDescent="0.25">
      <c r="A76" s="24">
        <v>44386</v>
      </c>
      <c r="B76" s="25" t="s">
        <v>202</v>
      </c>
      <c r="C76" s="26">
        <v>23000</v>
      </c>
      <c r="D76" s="26">
        <v>6000</v>
      </c>
      <c r="E76" s="26">
        <v>5000</v>
      </c>
      <c r="F76" s="26" t="str">
        <f t="shared" si="2"/>
        <v>Medio</v>
      </c>
      <c r="G76" s="26">
        <f>SUM(Tweets[[#This Row],[Likes]:[Respuestas]])</f>
        <v>34000</v>
      </c>
      <c r="H76" s="27" t="s">
        <v>203</v>
      </c>
      <c r="I76" s="25" t="s">
        <v>34</v>
      </c>
      <c r="J76" s="25" t="s">
        <v>54</v>
      </c>
      <c r="K76" s="25" t="s">
        <v>71</v>
      </c>
      <c r="L76" s="25" t="s">
        <v>96</v>
      </c>
      <c r="M76" s="25" t="s">
        <v>55</v>
      </c>
      <c r="N76" s="25" t="s">
        <v>39</v>
      </c>
      <c r="O76" s="34">
        <f>IFERROR(_xlfn.XLOOKUP(Tweets!A76+1,Diario!$A$1:$A$2009,Diario!$E$1:$E$2009)/_xlfn.XLOOKUP(Tweets!A76,Diario!$A$1:$A$2009,Diario!$E$1:$E$2009)-1,"")</f>
        <v>-9.3715589187898241E-3</v>
      </c>
      <c r="P76" s="34">
        <f>IFERROR(_xlfn.XLOOKUP(Tweets!A76+3,Diario!$A$1:$A$2009,Diario!$E$1:$E$2009)/_xlfn.XLOOKUP(Tweets!A76,Diario!$A$1:$A$2009,Diario!$E$1:$E$2009)-1,"")</f>
        <v>-1.9100000901535186E-2</v>
      </c>
      <c r="Q76" s="34">
        <f>IFERROR(_xlfn.XLOOKUP(Tweets!A76+7,Diario!$A$1:$A$2009,Diario!$E$1:$E$2009)/_xlfn.XLOOKUP(Tweets!A76,Diario!$A$1:$A$2009,Diario!$E$1:$E$2009)-1,"")</f>
        <v>-7.3248449690245576E-2</v>
      </c>
      <c r="R76" s="34">
        <f>IFERROR(_xlfn.XLOOKUP(Tweets!A76,Diario!$A:$A,Diario!$I:$I),"")</f>
        <v>2.8890231842897099E-3</v>
      </c>
      <c r="S76" s="34" cm="1">
        <f t="array" ref="S76">IFERROR(_xlfn.STDEV.S(_xlfn._xlws.FILTER(Diario!$J$1:$J$2009,(Diario!$A$1:$A$2009&gt;=Tweets!A76)*(Diario!$A$1:$A$2009&lt;=Tweets!A76+3))),"")</f>
        <v>2.1984603871152905E-2</v>
      </c>
      <c r="T76" s="34" cm="1">
        <f t="array" ref="T76">IFERROR(_xlfn.STDEV.S(_xlfn._xlws.FILTER(Diario!$J$1:$J$2009,(Diario!$A$1:$A$2009&gt;=Tweets!A76)*(Diario!$A$1:$A$2009&lt;=Tweets!A76+7))),"")</f>
        <v>1.9144863180582592E-2</v>
      </c>
      <c r="U76" s="34">
        <f>IFERROR(_xlfn.XLOOKUP(Tweets!A76-1,Diario!$A:$A,Diario!$I:$I),"")</f>
        <v>1.7684547003733188E-4</v>
      </c>
      <c r="V76" s="34" cm="1">
        <f t="array" ref="V76">IFERROR(_xlfn.STDEV.S(_xlfn._xlws.FILTER(Diario!$J:$J,(Diario!$A:$A&gt;=Tweets!A76-3)*(Diario!$A:$A&lt;=Tweets!A76-1))),"")</f>
        <v>3.1155557396506904E-2</v>
      </c>
      <c r="W76" s="34" cm="1">
        <f t="array" ref="W76">IFERROR(_xlfn.STDEV.S(_xlfn._xlws.FILTER(Diario!$J:$J,(Diario!$A:$A&gt;=Tweets!A76-7)*(Diario!$A:$A&lt;=Tweets!A76-1))),"")</f>
        <v>2.7768761639782587E-2</v>
      </c>
      <c r="X76" s="7">
        <f>IF(_xlfn.XLOOKUP(Tweets!A76+3,Diario!$A:$A,Diario!$E:$E,,1)="",0,1)</f>
        <v>1</v>
      </c>
      <c r="Y76" s="7">
        <f>IF(_xlfn.XLOOKUP(Tweets!A76+7,Diario!$A:$A,Diario!$E:$E,,1)="",0,1)</f>
        <v>1</v>
      </c>
    </row>
    <row r="77" spans="1:25" x14ac:dyDescent="0.25">
      <c r="A77" s="24">
        <v>44390</v>
      </c>
      <c r="B77" s="25" t="s">
        <v>204</v>
      </c>
      <c r="C77" s="26">
        <v>19000</v>
      </c>
      <c r="D77" s="26">
        <v>3000</v>
      </c>
      <c r="E77" s="26">
        <v>1000</v>
      </c>
      <c r="F77" s="26" t="str">
        <f t="shared" si="2"/>
        <v>Bajo</v>
      </c>
      <c r="G77" s="26">
        <f>SUM(Tweets[[#This Row],[Likes]:[Respuestas]])</f>
        <v>23000</v>
      </c>
      <c r="H77" s="27" t="s">
        <v>205</v>
      </c>
      <c r="I77" s="25" t="s">
        <v>53</v>
      </c>
      <c r="J77" s="25" t="s">
        <v>54</v>
      </c>
      <c r="K77" s="25" t="s">
        <v>36</v>
      </c>
      <c r="L77" s="25" t="s">
        <v>80</v>
      </c>
      <c r="M77" s="25" t="s">
        <v>38</v>
      </c>
      <c r="N77" s="25" t="s">
        <v>39</v>
      </c>
      <c r="O77" s="34">
        <f>IFERROR(_xlfn.XLOOKUP(Tweets!A77+1,Diario!$A$1:$A$2009,Diario!$E$1:$E$2009)/_xlfn.XLOOKUP(Tweets!A77,Diario!$A$1:$A$2009,Diario!$E$1:$E$2009)-1,"")</f>
        <v>6.4041345297087826E-3</v>
      </c>
      <c r="P77" s="34">
        <f>IFERROR(_xlfn.XLOOKUP(Tweets!A77+3,Diario!$A$1:$A$2009,Diario!$E$1:$E$2009)/_xlfn.XLOOKUP(Tweets!A77,Diario!$A$1:$A$2009,Diario!$E$1:$E$2009)-1,"")</f>
        <v>-3.629446174114026E-2</v>
      </c>
      <c r="Q77" s="34">
        <f>IFERROR(_xlfn.XLOOKUP(Tweets!A77+7,Diario!$A$1:$A$2009,Diario!$E$1:$E$2009)/_xlfn.XLOOKUP(Tweets!A77,Diario!$A$1:$A$2009,Diario!$E$1:$E$2009)-1,"")</f>
        <v>-8.6209757063489767E-2</v>
      </c>
      <c r="R77" s="34">
        <f>IFERROR(_xlfn.XLOOKUP(Tweets!A77,Diario!$A:$A,Diario!$I:$I),"")</f>
        <v>7.1338695769669284E-3</v>
      </c>
      <c r="S77" s="34" cm="1">
        <f t="array" ref="S77">IFERROR(_xlfn.STDEV.S(_xlfn._xlws.FILTER(Diario!$J$1:$J$2009,(Diario!$A$1:$A$2009&gt;=Tweets!A77)*(Diario!$A$1:$A$2009&lt;=Tweets!A77+3))),"")</f>
        <v>1.9219591426976702E-2</v>
      </c>
      <c r="T77" s="34" cm="1">
        <f t="array" ref="T77">IFERROR(_xlfn.STDEV.S(_xlfn._xlws.FILTER(Diario!$J$1:$J$2009,(Diario!$A$1:$A$2009&gt;=Tweets!A77)*(Diario!$A$1:$A$2009&lt;=Tweets!A77+7))),"")</f>
        <v>3.7735031344542203E-2</v>
      </c>
      <c r="U77" s="34">
        <f>IFERROR(_xlfn.XLOOKUP(Tweets!A77-1,Diario!$A:$A,Diario!$I:$I),"")</f>
        <v>2.1000318630438945E-2</v>
      </c>
      <c r="V77" s="34" cm="1">
        <f t="array" ref="V77">IFERROR(_xlfn.STDEV.S(_xlfn._xlws.FILTER(Diario!$J:$J,(Diario!$A:$A&gt;=Tweets!A77-3)*(Diario!$A:$A&lt;=Tweets!A77-1))),"")</f>
        <v>2.6925154216808193E-2</v>
      </c>
      <c r="W77" s="34" cm="1">
        <f t="array" ref="W77">IFERROR(_xlfn.STDEV.S(_xlfn._xlws.FILTER(Diario!$J:$J,(Diario!$A:$A&gt;=Tweets!A77-7)*(Diario!$A:$A&lt;=Tweets!A77-1))),"")</f>
        <v>2.4110972362258631E-2</v>
      </c>
      <c r="X77" s="7">
        <f>IF(_xlfn.XLOOKUP(Tweets!A77+3,Diario!$A:$A,Diario!$E:$E,,1)="",0,1)</f>
        <v>1</v>
      </c>
      <c r="Y77" s="7">
        <f>IF(_xlfn.XLOOKUP(Tweets!A77+7,Diario!$A:$A,Diario!$E:$E,,1)="",0,1)</f>
        <v>1</v>
      </c>
    </row>
    <row r="78" spans="1:25" x14ac:dyDescent="0.25">
      <c r="A78" s="24">
        <v>44402</v>
      </c>
      <c r="B78" s="25" t="s">
        <v>206</v>
      </c>
      <c r="C78" s="26">
        <v>14000</v>
      </c>
      <c r="D78" s="26">
        <v>2000</v>
      </c>
      <c r="E78" s="26">
        <v>4000</v>
      </c>
      <c r="F78" s="26" t="str">
        <f t="shared" si="2"/>
        <v>Bajo</v>
      </c>
      <c r="G78" s="26">
        <f>SUM(Tweets[[#This Row],[Likes]:[Respuestas]])</f>
        <v>20000</v>
      </c>
      <c r="H78" s="27" t="s">
        <v>207</v>
      </c>
      <c r="I78" s="25" t="s">
        <v>42</v>
      </c>
      <c r="J78" s="25" t="s">
        <v>35</v>
      </c>
      <c r="K78" s="25" t="s">
        <v>36</v>
      </c>
      <c r="L78" s="25" t="s">
        <v>55</v>
      </c>
      <c r="M78" s="25" t="s">
        <v>38</v>
      </c>
      <c r="N78" s="25" t="s">
        <v>62</v>
      </c>
      <c r="O78" s="34">
        <f>IFERROR(_xlfn.XLOOKUP(Tweets!A78+1,Diario!$A$1:$A$2009,Diario!$E$1:$E$2009)/_xlfn.XLOOKUP(Tweets!A78,Diario!$A$1:$A$2009,Diario!$E$1:$E$2009)-1,"")</f>
        <v>5.6321863552041274E-2</v>
      </c>
      <c r="P78" s="34">
        <f>IFERROR(_xlfn.XLOOKUP(Tweets!A78+3,Diario!$A$1:$A$2009,Diario!$E$1:$E$2009)/_xlfn.XLOOKUP(Tweets!A78,Diario!$A$1:$A$2009,Diario!$E$1:$E$2009)-1,"")</f>
        <v>0.13548052862335669</v>
      </c>
      <c r="Q78" s="34">
        <f>IFERROR(_xlfn.XLOOKUP(Tweets!A78+7,Diario!$A$1:$A$2009,Diario!$E$1:$E$2009)/_xlfn.XLOOKUP(Tweets!A78,Diario!$A$1:$A$2009,Diario!$E$1:$E$2009)-1,"")</f>
        <v>0.13890771563027227</v>
      </c>
      <c r="R78" s="34">
        <f>IFERROR(_xlfn.XLOOKUP(Tweets!A78,Diario!$A:$A,Diario!$I:$I),"")</f>
        <v>0.127990663756436</v>
      </c>
      <c r="S78" s="34" cm="1">
        <f t="array" ref="S78">IFERROR(_xlfn.STDEV.S(_xlfn._xlws.FILTER(Diario!$J$1:$J$2009,(Diario!$A$1:$A$2009&gt;=Tweets!A78)*(Diario!$A$1:$A$2009&lt;=Tweets!A78+3))),"")</f>
        <v>2.7032429353639469E-2</v>
      </c>
      <c r="T78" s="34" cm="1">
        <f t="array" ref="T78">IFERROR(_xlfn.STDEV.S(_xlfn._xlws.FILTER(Diario!$J$1:$J$2009,(Diario!$A$1:$A$2009&gt;=Tweets!A78)*(Diario!$A$1:$A$2009&lt;=Tweets!A78+7))),"")</f>
        <v>3.7298091743470797E-2</v>
      </c>
      <c r="U78" s="34">
        <f>IFERROR(_xlfn.XLOOKUP(Tweets!A78-1,Diario!$A:$A,Diario!$I:$I),"")</f>
        <v>8.9815247985313332E-2</v>
      </c>
      <c r="V78" s="34" cm="1">
        <f t="array" ref="V78">IFERROR(_xlfn.STDEV.S(_xlfn._xlws.FILTER(Diario!$J:$J,(Diario!$A:$A&gt;=Tweets!A78-3)*(Diario!$A:$A&lt;=Tweets!A78-1))),"")</f>
        <v>7.5482179719259966E-3</v>
      </c>
      <c r="W78" s="34" cm="1">
        <f t="array" ref="W78">IFERROR(_xlfn.STDEV.S(_xlfn._xlws.FILTER(Diario!$J:$J,(Diario!$A:$A&gt;=Tweets!A78-7)*(Diario!$A:$A&lt;=Tweets!A78-1))),"")</f>
        <v>3.9988901546141271E-2</v>
      </c>
      <c r="X78" s="7">
        <f>IF(_xlfn.XLOOKUP(Tweets!A78+3,Diario!$A:$A,Diario!$E:$E,,1)="",0,1)</f>
        <v>1</v>
      </c>
      <c r="Y78" s="7">
        <f>IF(_xlfn.XLOOKUP(Tweets!A78+7,Diario!$A:$A,Diario!$E:$E,,1)="",0,1)</f>
        <v>1</v>
      </c>
    </row>
    <row r="79" spans="1:25" x14ac:dyDescent="0.25">
      <c r="A79" s="24">
        <v>44402</v>
      </c>
      <c r="B79" s="25" t="s">
        <v>208</v>
      </c>
      <c r="C79" s="26">
        <v>235000</v>
      </c>
      <c r="D79" s="26">
        <v>29000</v>
      </c>
      <c r="E79" s="26">
        <v>21000</v>
      </c>
      <c r="F79" s="26" t="str">
        <f t="shared" si="2"/>
        <v>Alto</v>
      </c>
      <c r="G79" s="26">
        <f>SUM(Tweets[[#This Row],[Likes]:[Respuestas]])</f>
        <v>285000</v>
      </c>
      <c r="H79" s="27" t="s">
        <v>209</v>
      </c>
      <c r="I79" s="25" t="s">
        <v>53</v>
      </c>
      <c r="J79" s="25" t="s">
        <v>35</v>
      </c>
      <c r="K79" s="25" t="s">
        <v>36</v>
      </c>
      <c r="L79" s="25" t="s">
        <v>80</v>
      </c>
      <c r="M79" s="25" t="s">
        <v>38</v>
      </c>
      <c r="N79" s="25" t="s">
        <v>62</v>
      </c>
      <c r="O79" s="34">
        <f>IFERROR(_xlfn.XLOOKUP(Tweets!A79+1,Diario!$A$1:$A$2009,Diario!$E$1:$E$2009)/_xlfn.XLOOKUP(Tweets!A79,Diario!$A$1:$A$2009,Diario!$E$1:$E$2009)-1,"")</f>
        <v>5.6321863552041274E-2</v>
      </c>
      <c r="P79" s="34">
        <f>IFERROR(_xlfn.XLOOKUP(Tweets!A79+3,Diario!$A$1:$A$2009,Diario!$E$1:$E$2009)/_xlfn.XLOOKUP(Tweets!A79,Diario!$A$1:$A$2009,Diario!$E$1:$E$2009)-1,"")</f>
        <v>0.13548052862335669</v>
      </c>
      <c r="Q79" s="34">
        <f>IFERROR(_xlfn.XLOOKUP(Tweets!A79+7,Diario!$A$1:$A$2009,Diario!$E$1:$E$2009)/_xlfn.XLOOKUP(Tweets!A79,Diario!$A$1:$A$2009,Diario!$E$1:$E$2009)-1,"")</f>
        <v>0.13890771563027227</v>
      </c>
      <c r="R79" s="34">
        <f>IFERROR(_xlfn.XLOOKUP(Tweets!A79,Diario!$A:$A,Diario!$I:$I),"")</f>
        <v>0.127990663756436</v>
      </c>
      <c r="S79" s="34" cm="1">
        <f t="array" ref="S79">IFERROR(_xlfn.STDEV.S(_xlfn._xlws.FILTER(Diario!$J$1:$J$2009,(Diario!$A$1:$A$2009&gt;=Tweets!A79)*(Diario!$A$1:$A$2009&lt;=Tweets!A79+3))),"")</f>
        <v>2.7032429353639469E-2</v>
      </c>
      <c r="T79" s="34" cm="1">
        <f t="array" ref="T79">IFERROR(_xlfn.STDEV.S(_xlfn._xlws.FILTER(Diario!$J$1:$J$2009,(Diario!$A$1:$A$2009&gt;=Tweets!A79)*(Diario!$A$1:$A$2009&lt;=Tweets!A79+7))),"")</f>
        <v>3.7298091743470797E-2</v>
      </c>
      <c r="U79" s="34">
        <f>IFERROR(_xlfn.XLOOKUP(Tweets!A79-1,Diario!$A:$A,Diario!$I:$I),"")</f>
        <v>8.9815247985313332E-2</v>
      </c>
      <c r="V79" s="34" cm="1">
        <f t="array" ref="V79">IFERROR(_xlfn.STDEV.S(_xlfn._xlws.FILTER(Diario!$J:$J,(Diario!$A:$A&gt;=Tweets!A79-3)*(Diario!$A:$A&lt;=Tweets!A79-1))),"")</f>
        <v>7.5482179719259966E-3</v>
      </c>
      <c r="W79" s="34" cm="1">
        <f t="array" ref="W79">IFERROR(_xlfn.STDEV.S(_xlfn._xlws.FILTER(Diario!$J:$J,(Diario!$A:$A&gt;=Tweets!A79-7)*(Diario!$A:$A&lt;=Tweets!A79-1))),"")</f>
        <v>3.9988901546141271E-2</v>
      </c>
      <c r="X79" s="7">
        <f>IF(_xlfn.XLOOKUP(Tweets!A79+3,Diario!$A:$A,Diario!$E:$E,,1)="",0,1)</f>
        <v>1</v>
      </c>
      <c r="Y79" s="7">
        <f>IF(_xlfn.XLOOKUP(Tweets!A79+7,Diario!$A:$A,Diario!$E:$E,,1)="",0,1)</f>
        <v>1</v>
      </c>
    </row>
    <row r="80" spans="1:25" x14ac:dyDescent="0.25">
      <c r="A80" s="24">
        <v>44406</v>
      </c>
      <c r="B80" s="25" t="s">
        <v>210</v>
      </c>
      <c r="C80" s="26">
        <v>22000</v>
      </c>
      <c r="D80" s="26">
        <v>1000</v>
      </c>
      <c r="E80" s="26">
        <v>2000</v>
      </c>
      <c r="F80" s="26" t="str">
        <f t="shared" si="2"/>
        <v>Medio</v>
      </c>
      <c r="G80" s="26">
        <f>SUM(Tweets[[#This Row],[Likes]:[Respuestas]])</f>
        <v>25000</v>
      </c>
      <c r="H80" s="27" t="s">
        <v>211</v>
      </c>
      <c r="I80" s="25" t="s">
        <v>34</v>
      </c>
      <c r="J80" s="25" t="s">
        <v>54</v>
      </c>
      <c r="K80" s="25" t="s">
        <v>71</v>
      </c>
      <c r="L80" s="25" t="s">
        <v>108</v>
      </c>
      <c r="M80" s="25" t="s">
        <v>37</v>
      </c>
      <c r="N80" s="25" t="s">
        <v>39</v>
      </c>
      <c r="O80" s="34">
        <f>IFERROR(_xlfn.XLOOKUP(Tweets!A80+1,Diario!$A$1:$A$2009,Diario!$E$1:$E$2009)/_xlfn.XLOOKUP(Tweets!A80,Diario!$A$1:$A$2009,Diario!$E$1:$E$2009)-1,"")</f>
        <v>5.2539748304288203E-2</v>
      </c>
      <c r="P80" s="34">
        <f>IFERROR(_xlfn.XLOOKUP(Tweets!A80+3,Diario!$A$1:$A$2009,Diario!$E$1:$E$2009)/_xlfn.XLOOKUP(Tweets!A80,Diario!$A$1:$A$2009,Diario!$E$1:$E$2009)-1,"")</f>
        <v>3.17978223497839E-3</v>
      </c>
      <c r="Q80" s="34">
        <f>IFERROR(_xlfn.XLOOKUP(Tweets!A80+7,Diario!$A$1:$A$2009,Diario!$E$1:$E$2009)/_xlfn.XLOOKUP(Tweets!A80,Diario!$A$1:$A$2009,Diario!$E$1:$E$2009)-1,"")</f>
        <v>2.141398828801333E-2</v>
      </c>
      <c r="R80" s="34">
        <f>IFERROR(_xlfn.XLOOKUP(Tweets!A80,Diario!$A:$A,Diario!$I:$I),"")</f>
        <v>2.3992847081597619E-2</v>
      </c>
      <c r="S80" s="34" cm="1">
        <f t="array" ref="S80">IFERROR(_xlfn.STDEV.S(_xlfn._xlws.FILTER(Diario!$J$1:$J$2009,(Diario!$A$1:$A$2009&gt;=Tweets!A80)*(Diario!$A$1:$A$2009&lt;=Tweets!A80+3))),"")</f>
        <v>3.9904625225093179E-2</v>
      </c>
      <c r="T80" s="34" cm="1">
        <f t="array" ref="T80">IFERROR(_xlfn.STDEV.S(_xlfn._xlws.FILTER(Diario!$J$1:$J$2009,(Diario!$A$1:$A$2009&gt;=Tweets!A80)*(Diario!$A$1:$A$2009&lt;=Tweets!A80+7))),"")</f>
        <v>3.6455638995391212E-2</v>
      </c>
      <c r="U80" s="34">
        <f>IFERROR(_xlfn.XLOOKUP(Tweets!A80-1,Diario!$A:$A,Diario!$I:$I),"")</f>
        <v>3.1833659822175467E-2</v>
      </c>
      <c r="V80" s="34" cm="1">
        <f t="array" ref="V80">IFERROR(_xlfn.STDEV.S(_xlfn._xlws.FILTER(Diario!$J:$J,(Diario!$A:$A&gt;=Tweets!A80-3)*(Diario!$A:$A&lt;=Tweets!A80-1))),"")</f>
        <v>2.6791263541297482E-2</v>
      </c>
      <c r="W80" s="34" cm="1">
        <f t="array" ref="W80">IFERROR(_xlfn.STDEV.S(_xlfn._xlws.FILTER(Diario!$J:$J,(Diario!$A:$A&gt;=Tweets!A80-7)*(Diario!$A:$A&lt;=Tweets!A80-1))),"")</f>
        <v>1.9696862827819864E-2</v>
      </c>
      <c r="X80" s="7">
        <f>IF(_xlfn.XLOOKUP(Tweets!A80+3,Diario!$A:$A,Diario!$E:$E,,1)="",0,1)</f>
        <v>1</v>
      </c>
      <c r="Y80" s="7">
        <f>IF(_xlfn.XLOOKUP(Tweets!A80+7,Diario!$A:$A,Diario!$E:$E,,1)="",0,1)</f>
        <v>1</v>
      </c>
    </row>
    <row r="81" spans="1:25" x14ac:dyDescent="0.25">
      <c r="A81" s="24">
        <v>44452</v>
      </c>
      <c r="B81" s="25" t="s">
        <v>212</v>
      </c>
      <c r="C81" s="26">
        <v>289000</v>
      </c>
      <c r="D81" s="26">
        <v>23000</v>
      </c>
      <c r="E81" s="26">
        <v>17000</v>
      </c>
      <c r="F81" s="26" t="str">
        <f t="shared" si="2"/>
        <v>Muy alto</v>
      </c>
      <c r="G81" s="26">
        <f>SUM(Tweets[[#This Row],[Likes]:[Respuestas]])</f>
        <v>329000</v>
      </c>
      <c r="H81" s="27" t="s">
        <v>213</v>
      </c>
      <c r="I81" s="25" t="s">
        <v>42</v>
      </c>
      <c r="J81" s="25" t="s">
        <v>35</v>
      </c>
      <c r="K81" s="25" t="s">
        <v>49</v>
      </c>
      <c r="L81" s="25" t="s">
        <v>80</v>
      </c>
      <c r="M81" s="25" t="s">
        <v>55</v>
      </c>
      <c r="N81" s="25" t="s">
        <v>62</v>
      </c>
      <c r="O81" s="34">
        <f>IFERROR(_xlfn.XLOOKUP(Tweets!A81+1,Diario!$A$1:$A$2009,Diario!$E$1:$E$2009)/_xlfn.XLOOKUP(Tweets!A81,Diario!$A$1:$A$2009,Diario!$E$1:$E$2009)-1,"")</f>
        <v>4.4963059028253261E-2</v>
      </c>
      <c r="P81" s="34">
        <f>IFERROR(_xlfn.XLOOKUP(Tweets!A81+3,Diario!$A$1:$A$2009,Diario!$E$1:$E$2009)/_xlfn.XLOOKUP(Tweets!A81,Diario!$A$1:$A$2009,Diario!$E$1:$E$2009)-1,"")</f>
        <v>6.2819018523153192E-2</v>
      </c>
      <c r="Q81" s="34">
        <f>IFERROR(_xlfn.XLOOKUP(Tweets!A81+7,Diario!$A$1:$A$2009,Diario!$E$1:$E$2009)/_xlfn.XLOOKUP(Tweets!A81,Diario!$A$1:$A$2009,Diario!$E$1:$E$2009)-1,"")</f>
        <v>-4.4988005074988346E-2</v>
      </c>
      <c r="R81" s="34">
        <f>IFERROR(_xlfn.XLOOKUP(Tweets!A81,Diario!$A:$A,Diario!$I:$I),"")</f>
        <v>4.3602161186989882E-3</v>
      </c>
      <c r="S81" s="34" cm="1">
        <f t="array" ref="S81">IFERROR(_xlfn.STDEV.S(_xlfn._xlws.FILTER(Diario!$J$1:$J$2009,(Diario!$A$1:$A$2009&gt;=Tweets!A81)*(Diario!$A$1:$A$2009&lt;=Tweets!A81+3))),"")</f>
        <v>2.6731726806277147E-2</v>
      </c>
      <c r="T81" s="34" cm="1">
        <f t="array" ref="T81">IFERROR(_xlfn.STDEV.S(_xlfn._xlws.FILTER(Diario!$J$1:$J$2009,(Diario!$A$1:$A$2009&gt;=Tweets!A81)*(Diario!$A$1:$A$2009&lt;=Tweets!A81+7))),"")</f>
        <v>4.4288446237566767E-2</v>
      </c>
      <c r="U81" s="34">
        <f>IFERROR(_xlfn.XLOOKUP(Tweets!A81-1,Diario!$A:$A,Diario!$I:$I),"")</f>
        <v>1.6131299699377519E-2</v>
      </c>
      <c r="V81" s="34" cm="1">
        <f t="array" ref="V81">IFERROR(_xlfn.STDEV.S(_xlfn._xlws.FILTER(Diario!$J:$J,(Diario!$A:$A&gt;=Tweets!A81-3)*(Diario!$A:$A&lt;=Tweets!A81-1))),"")</f>
        <v>2.2602379638701195E-2</v>
      </c>
      <c r="W81" s="34" cm="1">
        <f t="array" ref="W81">IFERROR(_xlfn.STDEV.S(_xlfn._xlws.FILTER(Diario!$J:$J,(Diario!$A:$A&gt;=Tweets!A81-7)*(Diario!$A:$A&lt;=Tweets!A81-1))),"")</f>
        <v>4.333603086120965E-2</v>
      </c>
      <c r="X81" s="7">
        <f>IF(_xlfn.XLOOKUP(Tweets!A81+3,Diario!$A:$A,Diario!$E:$E,,1)="",0,1)</f>
        <v>1</v>
      </c>
      <c r="Y81" s="7">
        <f>IF(_xlfn.XLOOKUP(Tweets!A81+7,Diario!$A:$A,Diario!$E:$E,,1)="",0,1)</f>
        <v>1</v>
      </c>
    </row>
    <row r="82" spans="1:25" x14ac:dyDescent="0.25">
      <c r="A82" s="24">
        <v>44473</v>
      </c>
      <c r="B82" s="25" t="s">
        <v>214</v>
      </c>
      <c r="C82" s="26">
        <v>358000</v>
      </c>
      <c r="D82" s="26">
        <v>34000</v>
      </c>
      <c r="E82" s="26">
        <v>31000</v>
      </c>
      <c r="F82" s="26" t="str">
        <f t="shared" si="2"/>
        <v>Muy alto</v>
      </c>
      <c r="G82" s="26">
        <f>SUM(Tweets[[#This Row],[Likes]:[Respuestas]])</f>
        <v>423000</v>
      </c>
      <c r="H82" s="27" t="s">
        <v>215</v>
      </c>
      <c r="I82" s="25" t="s">
        <v>42</v>
      </c>
      <c r="J82" s="25" t="s">
        <v>35</v>
      </c>
      <c r="K82" s="25" t="s">
        <v>36</v>
      </c>
      <c r="L82" s="25" t="s">
        <v>80</v>
      </c>
      <c r="M82" s="25" t="s">
        <v>38</v>
      </c>
      <c r="N82" s="25" t="s">
        <v>62</v>
      </c>
      <c r="O82" s="34">
        <f>IFERROR(_xlfn.XLOOKUP(Tweets!A82+1,Diario!$A$1:$A$2009,Diario!$E$1:$E$2009)/_xlfn.XLOOKUP(Tweets!A82,Diario!$A$1:$A$2009,Diario!$E$1:$E$2009)-1,"")</f>
        <v>4.8158683196497298E-2</v>
      </c>
      <c r="P82" s="34">
        <f>IFERROR(_xlfn.XLOOKUP(Tweets!A82+3,Diario!$A$1:$A$2009,Diario!$E$1:$E$2009)/_xlfn.XLOOKUP(Tweets!A82,Diario!$A$1:$A$2009,Diario!$E$1:$E$2009)-1,"")</f>
        <v>9.4198494341161121E-2</v>
      </c>
      <c r="Q82" s="34">
        <f>IFERROR(_xlfn.XLOOKUP(Tweets!A82+7,Diario!$A$1:$A$2009,Diario!$E$1:$E$2009)/_xlfn.XLOOKUP(Tweets!A82,Diario!$A$1:$A$2009,Diario!$E$1:$E$2009)-1,"")</f>
        <v>0.16720225066811789</v>
      </c>
      <c r="R82" s="34">
        <f>IFERROR(_xlfn.XLOOKUP(Tweets!A82,Diario!$A:$A,Diario!$I:$I),"")</f>
        <v>1.7741560559294652E-2</v>
      </c>
      <c r="S82" s="34" cm="1">
        <f t="array" ref="S82">IFERROR(_xlfn.STDEV.S(_xlfn._xlws.FILTER(Diario!$J$1:$J$2009,(Diario!$A$1:$A$2009&gt;=Tweets!A82)*(Diario!$A$1:$A$2009&lt;=Tweets!A82+3))),"")</f>
        <v>4.6152806247401403E-2</v>
      </c>
      <c r="T82" s="34" cm="1">
        <f t="array" ref="T82">IFERROR(_xlfn.STDEV.S(_xlfn._xlws.FILTER(Diario!$J$1:$J$2009,(Diario!$A$1:$A$2009&gt;=Tweets!A82)*(Diario!$A$1:$A$2009&lt;=Tweets!A82+7))),"")</f>
        <v>3.7667934412354005E-2</v>
      </c>
      <c r="U82" s="34">
        <f>IFERROR(_xlfn.XLOOKUP(Tweets!A82-1,Diario!$A:$A,Diario!$I:$I),"")</f>
        <v>2.9982733710650213E-2</v>
      </c>
      <c r="V82" s="34" cm="1">
        <f t="array" ref="V82">IFERROR(_xlfn.STDEV.S(_xlfn._xlws.FILTER(Diario!$J:$J,(Diario!$A:$A&gt;=Tweets!A82-3)*(Diario!$A:$A&lt;=Tweets!A82-1))),"")</f>
        <v>1.4626252068231994E-2</v>
      </c>
      <c r="W82" s="34" cm="1">
        <f t="array" ref="W82">IFERROR(_xlfn.STDEV.S(_xlfn._xlws.FILTER(Diario!$J:$J,(Diario!$A:$A&gt;=Tweets!A82-7)*(Diario!$A:$A&lt;=Tweets!A82-1))),"")</f>
        <v>4.2484604856685537E-2</v>
      </c>
      <c r="X82" s="7">
        <f>IF(_xlfn.XLOOKUP(Tweets!A82+3,Diario!$A:$A,Diario!$E:$E,,1)="",0,1)</f>
        <v>1</v>
      </c>
      <c r="Y82" s="7">
        <f>IF(_xlfn.XLOOKUP(Tweets!A82+7,Diario!$A:$A,Diario!$E:$E,,1)="",0,1)</f>
        <v>1</v>
      </c>
    </row>
    <row r="83" spans="1:25" x14ac:dyDescent="0.25">
      <c r="A83" s="24">
        <v>44490</v>
      </c>
      <c r="B83" s="25" t="s">
        <v>216</v>
      </c>
      <c r="C83" s="26">
        <v>663000</v>
      </c>
      <c r="D83" s="26">
        <v>80000</v>
      </c>
      <c r="E83" s="26">
        <v>27000</v>
      </c>
      <c r="F83" s="26" t="str">
        <f t="shared" si="2"/>
        <v>Muy alto</v>
      </c>
      <c r="G83" s="26">
        <f>SUM(Tweets[[#This Row],[Likes]:[Respuestas]])</f>
        <v>770000</v>
      </c>
      <c r="H83" s="27" t="s">
        <v>217</v>
      </c>
      <c r="I83" s="25" t="s">
        <v>42</v>
      </c>
      <c r="J83" s="25" t="s">
        <v>35</v>
      </c>
      <c r="K83" s="25" t="s">
        <v>36</v>
      </c>
      <c r="L83" s="25" t="s">
        <v>108</v>
      </c>
      <c r="M83" s="25" t="s">
        <v>55</v>
      </c>
      <c r="N83" s="25" t="s">
        <v>62</v>
      </c>
      <c r="O83" s="34">
        <f>IFERROR(_xlfn.XLOOKUP(Tweets!A83+1,Diario!$A$1:$A$2009,Diario!$E$1:$E$2009)/_xlfn.XLOOKUP(Tweets!A83,Diario!$A$1:$A$2009,Diario!$E$1:$E$2009)-1,"")</f>
        <v>-2.5748669401665647E-2</v>
      </c>
      <c r="P83" s="34">
        <f>IFERROR(_xlfn.XLOOKUP(Tweets!A83+3,Diario!$A$1:$A$2009,Diario!$E$1:$E$2009)/_xlfn.XLOOKUP(Tweets!A83,Diario!$A$1:$A$2009,Diario!$E$1:$E$2009)-1,"")</f>
        <v>-2.3250737526559706E-2</v>
      </c>
      <c r="Q83" s="34">
        <f>IFERROR(_xlfn.XLOOKUP(Tweets!A83+7,Diario!$A$1:$A$2009,Diario!$E$1:$E$2009)/_xlfn.XLOOKUP(Tweets!A83,Diario!$A$1:$A$2009,Diario!$E$1:$E$2009)-1,"")</f>
        <v>-2.9845962317050723E-2</v>
      </c>
      <c r="R83" s="34">
        <f>IFERROR(_xlfn.XLOOKUP(Tweets!A83,Diario!$A:$A,Diario!$I:$I),"")</f>
        <v>9.8434334802130086E-3</v>
      </c>
      <c r="S83" s="34" cm="1">
        <f t="array" ref="S83">IFERROR(_xlfn.STDEV.S(_xlfn._xlws.FILTER(Diario!$J$1:$J$2009,(Diario!$A$1:$A$2009&gt;=Tweets!A83)*(Diario!$A$1:$A$2009&lt;=Tweets!A83+3))),"")</f>
        <v>2.5718852539279705E-2</v>
      </c>
      <c r="T83" s="34" cm="1">
        <f t="array" ref="T83">IFERROR(_xlfn.STDEV.S(_xlfn._xlws.FILTER(Diario!$J$1:$J$2009,(Diario!$A$1:$A$2009&gt;=Tweets!A83)*(Diario!$A$1:$A$2009&lt;=Tweets!A83+7))),"")</f>
        <v>2.9970771840280911E-2</v>
      </c>
      <c r="U83" s="34">
        <f>IFERROR(_xlfn.XLOOKUP(Tweets!A83-1,Diario!$A:$A,Diario!$I:$I),"")</f>
        <v>2.7870668279464755E-2</v>
      </c>
      <c r="V83" s="34" cm="1">
        <f t="array" ref="V83">IFERROR(_xlfn.STDEV.S(_xlfn._xlws.FILTER(Diario!$J:$J,(Diario!$A:$A&gt;=Tweets!A83-3)*(Diario!$A:$A&lt;=Tweets!A83-1))),"")</f>
        <v>5.0970520165050479E-2</v>
      </c>
      <c r="W83" s="34" cm="1">
        <f t="array" ref="W83">IFERROR(_xlfn.STDEV.S(_xlfn._xlws.FILTER(Diario!$J:$J,(Diario!$A:$A&gt;=Tweets!A83-7)*(Diario!$A:$A&lt;=Tweets!A83-1))),"")</f>
        <v>4.021384095632858E-2</v>
      </c>
      <c r="X83" s="7">
        <f>IF(_xlfn.XLOOKUP(Tweets!A83+3,Diario!$A:$A,Diario!$E:$E,,1)="",0,1)</f>
        <v>1</v>
      </c>
      <c r="Y83" s="7">
        <f>IF(_xlfn.XLOOKUP(Tweets!A83+7,Diario!$A:$A,Diario!$E:$E,,1)="",0,1)</f>
        <v>1</v>
      </c>
    </row>
    <row r="84" spans="1:25" x14ac:dyDescent="0.25">
      <c r="A84" s="24">
        <v>44491</v>
      </c>
      <c r="B84" s="25" t="s">
        <v>218</v>
      </c>
      <c r="C84" s="26">
        <v>51000</v>
      </c>
      <c r="D84" s="26">
        <v>10000</v>
      </c>
      <c r="E84" s="26">
        <v>5000</v>
      </c>
      <c r="F84" s="26" t="str">
        <f t="shared" si="2"/>
        <v>Medio</v>
      </c>
      <c r="G84" s="26">
        <f>SUM(Tweets[[#This Row],[Likes]:[Respuestas]])</f>
        <v>66000</v>
      </c>
      <c r="H84" s="27" t="s">
        <v>219</v>
      </c>
      <c r="I84" s="25" t="s">
        <v>53</v>
      </c>
      <c r="J84" s="25" t="s">
        <v>54</v>
      </c>
      <c r="K84" s="25" t="s">
        <v>43</v>
      </c>
      <c r="L84" s="25" t="s">
        <v>55</v>
      </c>
      <c r="M84" s="25" t="s">
        <v>55</v>
      </c>
      <c r="N84" s="25" t="s">
        <v>39</v>
      </c>
      <c r="O84" s="34">
        <f>IFERROR(_xlfn.XLOOKUP(Tweets!A84+1,Diario!$A$1:$A$2009,Diario!$E$1:$E$2009)/_xlfn.XLOOKUP(Tweets!A84,Diario!$A$1:$A$2009,Diario!$E$1:$E$2009)-1,"")</f>
        <v>8.9732460116858093E-3</v>
      </c>
      <c r="P84" s="34">
        <f>IFERROR(_xlfn.XLOOKUP(Tweets!A84+3,Diario!$A$1:$A$2009,Diario!$E$1:$E$2009)/_xlfn.XLOOKUP(Tweets!A84,Diario!$A$1:$A$2009,Diario!$E$1:$E$2009)-1,"")</f>
        <v>3.7821608278042929E-2</v>
      </c>
      <c r="Q84" s="34">
        <f>IFERROR(_xlfn.XLOOKUP(Tweets!A84+7,Diario!$A$1:$A$2009,Diario!$E$1:$E$2009)/_xlfn.XLOOKUP(Tweets!A84,Diario!$A$1:$A$2009,Diario!$E$1:$E$2009)-1,"")</f>
        <v>2.5147356528008258E-2</v>
      </c>
      <c r="R84" s="34">
        <f>IFERROR(_xlfn.XLOOKUP(Tweets!A84,Diario!$A:$A,Diario!$I:$I),"")</f>
        <v>1.7870565893415742E-2</v>
      </c>
      <c r="S84" s="34" cm="1">
        <f t="array" ref="S84">IFERROR(_xlfn.STDEV.S(_xlfn._xlws.FILTER(Diario!$J$1:$J$2009,(Diario!$A$1:$A$2009&gt;=Tweets!A84)*(Diario!$A$1:$A$2009&lt;=Tweets!A84+3))),"")</f>
        <v>3.1882272523484342E-2</v>
      </c>
      <c r="T84" s="34" cm="1">
        <f t="array" ref="T84">IFERROR(_xlfn.STDEV.S(_xlfn._xlws.FILTER(Diario!$J$1:$J$2009,(Diario!$A$1:$A$2009&gt;=Tweets!A84)*(Diario!$A$1:$A$2009&lt;=Tweets!A84+7))),"")</f>
        <v>2.8441311779120099E-2</v>
      </c>
      <c r="U84" s="34">
        <f>IFERROR(_xlfn.XLOOKUP(Tweets!A84-1,Diario!$A:$A,Diario!$I:$I),"")</f>
        <v>9.8434334802130086E-3</v>
      </c>
      <c r="V84" s="34" cm="1">
        <f t="array" ref="V84">IFERROR(_xlfn.STDEV.S(_xlfn._xlws.FILTER(Diario!$J:$J,(Diario!$A:$A&gt;=Tweets!A84-3)*(Diario!$A:$A&lt;=Tweets!A84-1))),"")</f>
        <v>4.2254103570890891E-2</v>
      </c>
      <c r="W84" s="34" cm="1">
        <f t="array" ref="W84">IFERROR(_xlfn.STDEV.S(_xlfn._xlws.FILTER(Diario!$J:$J,(Diario!$A:$A&gt;=Tweets!A84-7)*(Diario!$A:$A&lt;=Tweets!A84-1))),"")</f>
        <v>3.2040130084285634E-2</v>
      </c>
      <c r="X84" s="7">
        <f>IF(_xlfn.XLOOKUP(Tweets!A84+3,Diario!$A:$A,Diario!$E:$E,,1)="",0,1)</f>
        <v>1</v>
      </c>
      <c r="Y84" s="7">
        <f>IF(_xlfn.XLOOKUP(Tweets!A84+7,Diario!$A:$A,Diario!$E:$E,,1)="",0,1)</f>
        <v>1</v>
      </c>
    </row>
    <row r="85" spans="1:25" x14ac:dyDescent="0.25">
      <c r="A85" s="24">
        <v>44493</v>
      </c>
      <c r="B85" s="25" t="s">
        <v>220</v>
      </c>
      <c r="C85" s="26">
        <v>14000</v>
      </c>
      <c r="D85" s="26">
        <v>1000</v>
      </c>
      <c r="E85" s="26">
        <v>1000</v>
      </c>
      <c r="F85" s="26" t="str">
        <f t="shared" si="2"/>
        <v>Bajo</v>
      </c>
      <c r="G85" s="26">
        <f>SUM(Tweets[[#This Row],[Likes]:[Respuestas]])</f>
        <v>16000</v>
      </c>
      <c r="H85" s="27" t="s">
        <v>221</v>
      </c>
      <c r="I85" s="25" t="s">
        <v>42</v>
      </c>
      <c r="J85" s="25" t="s">
        <v>35</v>
      </c>
      <c r="K85" s="25" t="s">
        <v>44</v>
      </c>
      <c r="L85" s="25" t="s">
        <v>44</v>
      </c>
      <c r="M85" s="25" t="s">
        <v>38</v>
      </c>
      <c r="N85" s="25" t="s">
        <v>39</v>
      </c>
      <c r="O85" s="34">
        <f>IFERROR(_xlfn.XLOOKUP(Tweets!A85+1,Diario!$A$1:$A$2009,Diario!$E$1:$E$2009)/_xlfn.XLOOKUP(Tweets!A85,Diario!$A$1:$A$2009,Diario!$E$1:$E$2009)-1,"")</f>
        <v>3.5167490403997581E-2</v>
      </c>
      <c r="P85" s="34">
        <f>IFERROR(_xlfn.XLOOKUP(Tweets!A85+3,Diario!$A$1:$A$2009,Diario!$E$1:$E$2009)/_xlfn.XLOOKUP(Tweets!A85,Diario!$A$1:$A$2009,Diario!$E$1:$E$2009)-1,"")</f>
        <v>-3.5638699586506006E-2</v>
      </c>
      <c r="Q85" s="34">
        <f>IFERROR(_xlfn.XLOOKUP(Tweets!A85+7,Diario!$A$1:$A$2009,Diario!$E$1:$E$2009)/_xlfn.XLOOKUP(Tweets!A85,Diario!$A$1:$A$2009,Diario!$E$1:$E$2009)-1,"")</f>
        <v>8.0585428622736988E-3</v>
      </c>
      <c r="R85" s="34">
        <f>IFERROR(_xlfn.XLOOKUP(Tweets!A85,Diario!$A:$A,Diario!$I:$I),"")</f>
        <v>3.0746956358289668E-2</v>
      </c>
      <c r="S85" s="34" cm="1">
        <f t="array" ref="S85">IFERROR(_xlfn.STDEV.S(_xlfn._xlws.FILTER(Diario!$J$1:$J$2009,(Diario!$A$1:$A$2009&gt;=Tweets!A85)*(Diario!$A$1:$A$2009&lt;=Tweets!A85+3))),"")</f>
        <v>3.9287325192047903E-2</v>
      </c>
      <c r="T85" s="34" cm="1">
        <f t="array" ref="T85">IFERROR(_xlfn.STDEV.S(_xlfn._xlws.FILTER(Diario!$J$1:$J$2009,(Diario!$A$1:$A$2009&gt;=Tweets!A85)*(Diario!$A$1:$A$2009&lt;=Tweets!A85+7))),"")</f>
        <v>2.8352973503809255E-2</v>
      </c>
      <c r="U85" s="34">
        <f>IFERROR(_xlfn.XLOOKUP(Tweets!A85-1,Diario!$A:$A,Diario!$I:$I),"")</f>
        <v>2.9765688648623907E-2</v>
      </c>
      <c r="V85" s="34" cm="1">
        <f t="array" ref="V85">IFERROR(_xlfn.STDEV.S(_xlfn._xlws.FILTER(Diario!$J:$J,(Diario!$A:$A&gt;=Tweets!A85-3)*(Diario!$A:$A&lt;=Tweets!A85-1))),"")</f>
        <v>1.740068464262149E-2</v>
      </c>
      <c r="W85" s="34" cm="1">
        <f t="array" ref="W85">IFERROR(_xlfn.STDEV.S(_xlfn._xlws.FILTER(Diario!$J:$J,(Diario!$A:$A&gt;=Tweets!A85-7)*(Diario!$A:$A&lt;=Tweets!A85-1))),"")</f>
        <v>3.1694421831058348E-2</v>
      </c>
      <c r="X85" s="7">
        <f>IF(_xlfn.XLOOKUP(Tweets!A85+3,Diario!$A:$A,Diario!$E:$E,,1)="",0,1)</f>
        <v>1</v>
      </c>
      <c r="Y85" s="7">
        <f>IF(_xlfn.XLOOKUP(Tweets!A85+7,Diario!$A:$A,Diario!$E:$E,,1)="",0,1)</f>
        <v>1</v>
      </c>
    </row>
    <row r="86" spans="1:25" x14ac:dyDescent="0.25">
      <c r="A86" s="24">
        <v>44493</v>
      </c>
      <c r="B86" s="25" t="s">
        <v>222</v>
      </c>
      <c r="C86" s="26">
        <v>4000</v>
      </c>
      <c r="D86" s="26">
        <v>845</v>
      </c>
      <c r="E86" s="26">
        <v>659</v>
      </c>
      <c r="F86" s="26" t="str">
        <f t="shared" si="2"/>
        <v>Bajo</v>
      </c>
      <c r="G86" s="26">
        <f>SUM(Tweets[[#This Row],[Likes]:[Respuestas]])</f>
        <v>5504</v>
      </c>
      <c r="H86" s="27" t="s">
        <v>223</v>
      </c>
      <c r="I86" s="25" t="s">
        <v>34</v>
      </c>
      <c r="J86" s="25" t="s">
        <v>54</v>
      </c>
      <c r="K86" s="25" t="s">
        <v>71</v>
      </c>
      <c r="L86" s="25" t="s">
        <v>108</v>
      </c>
      <c r="M86" s="25" t="s">
        <v>37</v>
      </c>
      <c r="N86" s="25" t="s">
        <v>39</v>
      </c>
      <c r="O86" s="34">
        <f>IFERROR(_xlfn.XLOOKUP(Tweets!A86+1,Diario!$A$1:$A$2009,Diario!$E$1:$E$2009)/_xlfn.XLOOKUP(Tweets!A86,Diario!$A$1:$A$2009,Diario!$E$1:$E$2009)-1,"")</f>
        <v>3.5167490403997581E-2</v>
      </c>
      <c r="P86" s="34">
        <f>IFERROR(_xlfn.XLOOKUP(Tweets!A86+3,Diario!$A$1:$A$2009,Diario!$E$1:$E$2009)/_xlfn.XLOOKUP(Tweets!A86,Diario!$A$1:$A$2009,Diario!$E$1:$E$2009)-1,"")</f>
        <v>-3.5638699586506006E-2</v>
      </c>
      <c r="Q86" s="34">
        <f>IFERROR(_xlfn.XLOOKUP(Tweets!A86+7,Diario!$A$1:$A$2009,Diario!$E$1:$E$2009)/_xlfn.XLOOKUP(Tweets!A86,Diario!$A$1:$A$2009,Diario!$E$1:$E$2009)-1,"")</f>
        <v>8.0585428622736988E-3</v>
      </c>
      <c r="R86" s="34">
        <f>IFERROR(_xlfn.XLOOKUP(Tweets!A86,Diario!$A:$A,Diario!$I:$I),"")</f>
        <v>3.0746956358289668E-2</v>
      </c>
      <c r="S86" s="34" cm="1">
        <f t="array" ref="S86">IFERROR(_xlfn.STDEV.S(_xlfn._xlws.FILTER(Diario!$J$1:$J$2009,(Diario!$A$1:$A$2009&gt;=Tweets!A86)*(Diario!$A$1:$A$2009&lt;=Tweets!A86+3))),"")</f>
        <v>3.9287325192047903E-2</v>
      </c>
      <c r="T86" s="34" cm="1">
        <f t="array" ref="T86">IFERROR(_xlfn.STDEV.S(_xlfn._xlws.FILTER(Diario!$J$1:$J$2009,(Diario!$A$1:$A$2009&gt;=Tweets!A86)*(Diario!$A$1:$A$2009&lt;=Tweets!A86+7))),"")</f>
        <v>2.8352973503809255E-2</v>
      </c>
      <c r="U86" s="34">
        <f>IFERROR(_xlfn.XLOOKUP(Tweets!A86-1,Diario!$A:$A,Diario!$I:$I),"")</f>
        <v>2.9765688648623907E-2</v>
      </c>
      <c r="V86" s="34" cm="1">
        <f t="array" ref="V86">IFERROR(_xlfn.STDEV.S(_xlfn._xlws.FILTER(Diario!$J:$J,(Diario!$A:$A&gt;=Tweets!A86-3)*(Diario!$A:$A&lt;=Tweets!A86-1))),"")</f>
        <v>1.740068464262149E-2</v>
      </c>
      <c r="W86" s="34" cm="1">
        <f t="array" ref="W86">IFERROR(_xlfn.STDEV.S(_xlfn._xlws.FILTER(Diario!$J:$J,(Diario!$A:$A&gt;=Tweets!A86-7)*(Diario!$A:$A&lt;=Tweets!A86-1))),"")</f>
        <v>3.1694421831058348E-2</v>
      </c>
      <c r="X86" s="7">
        <f>IF(_xlfn.XLOOKUP(Tweets!A86+3,Diario!$A:$A,Diario!$E:$E,,1)="",0,1)</f>
        <v>1</v>
      </c>
      <c r="Y86" s="7">
        <f>IF(_xlfn.XLOOKUP(Tweets!A86+7,Diario!$A:$A,Diario!$E:$E,,1)="",0,1)</f>
        <v>1</v>
      </c>
    </row>
    <row r="87" spans="1:25" x14ac:dyDescent="0.25">
      <c r="A87" s="24">
        <v>44493</v>
      </c>
      <c r="B87" s="25" t="s">
        <v>224</v>
      </c>
      <c r="C87" s="26">
        <v>32000</v>
      </c>
      <c r="D87" s="26">
        <v>6000</v>
      </c>
      <c r="E87" s="26">
        <v>4000</v>
      </c>
      <c r="F87" s="26" t="str">
        <f t="shared" si="2"/>
        <v>Medio</v>
      </c>
      <c r="G87" s="26">
        <f>SUM(Tweets[[#This Row],[Likes]:[Respuestas]])</f>
        <v>42000</v>
      </c>
      <c r="H87" s="27" t="s">
        <v>225</v>
      </c>
      <c r="I87" s="25" t="s">
        <v>34</v>
      </c>
      <c r="J87" s="25" t="s">
        <v>54</v>
      </c>
      <c r="K87" s="25" t="s">
        <v>71</v>
      </c>
      <c r="L87" s="25" t="s">
        <v>108</v>
      </c>
      <c r="M87" s="25" t="s">
        <v>111</v>
      </c>
      <c r="N87" s="25" t="s">
        <v>39</v>
      </c>
      <c r="O87" s="34">
        <f>IFERROR(_xlfn.XLOOKUP(Tweets!A87+1,Diario!$A$1:$A$2009,Diario!$E$1:$E$2009)/_xlfn.XLOOKUP(Tweets!A87,Diario!$A$1:$A$2009,Diario!$E$1:$E$2009)-1,"")</f>
        <v>3.5167490403997581E-2</v>
      </c>
      <c r="P87" s="34">
        <f>IFERROR(_xlfn.XLOOKUP(Tweets!A87+3,Diario!$A$1:$A$2009,Diario!$E$1:$E$2009)/_xlfn.XLOOKUP(Tweets!A87,Diario!$A$1:$A$2009,Diario!$E$1:$E$2009)-1,"")</f>
        <v>-3.5638699586506006E-2</v>
      </c>
      <c r="Q87" s="34">
        <f>IFERROR(_xlfn.XLOOKUP(Tweets!A87+7,Diario!$A$1:$A$2009,Diario!$E$1:$E$2009)/_xlfn.XLOOKUP(Tweets!A87,Diario!$A$1:$A$2009,Diario!$E$1:$E$2009)-1,"")</f>
        <v>8.0585428622736988E-3</v>
      </c>
      <c r="R87" s="34">
        <f>IFERROR(_xlfn.XLOOKUP(Tweets!A87,Diario!$A:$A,Diario!$I:$I),"")</f>
        <v>3.0746956358289668E-2</v>
      </c>
      <c r="S87" s="34" cm="1">
        <f t="array" ref="S87">IFERROR(_xlfn.STDEV.S(_xlfn._xlws.FILTER(Diario!$J$1:$J$2009,(Diario!$A$1:$A$2009&gt;=Tweets!A87)*(Diario!$A$1:$A$2009&lt;=Tweets!A87+3))),"")</f>
        <v>3.9287325192047903E-2</v>
      </c>
      <c r="T87" s="34" cm="1">
        <f t="array" ref="T87">IFERROR(_xlfn.STDEV.S(_xlfn._xlws.FILTER(Diario!$J$1:$J$2009,(Diario!$A$1:$A$2009&gt;=Tweets!A87)*(Diario!$A$1:$A$2009&lt;=Tweets!A87+7))),"")</f>
        <v>2.8352973503809255E-2</v>
      </c>
      <c r="U87" s="34">
        <f>IFERROR(_xlfn.XLOOKUP(Tweets!A87-1,Diario!$A:$A,Diario!$I:$I),"")</f>
        <v>2.9765688648623907E-2</v>
      </c>
      <c r="V87" s="34" cm="1">
        <f t="array" ref="V87">IFERROR(_xlfn.STDEV.S(_xlfn._xlws.FILTER(Diario!$J:$J,(Diario!$A:$A&gt;=Tweets!A87-3)*(Diario!$A:$A&lt;=Tweets!A87-1))),"")</f>
        <v>1.740068464262149E-2</v>
      </c>
      <c r="W87" s="34" cm="1">
        <f t="array" ref="W87">IFERROR(_xlfn.STDEV.S(_xlfn._xlws.FILTER(Diario!$J:$J,(Diario!$A:$A&gt;=Tweets!A87-7)*(Diario!$A:$A&lt;=Tweets!A87-1))),"")</f>
        <v>3.1694421831058348E-2</v>
      </c>
      <c r="X87" s="7">
        <f>IF(_xlfn.XLOOKUP(Tweets!A87+3,Diario!$A:$A,Diario!$E:$E,,1)="",0,1)</f>
        <v>1</v>
      </c>
      <c r="Y87" s="7">
        <f>IF(_xlfn.XLOOKUP(Tweets!A87+7,Diario!$A:$A,Diario!$E:$E,,1)="",0,1)</f>
        <v>1</v>
      </c>
    </row>
    <row r="88" spans="1:25" x14ac:dyDescent="0.25">
      <c r="A88" s="24">
        <v>44494</v>
      </c>
      <c r="B88" s="25" t="s">
        <v>226</v>
      </c>
      <c r="C88" s="26">
        <v>227000</v>
      </c>
      <c r="D88" s="26">
        <v>21000</v>
      </c>
      <c r="E88" s="26">
        <v>24000</v>
      </c>
      <c r="F88" s="26" t="str">
        <f t="shared" si="2"/>
        <v>Alto</v>
      </c>
      <c r="G88" s="26">
        <f>SUM(Tweets[[#This Row],[Likes]:[Respuestas]])</f>
        <v>272000</v>
      </c>
      <c r="H88" s="27" t="s">
        <v>227</v>
      </c>
      <c r="I88" s="25" t="s">
        <v>48</v>
      </c>
      <c r="J88" s="25" t="s">
        <v>35</v>
      </c>
      <c r="K88" s="25" t="s">
        <v>36</v>
      </c>
      <c r="L88" s="25" t="s">
        <v>37</v>
      </c>
      <c r="M88" s="25" t="s">
        <v>38</v>
      </c>
      <c r="N88" s="25" t="s">
        <v>39</v>
      </c>
      <c r="O88" s="34">
        <f>IFERROR(_xlfn.XLOOKUP(Tweets!A88+1,Diario!$A$1:$A$2009,Diario!$E$1:$E$2009)/_xlfn.XLOOKUP(Tweets!A88,Diario!$A$1:$A$2009,Diario!$E$1:$E$2009)-1,"")</f>
        <v>-4.1166336603147946E-2</v>
      </c>
      <c r="P88" s="34">
        <f>IFERROR(_xlfn.XLOOKUP(Tweets!A88+3,Diario!$A$1:$A$2009,Diario!$E$1:$E$2009)/_xlfn.XLOOKUP(Tweets!A88,Diario!$A$1:$A$2009,Diario!$E$1:$E$2009)-1,"")</f>
        <v>-4.0495581296258298E-2</v>
      </c>
      <c r="Q88" s="34">
        <f>IFERROR(_xlfn.XLOOKUP(Tweets!A88+7,Diario!$A$1:$A$2009,Diario!$E$1:$E$2009)/_xlfn.XLOOKUP(Tweets!A88,Diario!$A$1:$A$2009,Diario!$E$1:$E$2009)-1,"")</f>
        <v>-3.0552905910656625E-2</v>
      </c>
      <c r="R88" s="34">
        <f>IFERROR(_xlfn.XLOOKUP(Tweets!A88,Diario!$A:$A,Diario!$I:$I),"")</f>
        <v>1.5824156083098395E-2</v>
      </c>
      <c r="S88" s="34" cm="1">
        <f t="array" ref="S88">IFERROR(_xlfn.STDEV.S(_xlfn._xlws.FILTER(Diario!$J$1:$J$2009,(Diario!$A$1:$A$2009&gt;=Tweets!A88)*(Diario!$A$1:$A$2009&lt;=Tweets!A88+3))),"")</f>
        <v>3.7602590191501403E-2</v>
      </c>
      <c r="T88" s="34" cm="1">
        <f t="array" ref="T88">IFERROR(_xlfn.STDEV.S(_xlfn._xlws.FILTER(Diario!$J$1:$J$2009,(Diario!$A$1:$A$2009&gt;=Tweets!A88)*(Diario!$A$1:$A$2009&lt;=Tweets!A88+7))),"")</f>
        <v>2.824858835889113E-2</v>
      </c>
      <c r="U88" s="34">
        <f>IFERROR(_xlfn.XLOOKUP(Tweets!A88-1,Diario!$A:$A,Diario!$I:$I),"")</f>
        <v>3.0746956358289668E-2</v>
      </c>
      <c r="V88" s="34" cm="1">
        <f t="array" ref="V88">IFERROR(_xlfn.STDEV.S(_xlfn._xlws.FILTER(Diario!$J:$J,(Diario!$A:$A&gt;=Tweets!A88-3)*(Diario!$A:$A&lt;=Tweets!A88-1))),"")</f>
        <v>2.0995647329431578E-2</v>
      </c>
      <c r="W88" s="34" cm="1">
        <f t="array" ref="W88">IFERROR(_xlfn.STDEV.S(_xlfn._xlws.FILTER(Diario!$J:$J,(Diario!$A:$A&gt;=Tweets!A88-7)*(Diario!$A:$A&lt;=Tweets!A88-1))),"")</f>
        <v>3.4594069043034359E-2</v>
      </c>
      <c r="X88" s="7">
        <f>IF(_xlfn.XLOOKUP(Tweets!A88+3,Diario!$A:$A,Diario!$E:$E,,1)="",0,1)</f>
        <v>1</v>
      </c>
      <c r="Y88" s="7">
        <f>IF(_xlfn.XLOOKUP(Tweets!A88+7,Diario!$A:$A,Diario!$E:$E,,1)="",0,1)</f>
        <v>1</v>
      </c>
    </row>
    <row r="89" spans="1:25" x14ac:dyDescent="0.25">
      <c r="A89" s="24">
        <v>44501</v>
      </c>
      <c r="B89" s="25" t="s">
        <v>228</v>
      </c>
      <c r="C89" s="26">
        <v>17000</v>
      </c>
      <c r="D89" s="26">
        <v>2000</v>
      </c>
      <c r="E89" s="26">
        <v>1000</v>
      </c>
      <c r="F89" s="26" t="str">
        <f t="shared" si="2"/>
        <v>Bajo</v>
      </c>
      <c r="G89" s="26">
        <f>SUM(Tweets[[#This Row],[Likes]:[Respuestas]])</f>
        <v>20000</v>
      </c>
      <c r="H89" s="27" t="s">
        <v>229</v>
      </c>
      <c r="I89" s="25" t="s">
        <v>42</v>
      </c>
      <c r="J89" s="25" t="s">
        <v>35</v>
      </c>
      <c r="K89" s="25" t="s">
        <v>36</v>
      </c>
      <c r="L89" s="25" t="s">
        <v>96</v>
      </c>
      <c r="M89" s="25" t="s">
        <v>38</v>
      </c>
      <c r="N89" s="25" t="s">
        <v>39</v>
      </c>
      <c r="O89" s="34">
        <f>IFERROR(_xlfn.XLOOKUP(Tweets!A89+1,Diario!$A$1:$A$2009,Diario!$E$1:$E$2009)/_xlfn.XLOOKUP(Tweets!A89,Diario!$A$1:$A$2009,Diario!$E$1:$E$2009)-1,"")</f>
        <v>3.4561209285574934E-2</v>
      </c>
      <c r="P89" s="34">
        <f>IFERROR(_xlfn.XLOOKUP(Tweets!A89+3,Diario!$A$1:$A$2009,Diario!$E$1:$E$2009)/_xlfn.XLOOKUP(Tweets!A89,Diario!$A$1:$A$2009,Diario!$E$1:$E$2009)-1,"")</f>
        <v>4.9603309563530651E-3</v>
      </c>
      <c r="Q89" s="34">
        <f>IFERROR(_xlfn.XLOOKUP(Tweets!A89+7,Diario!$A$1:$A$2009,Diario!$E$1:$E$2009)/_xlfn.XLOOKUP(Tweets!A89,Diario!$A$1:$A$2009,Diario!$E$1:$E$2009)-1,"")</f>
        <v>0.10537935633711082</v>
      </c>
      <c r="R89" s="34">
        <f>IFERROR(_xlfn.XLOOKUP(Tweets!A89,Diario!$A:$A,Diario!$I:$I),"")</f>
        <v>2.6197840018106568E-2</v>
      </c>
      <c r="S89" s="34" cm="1">
        <f t="array" ref="S89">IFERROR(_xlfn.STDEV.S(_xlfn._xlws.FILTER(Diario!$J$1:$J$2009,(Diario!$A$1:$A$2009&gt;=Tweets!A89)*(Diario!$A$1:$A$2009&lt;=Tweets!A89+3))),"")</f>
        <v>2.4928103616779069E-2</v>
      </c>
      <c r="T89" s="34" cm="1">
        <f t="array" ref="T89">IFERROR(_xlfn.STDEV.S(_xlfn._xlws.FILTER(Diario!$J$1:$J$2009,(Diario!$A$1:$A$2009&gt;=Tweets!A89)*(Diario!$A$1:$A$2009&lt;=Tweets!A89+7))),"")</f>
        <v>3.0119864286941071E-2</v>
      </c>
      <c r="U89" s="34">
        <f>IFERROR(_xlfn.XLOOKUP(Tweets!A89-1,Diario!$A:$A,Diario!$I:$I),"")</f>
        <v>1.9422643837254117E-2</v>
      </c>
      <c r="V89" s="34" cm="1">
        <f t="array" ref="V89">IFERROR(_xlfn.STDEV.S(_xlfn._xlws.FILTER(Diario!$J:$J,(Diario!$A:$A&gt;=Tweets!A89-3)*(Diario!$A:$A&lt;=Tweets!A89-1))),"")</f>
        <v>2.4165192440553664E-3</v>
      </c>
      <c r="W89" s="34" cm="1">
        <f t="array" ref="W89">IFERROR(_xlfn.STDEV.S(_xlfn._xlws.FILTER(Diario!$J:$J,(Diario!$A:$A&gt;=Tweets!A89-7)*(Diario!$A:$A&lt;=Tweets!A89-1))),"")</f>
        <v>2.6698623493233181E-2</v>
      </c>
      <c r="X89" s="7">
        <f>IF(_xlfn.XLOOKUP(Tweets!A89+3,Diario!$A:$A,Diario!$E:$E,,1)="",0,1)</f>
        <v>1</v>
      </c>
      <c r="Y89" s="7">
        <f>IF(_xlfn.XLOOKUP(Tweets!A89+7,Diario!$A:$A,Diario!$E:$E,,1)="",0,1)</f>
        <v>1</v>
      </c>
    </row>
    <row r="90" spans="1:25" x14ac:dyDescent="0.25">
      <c r="A90" s="24">
        <v>44506</v>
      </c>
      <c r="B90" s="25" t="s">
        <v>230</v>
      </c>
      <c r="C90" s="26">
        <v>131000</v>
      </c>
      <c r="D90" s="26">
        <v>35000</v>
      </c>
      <c r="E90" s="26">
        <v>47000</v>
      </c>
      <c r="F90" s="26" t="str">
        <f t="shared" si="2"/>
        <v>Alto</v>
      </c>
      <c r="G90" s="26">
        <f>SUM(Tweets[[#This Row],[Likes]:[Respuestas]])</f>
        <v>213000</v>
      </c>
      <c r="H90" s="27" t="s">
        <v>231</v>
      </c>
      <c r="I90" s="25" t="s">
        <v>42</v>
      </c>
      <c r="J90" s="25" t="s">
        <v>35</v>
      </c>
      <c r="K90" s="25" t="s">
        <v>49</v>
      </c>
      <c r="L90" s="25" t="s">
        <v>96</v>
      </c>
      <c r="M90" s="25" t="s">
        <v>37</v>
      </c>
      <c r="N90" s="25" t="s">
        <v>39</v>
      </c>
      <c r="O90" s="34">
        <f>IFERROR(_xlfn.XLOOKUP(Tweets!A90+1,Diario!$A$1:$A$2009,Diario!$E$1:$E$2009)/_xlfn.XLOOKUP(Tweets!A90,Diario!$A$1:$A$2009,Diario!$E$1:$E$2009)-1,"")</f>
        <v>2.8719156888694863E-2</v>
      </c>
      <c r="P90" s="34">
        <f>IFERROR(_xlfn.XLOOKUP(Tweets!A90+3,Diario!$A$1:$A$2009,Diario!$E$1:$E$2009)/_xlfn.XLOOKUP(Tweets!A90,Diario!$A$1:$A$2009,Diario!$E$1:$E$2009)-1,"")</f>
        <v>8.9504368691242453E-2</v>
      </c>
      <c r="Q90" s="34">
        <f>IFERROR(_xlfn.XLOOKUP(Tweets!A90+7,Diario!$A$1:$A$2009,Diario!$E$1:$E$2009)/_xlfn.XLOOKUP(Tweets!A90,Diario!$A$1:$A$2009,Diario!$E$1:$E$2009)-1,"")</f>
        <v>4.9738175597296763E-2</v>
      </c>
      <c r="R90" s="34">
        <f>IFERROR(_xlfn.XLOOKUP(Tweets!A90,Diario!$A:$A,Diario!$I:$I),"")</f>
        <v>3.1232736244498984E-2</v>
      </c>
      <c r="S90" s="34" cm="1">
        <f t="array" ref="S90">IFERROR(_xlfn.STDEV.S(_xlfn._xlws.FILTER(Diario!$J$1:$J$2009,(Diario!$A$1:$A$2009&gt;=Tweets!A90)*(Diario!$A$1:$A$2009&lt;=Tweets!A90+3))),"")</f>
        <v>4.3470743500788347E-2</v>
      </c>
      <c r="T90" s="34" cm="1">
        <f t="array" ref="T90">IFERROR(_xlfn.STDEV.S(_xlfn._xlws.FILTER(Diario!$J$1:$J$2009,(Diario!$A$1:$A$2009&gt;=Tweets!A90)*(Diario!$A$1:$A$2009&lt;=Tweets!A90+7))),"")</f>
        <v>2.9778924420226265E-2</v>
      </c>
      <c r="U90" s="34">
        <f>IFERROR(_xlfn.XLOOKUP(Tweets!A90-1,Diario!$A:$A,Diario!$I:$I),"")</f>
        <v>2.9819719543077147E-2</v>
      </c>
      <c r="V90" s="34" cm="1">
        <f t="array" ref="V90">IFERROR(_xlfn.STDEV.S(_xlfn._xlws.FILTER(Diario!$J:$J,(Diario!$A:$A&gt;=Tweets!A90-3)*(Diario!$A:$A&lt;=Tweets!A90-1))),"")</f>
        <v>1.5844915032595747E-2</v>
      </c>
      <c r="W90" s="34" cm="1">
        <f t="array" ref="W90">IFERROR(_xlfn.STDEV.S(_xlfn._xlws.FILTER(Diario!$J:$J,(Diario!$A:$A&gt;=Tweets!A90-7)*(Diario!$A:$A&lt;=Tweets!A90-1))),"")</f>
        <v>1.803284751783284E-2</v>
      </c>
      <c r="X90" s="7">
        <f>IF(_xlfn.XLOOKUP(Tweets!A90+3,Diario!$A:$A,Diario!$E:$E,,1)="",0,1)</f>
        <v>1</v>
      </c>
      <c r="Y90" s="7">
        <f>IF(_xlfn.XLOOKUP(Tweets!A90+7,Diario!$A:$A,Diario!$E:$E,,1)="",0,1)</f>
        <v>1</v>
      </c>
    </row>
    <row r="91" spans="1:25" x14ac:dyDescent="0.25">
      <c r="A91" s="24">
        <v>44520</v>
      </c>
      <c r="B91" s="25" t="s">
        <v>232</v>
      </c>
      <c r="C91" s="26">
        <v>37000</v>
      </c>
      <c r="D91" s="26">
        <v>6000</v>
      </c>
      <c r="E91" s="26">
        <v>4000</v>
      </c>
      <c r="F91" s="26" t="str">
        <f t="shared" si="2"/>
        <v>Medio</v>
      </c>
      <c r="G91" s="26">
        <f>SUM(Tweets[[#This Row],[Likes]:[Respuestas]])</f>
        <v>47000</v>
      </c>
      <c r="H91" s="27" t="s">
        <v>233</v>
      </c>
      <c r="I91" s="25" t="s">
        <v>34</v>
      </c>
      <c r="J91" s="25" t="s">
        <v>54</v>
      </c>
      <c r="K91" s="25" t="s">
        <v>36</v>
      </c>
      <c r="L91" s="25" t="s">
        <v>80</v>
      </c>
      <c r="M91" s="25" t="s">
        <v>38</v>
      </c>
      <c r="N91" s="25" t="s">
        <v>39</v>
      </c>
      <c r="O91" s="34">
        <f>IFERROR(_xlfn.XLOOKUP(Tweets!A91+1,Diario!$A$1:$A$2009,Diario!$E$1:$E$2009)/_xlfn.XLOOKUP(Tweets!A91,Diario!$A$1:$A$2009,Diario!$E$1:$E$2009)-1,"")</f>
        <v>-1.8963039632727829E-2</v>
      </c>
      <c r="P91" s="34">
        <f>IFERROR(_xlfn.XLOOKUP(Tweets!A91+3,Diario!$A$1:$A$2009,Diario!$E$1:$E$2009)/_xlfn.XLOOKUP(Tweets!A91,Diario!$A$1:$A$2009,Diario!$E$1:$E$2009)-1,"")</f>
        <v>-3.5824313020068277E-2</v>
      </c>
      <c r="Q91" s="34">
        <f>IFERROR(_xlfn.XLOOKUP(Tweets!A91+7,Diario!$A$1:$A$2009,Diario!$E$1:$E$2009)/_xlfn.XLOOKUP(Tweets!A91,Diario!$A$1:$A$2009,Diario!$E$1:$E$2009)-1,"")</f>
        <v>-8.9072809672926412E-2</v>
      </c>
      <c r="R91" s="34">
        <f>IFERROR(_xlfn.XLOOKUP(Tweets!A91,Diario!$A:$A,Diario!$I:$I),"")</f>
        <v>9.6137565629089861E-3</v>
      </c>
      <c r="S91" s="34" cm="1">
        <f t="array" ref="S91">IFERROR(_xlfn.STDEV.S(_xlfn._xlws.FILTER(Diario!$J$1:$J$2009,(Diario!$A$1:$A$2009&gt;=Tweets!A91)*(Diario!$A$1:$A$2009&lt;=Tweets!A91+3))),"")</f>
        <v>2.6040709069151104E-2</v>
      </c>
      <c r="T91" s="34" cm="1">
        <f t="array" ref="T91">IFERROR(_xlfn.STDEV.S(_xlfn._xlws.FILTER(Diario!$J$1:$J$2009,(Diario!$A$1:$A$2009&gt;=Tweets!A91)*(Diario!$A$1:$A$2009&lt;=Tweets!A91+7))),"")</f>
        <v>4.4594782965408607E-2</v>
      </c>
      <c r="U91" s="34">
        <f>IFERROR(_xlfn.XLOOKUP(Tweets!A91-1,Diario!$A:$A,Diario!$I:$I),"")</f>
        <v>1.816169919592275E-2</v>
      </c>
      <c r="V91" s="34" cm="1">
        <f t="array" ref="V91">IFERROR(_xlfn.STDEV.S(_xlfn._xlws.FILTER(Diario!$J:$J,(Diario!$A:$A&gt;=Tweets!A91-3)*(Diario!$A:$A&lt;=Tweets!A91-1))),"")</f>
        <v>4.9888099135934762E-2</v>
      </c>
      <c r="W91" s="34" cm="1">
        <f t="array" ref="W91">IFERROR(_xlfn.STDEV.S(_xlfn._xlws.FILTER(Diario!$J:$J,(Diario!$A:$A&gt;=Tweets!A91-7)*(Diario!$A:$A&lt;=Tweets!A91-1))),"")</f>
        <v>3.6637347971938732E-2</v>
      </c>
      <c r="X91" s="7">
        <f>IF(_xlfn.XLOOKUP(Tweets!A91+3,Diario!$A:$A,Diario!$E:$E,,1)="",0,1)</f>
        <v>1</v>
      </c>
      <c r="Y91" s="7">
        <f>IF(_xlfn.XLOOKUP(Tweets!A91+7,Diario!$A:$A,Diario!$E:$E,,1)="",0,1)</f>
        <v>1</v>
      </c>
    </row>
    <row r="92" spans="1:25" x14ac:dyDescent="0.25">
      <c r="A92" s="24">
        <v>44544</v>
      </c>
      <c r="B92" s="25" t="s">
        <v>234</v>
      </c>
      <c r="C92" s="26">
        <v>321000</v>
      </c>
      <c r="D92" s="26">
        <v>57000</v>
      </c>
      <c r="E92" s="26">
        <v>47000</v>
      </c>
      <c r="F92" s="26" t="str">
        <f t="shared" si="2"/>
        <v>Muy alto</v>
      </c>
      <c r="G92" s="26">
        <f>SUM(Tweets[[#This Row],[Likes]:[Respuestas]])</f>
        <v>425000</v>
      </c>
      <c r="H92" s="27" t="s">
        <v>235</v>
      </c>
      <c r="I92" s="25" t="s">
        <v>53</v>
      </c>
      <c r="J92" s="25" t="s">
        <v>35</v>
      </c>
      <c r="K92" s="25" t="s">
        <v>71</v>
      </c>
      <c r="L92" s="25" t="s">
        <v>55</v>
      </c>
      <c r="M92" s="25" t="s">
        <v>97</v>
      </c>
      <c r="N92" s="25" t="s">
        <v>39</v>
      </c>
      <c r="O92" s="34">
        <f>IFERROR(_xlfn.XLOOKUP(Tweets!A92+1,Diario!$A$1:$A$2009,Diario!$E$1:$E$2009)/_xlfn.XLOOKUP(Tweets!A92,Diario!$A$1:$A$2009,Diario!$E$1:$E$2009)-1,"")</f>
        <v>8.0988456402870668E-3</v>
      </c>
      <c r="P92" s="34">
        <f>IFERROR(_xlfn.XLOOKUP(Tweets!A92+3,Diario!$A$1:$A$2009,Diario!$E$1:$E$2009)/_xlfn.XLOOKUP(Tweets!A92,Diario!$A$1:$A$2009,Diario!$E$1:$E$2009)-1,"")</f>
        <v>-4.3185365236440565E-2</v>
      </c>
      <c r="Q92" s="34">
        <f>IFERROR(_xlfn.XLOOKUP(Tweets!A92+7,Diario!$A$1:$A$2009,Diario!$E$1:$E$2009)/_xlfn.XLOOKUP(Tweets!A92,Diario!$A$1:$A$2009,Diario!$E$1:$E$2009)-1,"")</f>
        <v>1.1232782480598225E-2</v>
      </c>
      <c r="R92" s="34">
        <f>IFERROR(_xlfn.XLOOKUP(Tweets!A92,Diario!$A:$A,Diario!$I:$I),"")</f>
        <v>1.5692272116940489E-2</v>
      </c>
      <c r="S92" s="34" cm="1">
        <f t="array" ref="S92">IFERROR(_xlfn.STDEV.S(_xlfn._xlws.FILTER(Diario!$J$1:$J$2009,(Diario!$A$1:$A$2009&gt;=Tweets!A92)*(Diario!$A$1:$A$2009&lt;=Tweets!A92+3))),"")</f>
        <v>2.1019759787479133E-2</v>
      </c>
      <c r="T92" s="34" cm="1">
        <f t="array" ref="T92">IFERROR(_xlfn.STDEV.S(_xlfn._xlws.FILTER(Diario!$J$1:$J$2009,(Diario!$A$1:$A$2009&gt;=Tweets!A92)*(Diario!$A$1:$A$2009&lt;=Tweets!A92+7))),"")</f>
        <v>2.2559127994311732E-2</v>
      </c>
      <c r="U92" s="34">
        <f>IFERROR(_xlfn.XLOOKUP(Tweets!A92-1,Diario!$A:$A,Diario!$I:$I),"")</f>
        <v>3.584085619355834E-2</v>
      </c>
      <c r="V92" s="34" cm="1">
        <f t="array" ref="V92">IFERROR(_xlfn.STDEV.S(_xlfn._xlws.FILTER(Diario!$J:$J,(Diario!$A:$A&gt;=Tweets!A92-3)*(Diario!$A:$A&lt;=Tweets!A92-1))),"")</f>
        <v>5.4673610984394154E-2</v>
      </c>
      <c r="W92" s="34" cm="1">
        <f t="array" ref="W92">IFERROR(_xlfn.STDEV.S(_xlfn._xlws.FILTER(Diario!$J:$J,(Diario!$A:$A&gt;=Tweets!A92-7)*(Diario!$A:$A&lt;=Tweets!A92-1))),"")</f>
        <v>4.2799571168395924E-2</v>
      </c>
      <c r="X92" s="7">
        <f>IF(_xlfn.XLOOKUP(Tweets!A92+3,Diario!$A:$A,Diario!$E:$E,,1)="",0,1)</f>
        <v>1</v>
      </c>
      <c r="Y92" s="7">
        <f>IF(_xlfn.XLOOKUP(Tweets!A92+7,Diario!$A:$A,Diario!$E:$E,,1)="",0,1)</f>
        <v>1</v>
      </c>
    </row>
    <row r="93" spans="1:25" x14ac:dyDescent="0.25">
      <c r="A93" s="24">
        <v>44546</v>
      </c>
      <c r="B93" s="25" t="s">
        <v>236</v>
      </c>
      <c r="C93" s="26">
        <v>343000</v>
      </c>
      <c r="D93" s="26">
        <v>35000</v>
      </c>
      <c r="E93" s="26">
        <v>15000</v>
      </c>
      <c r="F93" s="26" t="str">
        <f t="shared" si="2"/>
        <v>Muy alto</v>
      </c>
      <c r="G93" s="26">
        <f>SUM(Tweets[[#This Row],[Likes]:[Respuestas]])</f>
        <v>393000</v>
      </c>
      <c r="H93" s="27" t="s">
        <v>237</v>
      </c>
      <c r="I93" s="25" t="s">
        <v>42</v>
      </c>
      <c r="J93" s="25" t="s">
        <v>35</v>
      </c>
      <c r="K93" s="25" t="s">
        <v>36</v>
      </c>
      <c r="L93" s="25" t="s">
        <v>44</v>
      </c>
      <c r="M93" s="25" t="s">
        <v>38</v>
      </c>
      <c r="N93" s="25" t="s">
        <v>62</v>
      </c>
      <c r="O93" s="34">
        <f>IFERROR(_xlfn.XLOOKUP(Tweets!A93+1,Diario!$A$1:$A$2009,Diario!$E$1:$E$2009)/_xlfn.XLOOKUP(Tweets!A93,Diario!$A$1:$A$2009,Diario!$E$1:$E$2009)-1,"")</f>
        <v>-2.9424897003961448E-2</v>
      </c>
      <c r="P93" s="34">
        <f>IFERROR(_xlfn.XLOOKUP(Tweets!A93+3,Diario!$A$1:$A$2009,Diario!$E$1:$E$2009)/_xlfn.XLOOKUP(Tweets!A93,Diario!$A$1:$A$2009,Diario!$E$1:$E$2009)-1,"")</f>
        <v>-2.1435464503754775E-2</v>
      </c>
      <c r="Q93" s="34">
        <f>IFERROR(_xlfn.XLOOKUP(Tweets!A93+7,Diario!$A$1:$A$2009,Diario!$E$1:$E$2009)/_xlfn.XLOOKUP(Tweets!A93,Diario!$A$1:$A$2009,Diario!$E$1:$E$2009)-1,"")</f>
        <v>6.4694893975002277E-2</v>
      </c>
      <c r="R93" s="34">
        <f>IFERROR(_xlfn.XLOOKUP(Tweets!A93,Diario!$A:$A,Diario!$I:$I),"")</f>
        <v>8.3673271883936175E-3</v>
      </c>
      <c r="S93" s="34" cm="1">
        <f t="array" ref="S93">IFERROR(_xlfn.STDEV.S(_xlfn._xlws.FILTER(Diario!$J$1:$J$2009,(Diario!$A$1:$A$2009&gt;=Tweets!A93)*(Diario!$A$1:$A$2009&lt;=Tweets!A93+3))),"")</f>
        <v>1.8027091485862488E-2</v>
      </c>
      <c r="T93" s="34" cm="1">
        <f t="array" ref="T93">IFERROR(_xlfn.STDEV.S(_xlfn._xlws.FILTER(Diario!$J$1:$J$2009,(Diario!$A$1:$A$2009&gt;=Tweets!A93)*(Diario!$A$1:$A$2009&lt;=Tweets!A93+7))),"")</f>
        <v>2.5186093376912817E-2</v>
      </c>
      <c r="U93" s="34">
        <f>IFERROR(_xlfn.XLOOKUP(Tweets!A93-1,Diario!$A:$A,Diario!$I:$I),"")</f>
        <v>1.6457544862192128E-2</v>
      </c>
      <c r="V93" s="34" cm="1">
        <f t="array" ref="V93">IFERROR(_xlfn.STDEV.S(_xlfn._xlws.FILTER(Diario!$J:$J,(Diario!$A:$A&gt;=Tweets!A93-3)*(Diario!$A:$A&lt;=Tweets!A93-1))),"")</f>
        <v>2.8707054264017554E-2</v>
      </c>
      <c r="W93" s="34" cm="1">
        <f t="array" ref="W93">IFERROR(_xlfn.STDEV.S(_xlfn._xlws.FILTER(Diario!$J:$J,(Diario!$A:$A&gt;=Tweets!A93-7)*(Diario!$A:$A&lt;=Tweets!A93-1))),"")</f>
        <v>3.8772221947027216E-2</v>
      </c>
      <c r="X93" s="7">
        <f>IF(_xlfn.XLOOKUP(Tweets!A93+3,Diario!$A:$A,Diario!$E:$E,,1)="",0,1)</f>
        <v>1</v>
      </c>
      <c r="Y93" s="7">
        <f>IF(_xlfn.XLOOKUP(Tweets!A93+7,Diario!$A:$A,Diario!$E:$E,,1)="",0,1)</f>
        <v>1</v>
      </c>
    </row>
    <row r="94" spans="1:25" x14ac:dyDescent="0.25">
      <c r="A94" s="24">
        <v>44546</v>
      </c>
      <c r="B94" s="25" t="s">
        <v>238</v>
      </c>
      <c r="C94" s="26">
        <v>8000</v>
      </c>
      <c r="D94" s="26">
        <v>487</v>
      </c>
      <c r="E94" s="26">
        <v>720</v>
      </c>
      <c r="F94" s="26" t="str">
        <f t="shared" si="2"/>
        <v>Bajo</v>
      </c>
      <c r="G94" s="26">
        <f>SUM(Tweets[[#This Row],[Likes]:[Respuestas]])</f>
        <v>9207</v>
      </c>
      <c r="H94" s="27" t="s">
        <v>239</v>
      </c>
      <c r="I94" s="25" t="s">
        <v>34</v>
      </c>
      <c r="J94" s="25" t="s">
        <v>54</v>
      </c>
      <c r="K94" s="25" t="s">
        <v>36</v>
      </c>
      <c r="L94" s="25" t="s">
        <v>80</v>
      </c>
      <c r="M94" s="25" t="s">
        <v>38</v>
      </c>
      <c r="N94" s="25" t="s">
        <v>39</v>
      </c>
      <c r="O94" s="34">
        <f>IFERROR(_xlfn.XLOOKUP(Tweets!A94+1,Diario!$A$1:$A$2009,Diario!$E$1:$E$2009)/_xlfn.XLOOKUP(Tweets!A94,Diario!$A$1:$A$2009,Diario!$E$1:$E$2009)-1,"")</f>
        <v>-2.9424897003961448E-2</v>
      </c>
      <c r="P94" s="34">
        <f>IFERROR(_xlfn.XLOOKUP(Tweets!A94+3,Diario!$A$1:$A$2009,Diario!$E$1:$E$2009)/_xlfn.XLOOKUP(Tweets!A94,Diario!$A$1:$A$2009,Diario!$E$1:$E$2009)-1,"")</f>
        <v>-2.1435464503754775E-2</v>
      </c>
      <c r="Q94" s="34">
        <f>IFERROR(_xlfn.XLOOKUP(Tweets!A94+7,Diario!$A$1:$A$2009,Diario!$E$1:$E$2009)/_xlfn.XLOOKUP(Tweets!A94,Diario!$A$1:$A$2009,Diario!$E$1:$E$2009)-1,"")</f>
        <v>6.4694893975002277E-2</v>
      </c>
      <c r="R94" s="34">
        <f>IFERROR(_xlfn.XLOOKUP(Tweets!A94,Diario!$A:$A,Diario!$I:$I),"")</f>
        <v>8.3673271883936175E-3</v>
      </c>
      <c r="S94" s="34" cm="1">
        <f t="array" ref="S94">IFERROR(_xlfn.STDEV.S(_xlfn._xlws.FILTER(Diario!$J$1:$J$2009,(Diario!$A$1:$A$2009&gt;=Tweets!A94)*(Diario!$A$1:$A$2009&lt;=Tweets!A94+3))),"")</f>
        <v>1.8027091485862488E-2</v>
      </c>
      <c r="T94" s="34" cm="1">
        <f t="array" ref="T94">IFERROR(_xlfn.STDEV.S(_xlfn._xlws.FILTER(Diario!$J$1:$J$2009,(Diario!$A$1:$A$2009&gt;=Tweets!A94)*(Diario!$A$1:$A$2009&lt;=Tweets!A94+7))),"")</f>
        <v>2.5186093376912817E-2</v>
      </c>
      <c r="U94" s="34">
        <f>IFERROR(_xlfn.XLOOKUP(Tweets!A94-1,Diario!$A:$A,Diario!$I:$I),"")</f>
        <v>1.6457544862192128E-2</v>
      </c>
      <c r="V94" s="34" cm="1">
        <f t="array" ref="V94">IFERROR(_xlfn.STDEV.S(_xlfn._xlws.FILTER(Diario!$J:$J,(Diario!$A:$A&gt;=Tweets!A94-3)*(Diario!$A:$A&lt;=Tweets!A94-1))),"")</f>
        <v>2.8707054264017554E-2</v>
      </c>
      <c r="W94" s="34" cm="1">
        <f t="array" ref="W94">IFERROR(_xlfn.STDEV.S(_xlfn._xlws.FILTER(Diario!$J:$J,(Diario!$A:$A&gt;=Tweets!A94-7)*(Diario!$A:$A&lt;=Tweets!A94-1))),"")</f>
        <v>3.8772221947027216E-2</v>
      </c>
      <c r="X94" s="7">
        <f>IF(_xlfn.XLOOKUP(Tweets!A94+3,Diario!$A:$A,Diario!$E:$E,,1)="",0,1)</f>
        <v>1</v>
      </c>
      <c r="Y94" s="7">
        <f>IF(_xlfn.XLOOKUP(Tweets!A94+7,Diario!$A:$A,Diario!$E:$E,,1)="",0,1)</f>
        <v>1</v>
      </c>
    </row>
    <row r="95" spans="1:25" x14ac:dyDescent="0.25">
      <c r="A95" s="24">
        <v>44551</v>
      </c>
      <c r="B95" s="25" t="s">
        <v>240</v>
      </c>
      <c r="C95" s="26">
        <v>79000</v>
      </c>
      <c r="D95" s="26">
        <v>5000</v>
      </c>
      <c r="E95" s="26">
        <v>6000</v>
      </c>
      <c r="F95" s="26" t="str">
        <f t="shared" si="2"/>
        <v>Medio</v>
      </c>
      <c r="G95" s="26">
        <f>SUM(Tweets[[#This Row],[Likes]:[Respuestas]])</f>
        <v>90000</v>
      </c>
      <c r="H95" s="27" t="s">
        <v>241</v>
      </c>
      <c r="I95" s="25" t="s">
        <v>48</v>
      </c>
      <c r="J95" s="25" t="s">
        <v>54</v>
      </c>
      <c r="K95" s="25" t="s">
        <v>49</v>
      </c>
      <c r="L95" s="25" t="s">
        <v>50</v>
      </c>
      <c r="M95" s="25" t="s">
        <v>68</v>
      </c>
      <c r="N95" s="25" t="s">
        <v>62</v>
      </c>
      <c r="O95" s="34">
        <f>IFERROR(_xlfn.XLOOKUP(Tweets!A95+1,Diario!$A$1:$A$2009,Diario!$E$1:$E$2009)/_xlfn.XLOOKUP(Tweets!A95,Diario!$A$1:$A$2009,Diario!$E$1:$E$2009)-1,"")</f>
        <v>-5.933999284722713E-3</v>
      </c>
      <c r="P95" s="34">
        <f>IFERROR(_xlfn.XLOOKUP(Tweets!A95+3,Diario!$A$1:$A$2009,Diario!$E$1:$E$2009)/_xlfn.XLOOKUP(Tweets!A95,Diario!$A$1:$A$2009,Diario!$E$1:$E$2009)-1,"")</f>
        <v>3.7455231813042333E-2</v>
      </c>
      <c r="Q95" s="34">
        <f>IFERROR(_xlfn.XLOOKUP(Tweets!A95+7,Diario!$A$1:$A$2009,Diario!$E$1:$E$2009)/_xlfn.XLOOKUP(Tweets!A95,Diario!$A$1:$A$2009,Diario!$E$1:$E$2009)-1,"")</f>
        <v>-2.6584595228874019E-2</v>
      </c>
      <c r="R95" s="34">
        <f>IFERROR(_xlfn.XLOOKUP(Tweets!A95,Diario!$A:$A,Diario!$I:$I),"")</f>
        <v>2.2119703282762086E-2</v>
      </c>
      <c r="S95" s="34" cm="1">
        <f t="array" ref="S95">IFERROR(_xlfn.STDEV.S(_xlfn._xlws.FILTER(Diario!$J$1:$J$2009,(Diario!$A$1:$A$2009&gt;=Tweets!A95)*(Diario!$A$1:$A$2009&lt;=Tweets!A95+3))),"")</f>
        <v>2.3707482474378764E-2</v>
      </c>
      <c r="T95" s="34" cm="1">
        <f t="array" ref="T95">IFERROR(_xlfn.STDEV.S(_xlfn._xlws.FILTER(Diario!$J$1:$J$2009,(Diario!$A$1:$A$2009&gt;=Tweets!A95)*(Diario!$A$1:$A$2009&lt;=Tweets!A95+7))),"")</f>
        <v>2.9038800308776674E-2</v>
      </c>
      <c r="U95" s="34">
        <f>IFERROR(_xlfn.XLOOKUP(Tweets!A95-1,Diario!$A:$A,Diario!$I:$I),"")</f>
        <v>2.5447046919569408E-2</v>
      </c>
      <c r="V95" s="34" cm="1">
        <f t="array" ref="V95">IFERROR(_xlfn.STDEV.S(_xlfn._xlws.FILTER(Diario!$J:$J,(Diario!$A:$A&gt;=Tweets!A95-3)*(Diario!$A:$A&lt;=Tweets!A95-1))),"")</f>
        <v>2.5644062278249523E-2</v>
      </c>
      <c r="W95" s="34" cm="1">
        <f t="array" ref="W95">IFERROR(_xlfn.STDEV.S(_xlfn._xlws.FILTER(Diario!$J:$J,(Diario!$A:$A&gt;=Tweets!A95-7)*(Diario!$A:$A&lt;=Tweets!A95-1))),"")</f>
        <v>2.4184841890843967E-2</v>
      </c>
      <c r="X95" s="7">
        <f>IF(_xlfn.XLOOKUP(Tweets!A95+3,Diario!$A:$A,Diario!$E:$E,,1)="",0,1)</f>
        <v>1</v>
      </c>
      <c r="Y95" s="7">
        <f>IF(_xlfn.XLOOKUP(Tweets!A95+7,Diario!$A:$A,Diario!$E:$E,,1)="",0,1)</f>
        <v>1</v>
      </c>
    </row>
    <row r="96" spans="1:25" x14ac:dyDescent="0.25">
      <c r="A96" s="24">
        <v>44551</v>
      </c>
      <c r="B96" s="25" t="s">
        <v>242</v>
      </c>
      <c r="C96" s="26">
        <v>11000</v>
      </c>
      <c r="D96" s="26">
        <v>818</v>
      </c>
      <c r="E96" s="26">
        <v>1000</v>
      </c>
      <c r="F96" s="26" t="str">
        <f t="shared" si="2"/>
        <v>Bajo</v>
      </c>
      <c r="G96" s="26">
        <f>SUM(Tweets[[#This Row],[Likes]:[Respuestas]])</f>
        <v>12818</v>
      </c>
      <c r="H96" s="27" t="s">
        <v>243</v>
      </c>
      <c r="I96" s="25" t="s">
        <v>48</v>
      </c>
      <c r="J96" s="25" t="s">
        <v>54</v>
      </c>
      <c r="K96" s="25" t="s">
        <v>49</v>
      </c>
      <c r="L96" s="25" t="s">
        <v>80</v>
      </c>
      <c r="M96" s="25" t="s">
        <v>45</v>
      </c>
      <c r="N96" s="25" t="s">
        <v>39</v>
      </c>
      <c r="O96" s="34">
        <f>IFERROR(_xlfn.XLOOKUP(Tweets!A96+1,Diario!$A$1:$A$2009,Diario!$E$1:$E$2009)/_xlfn.XLOOKUP(Tweets!A96,Diario!$A$1:$A$2009,Diario!$E$1:$E$2009)-1,"")</f>
        <v>-5.933999284722713E-3</v>
      </c>
      <c r="P96" s="34">
        <f>IFERROR(_xlfn.XLOOKUP(Tweets!A96+3,Diario!$A$1:$A$2009,Diario!$E$1:$E$2009)/_xlfn.XLOOKUP(Tweets!A96,Diario!$A$1:$A$2009,Diario!$E$1:$E$2009)-1,"")</f>
        <v>3.7455231813042333E-2</v>
      </c>
      <c r="Q96" s="34">
        <f>IFERROR(_xlfn.XLOOKUP(Tweets!A96+7,Diario!$A$1:$A$2009,Diario!$E$1:$E$2009)/_xlfn.XLOOKUP(Tweets!A96,Diario!$A$1:$A$2009,Diario!$E$1:$E$2009)-1,"")</f>
        <v>-2.6584595228874019E-2</v>
      </c>
      <c r="R96" s="34">
        <f>IFERROR(_xlfn.XLOOKUP(Tweets!A96,Diario!$A:$A,Diario!$I:$I),"")</f>
        <v>2.2119703282762086E-2</v>
      </c>
      <c r="S96" s="34" cm="1">
        <f t="array" ref="S96">IFERROR(_xlfn.STDEV.S(_xlfn._xlws.FILTER(Diario!$J$1:$J$2009,(Diario!$A$1:$A$2009&gt;=Tweets!A96)*(Diario!$A$1:$A$2009&lt;=Tweets!A96+3))),"")</f>
        <v>2.3707482474378764E-2</v>
      </c>
      <c r="T96" s="34" cm="1">
        <f t="array" ref="T96">IFERROR(_xlfn.STDEV.S(_xlfn._xlws.FILTER(Diario!$J$1:$J$2009,(Diario!$A$1:$A$2009&gt;=Tweets!A96)*(Diario!$A$1:$A$2009&lt;=Tweets!A96+7))),"")</f>
        <v>2.9038800308776674E-2</v>
      </c>
      <c r="U96" s="34">
        <f>IFERROR(_xlfn.XLOOKUP(Tweets!A96-1,Diario!$A:$A,Diario!$I:$I),"")</f>
        <v>2.5447046919569408E-2</v>
      </c>
      <c r="V96" s="34" cm="1">
        <f t="array" ref="V96">IFERROR(_xlfn.STDEV.S(_xlfn._xlws.FILTER(Diario!$J:$J,(Diario!$A:$A&gt;=Tweets!A96-3)*(Diario!$A:$A&lt;=Tweets!A96-1))),"")</f>
        <v>2.5644062278249523E-2</v>
      </c>
      <c r="W96" s="34" cm="1">
        <f t="array" ref="W96">IFERROR(_xlfn.STDEV.S(_xlfn._xlws.FILTER(Diario!$J:$J,(Diario!$A:$A&gt;=Tweets!A96-7)*(Diario!$A:$A&lt;=Tweets!A96-1))),"")</f>
        <v>2.4184841890843967E-2</v>
      </c>
      <c r="X96" s="7">
        <f>IF(_xlfn.XLOOKUP(Tweets!A96+3,Diario!$A:$A,Diario!$E:$E,,1)="",0,1)</f>
        <v>1</v>
      </c>
      <c r="Y96" s="7">
        <f>IF(_xlfn.XLOOKUP(Tweets!A96+7,Diario!$A:$A,Diario!$E:$E,,1)="",0,1)</f>
        <v>1</v>
      </c>
    </row>
    <row r="97" spans="1:25" x14ac:dyDescent="0.25">
      <c r="A97" s="24">
        <v>44555</v>
      </c>
      <c r="B97" s="25" t="s">
        <v>244</v>
      </c>
      <c r="C97" s="26">
        <v>289000</v>
      </c>
      <c r="D97" s="26">
        <v>25000</v>
      </c>
      <c r="E97" s="26">
        <v>21000</v>
      </c>
      <c r="F97" s="26" t="str">
        <f t="shared" si="2"/>
        <v>Muy alto</v>
      </c>
      <c r="G97" s="26">
        <f>SUM(Tweets[[#This Row],[Likes]:[Respuestas]])</f>
        <v>335000</v>
      </c>
      <c r="H97" s="27" t="s">
        <v>245</v>
      </c>
      <c r="I97" s="25" t="s">
        <v>42</v>
      </c>
      <c r="J97" s="25" t="s">
        <v>35</v>
      </c>
      <c r="K97" s="25" t="s">
        <v>36</v>
      </c>
      <c r="L97" s="25" t="s">
        <v>80</v>
      </c>
      <c r="M97" s="25" t="s">
        <v>38</v>
      </c>
      <c r="N97" s="25" t="s">
        <v>62</v>
      </c>
      <c r="O97" s="34">
        <f>IFERROR(_xlfn.XLOOKUP(Tweets!A97+1,Diario!$A$1:$A$2009,Diario!$E$1:$E$2009)/_xlfn.XLOOKUP(Tweets!A97,Diario!$A$1:$A$2009,Diario!$E$1:$E$2009)-1,"")</f>
        <v>3.357647236801542E-3</v>
      </c>
      <c r="P97" s="34">
        <f>IFERROR(_xlfn.XLOOKUP(Tweets!A97+3,Diario!$A$1:$A$2009,Diario!$E$1:$E$2009)/_xlfn.XLOOKUP(Tweets!A97,Diario!$A$1:$A$2009,Diario!$E$1:$E$2009)-1,"")</f>
        <v>-5.9097253653255244E-2</v>
      </c>
      <c r="Q97" s="34">
        <f>IFERROR(_xlfn.XLOOKUP(Tweets!A97+7,Diario!$A:$A,Diario!$E:$E,,1)/_xlfn.XLOOKUP(Tweets!A97,Diario!$A:$A,Diario!$E:$E)-1,"")</f>
        <v>-6.0941793147549328E-2</v>
      </c>
      <c r="R97" s="34">
        <f>IFERROR(_xlfn.XLOOKUP(Tweets!A97,Diario!$A:$A,Diario!$I:$I),"")</f>
        <v>8.6960405528162688E-3</v>
      </c>
      <c r="S97" s="34" cm="1">
        <f t="array" ref="S97">IFERROR(_xlfn.STDEV.S(_xlfn._xlws.FILTER(Diario!$J$1:$J$2009,(Diario!$A$1:$A$2009&gt;=Tweets!A97)*(Diario!$A$1:$A$2009&lt;=Tweets!A97+3))),"")</f>
        <v>2.8414839139949834E-2</v>
      </c>
      <c r="T97" s="34" cm="1">
        <f t="array" ref="T97">IFERROR(_xlfn.STDEV.S(_xlfn._xlws.FILTER(Diario!$J$1:$J$2009,(Diario!$A$1:$A$2009&gt;=Tweets!A97)*(Diario!$A$1:$A$2009&lt;=Tweets!A97+7))),"")</f>
        <v>2.6804750205506763E-2</v>
      </c>
      <c r="U97" s="34">
        <f>IFERROR(_xlfn.XLOOKUP(Tweets!A97-1,Diario!$A:$A,Diario!$I:$I),"")</f>
        <v>1.0450380308541644E-2</v>
      </c>
      <c r="V97" s="34" cm="1">
        <f t="array" ref="V97">IFERROR(_xlfn.STDEV.S(_xlfn._xlws.FILTER(Diario!$J:$J,(Diario!$A:$A&gt;=Tweets!A97-3)*(Diario!$A:$A&lt;=Tweets!A97-1))),"")</f>
        <v>2.6450298668908336E-2</v>
      </c>
      <c r="W97" s="34" cm="1">
        <f t="array" ref="W97">IFERROR(_xlfn.STDEV.S(_xlfn._xlws.FILTER(Diario!$J:$J,(Diario!$A:$A&gt;=Tweets!A97-7)*(Diario!$A:$A&lt;=Tweets!A97-1))),"")</f>
        <v>2.2592630952910107E-2</v>
      </c>
      <c r="X97" s="7">
        <f>IF(_xlfn.XLOOKUP(Tweets!A97+3,Diario!$A:$A,Diario!$E:$E,,1)="",0,1)</f>
        <v>1</v>
      </c>
      <c r="Y97" s="7">
        <f>IF(_xlfn.XLOOKUP(Tweets!A97+7,Diario!$A:$A,Diario!$E:$E,,1)="",0,1)</f>
        <v>1</v>
      </c>
    </row>
    <row r="98" spans="1:25" x14ac:dyDescent="0.25">
      <c r="A98" s="24">
        <v>44560</v>
      </c>
      <c r="B98" s="25" t="s">
        <v>246</v>
      </c>
      <c r="C98" s="26">
        <v>271000</v>
      </c>
      <c r="D98" s="26">
        <v>25000</v>
      </c>
      <c r="E98" s="26">
        <v>15000</v>
      </c>
      <c r="F98" s="26" t="str">
        <f t="shared" ref="F98:F129" si="3">IF(G98&lt;=_xlfn.PERCENTILE.INC($G:$G,0.25),"Bajo", IF(G98&lt;=_xlfn.PERCENTILE.INC($G:$G,0.5),"Medio", IF(G98&lt;=_xlfn.PERCENTILE.INC($G:$G,0.75),"Alto","Muy alto")))</f>
        <v>Muy alto</v>
      </c>
      <c r="G98" s="26">
        <f>SUM(Tweets[[#This Row],[Likes]:[Respuestas]])</f>
        <v>311000</v>
      </c>
      <c r="H98" s="27" t="s">
        <v>247</v>
      </c>
      <c r="I98" s="25" t="s">
        <v>42</v>
      </c>
      <c r="J98" s="25" t="s">
        <v>35</v>
      </c>
      <c r="K98" s="25" t="s">
        <v>36</v>
      </c>
      <c r="L98" s="25" t="s">
        <v>44</v>
      </c>
      <c r="M98" s="25" t="s">
        <v>38</v>
      </c>
      <c r="N98" s="25" t="s">
        <v>62</v>
      </c>
      <c r="O98" s="34">
        <f>IFERROR(_xlfn.XLOOKUP(Tweets!A98+1,Diario!$A$1:$A$2009,Diario!$E$1:$E$2009)/_xlfn.XLOOKUP(Tweets!A98,Diario!$A$1:$A$2009,Diario!$E$1:$E$2009)-1,"")</f>
        <v>-1.8151850868360908E-2</v>
      </c>
      <c r="P98" s="34">
        <f>IFERROR(_xlfn.XLOOKUP(Tweets!A98+3,Diario!$A$1:$A$2009,Diario!$E$1:$E$2009)/_xlfn.XLOOKUP(Tweets!A98,Diario!$A$1:$A$2009,Diario!$E$1:$E$2009)-1,"")</f>
        <v>3.2362114931161479E-3</v>
      </c>
      <c r="Q98" s="34">
        <f>IFERROR(_xlfn.XLOOKUP(Tweets!A98+7,Diario!$A$1:$A$2009,Diario!$E$1:$E$2009)/_xlfn.XLOOKUP(Tweets!A98,Diario!$A$1:$A$2009,Diario!$E$1:$E$2009)-1,"")</f>
        <v>-8.5705234247820394E-2</v>
      </c>
      <c r="R98" s="34">
        <f>IFERROR(_xlfn.XLOOKUP(Tweets!A98,Diario!$A:$A,Diario!$I:$I),"")</f>
        <v>1.9001674979620815E-2</v>
      </c>
      <c r="S98" s="34" cm="1">
        <f t="array" ref="S98">IFERROR(_xlfn.STDEV.S(_xlfn._xlws.FILTER(Diario!$J$1:$J$2009,(Diario!$A$1:$A$2009&gt;=Tweets!A98)*(Diario!$A$1:$A$2009&lt;=Tweets!A98+3))),"")</f>
        <v>2.1341904739169401E-2</v>
      </c>
      <c r="T98" s="34" cm="1">
        <f t="array" ref="T98">IFERROR(_xlfn.STDEV.S(_xlfn._xlws.FILTER(Diario!$J$1:$J$2009,(Diario!$A$1:$A$2009&gt;=Tweets!A98)*(Diario!$A$1:$A$2009&lt;=Tweets!A98+7))),"")</f>
        <v>2.3070084548766551E-2</v>
      </c>
      <c r="U98" s="34">
        <f>IFERROR(_xlfn.XLOOKUP(Tweets!A98-1,Diario!$A:$A,Diario!$I:$I),"")</f>
        <v>1.2759050317979933E-2</v>
      </c>
      <c r="V98" s="34" cm="1">
        <f t="array" ref="V98">IFERROR(_xlfn.STDEV.S(_xlfn._xlws.FILTER(Diario!$J:$J,(Diario!$A:$A&gt;=Tweets!A98-3)*(Diario!$A:$A&lt;=Tweets!A98-1))),"")</f>
        <v>3.7922803528736539E-2</v>
      </c>
      <c r="W98" s="34" cm="1">
        <f t="array" ref="W98">IFERROR(_xlfn.STDEV.S(_xlfn._xlws.FILTER(Diario!$J:$J,(Diario!$A:$A&gt;=Tweets!A98-7)*(Diario!$A:$A&lt;=Tweets!A98-1))),"")</f>
        <v>2.5017741670766917E-2</v>
      </c>
      <c r="X98" s="7">
        <f>IF(_xlfn.XLOOKUP(Tweets!A98+3,Diario!$A:$A,Diario!$E:$E,,1)="",0,1)</f>
        <v>1</v>
      </c>
      <c r="Y98" s="7">
        <f>IF(_xlfn.XLOOKUP(Tweets!A98+7,Diario!$A:$A,Diario!$E:$E,,1)="",0,1)</f>
        <v>1</v>
      </c>
    </row>
    <row r="99" spans="1:25" x14ac:dyDescent="0.25">
      <c r="A99" s="24">
        <v>44575</v>
      </c>
      <c r="B99" s="25" t="s">
        <v>248</v>
      </c>
      <c r="C99" s="26">
        <v>291000</v>
      </c>
      <c r="D99" s="26">
        <v>50000</v>
      </c>
      <c r="E99" s="26">
        <v>31000</v>
      </c>
      <c r="F99" s="26" t="str">
        <f t="shared" si="3"/>
        <v>Muy alto</v>
      </c>
      <c r="G99" s="26">
        <f>SUM(Tweets[[#This Row],[Likes]:[Respuestas]])</f>
        <v>372000</v>
      </c>
      <c r="H99" s="27" t="s">
        <v>249</v>
      </c>
      <c r="I99" s="25" t="s">
        <v>53</v>
      </c>
      <c r="J99" s="25" t="s">
        <v>35</v>
      </c>
      <c r="K99" s="25" t="s">
        <v>49</v>
      </c>
      <c r="L99" s="25" t="s">
        <v>50</v>
      </c>
      <c r="M99" s="25" t="s">
        <v>45</v>
      </c>
      <c r="N99" s="25" t="s">
        <v>39</v>
      </c>
      <c r="O99" s="34">
        <f>IFERROR(_xlfn.XLOOKUP(Tweets!A99+1,Diario!$A$1:$A$2009,Diario!$E$1:$E$2009)/_xlfn.XLOOKUP(Tweets!A99,Diario!$A$1:$A$2009,Diario!$E$1:$E$2009)-1,"")</f>
        <v>1.7781127267768593E-3</v>
      </c>
      <c r="P99" s="34">
        <f>IFERROR(_xlfn.XLOOKUP(Tweets!A99+3,Diario!$A$1:$A$2009,Diario!$E$1:$E$2009)/_xlfn.XLOOKUP(Tweets!A99,Diario!$A$1:$A$2009,Diario!$E$1:$E$2009)-1,"")</f>
        <v>-2.0193712231340588E-2</v>
      </c>
      <c r="Q99" s="34">
        <f>IFERROR(_xlfn.XLOOKUP(Tweets!A99+7,Diario!$A$1:$A$2009,Diario!$E$1:$E$2009)/_xlfn.XLOOKUP(Tweets!A99,Diario!$A$1:$A$2009,Diario!$E$1:$E$2009)-1,"")</f>
        <v>-0.15482367622728421</v>
      </c>
      <c r="R99" s="34">
        <f>IFERROR(_xlfn.XLOOKUP(Tweets!A99,Diario!$A:$A,Diario!$I:$I),"")</f>
        <v>1.0494690354386436E-2</v>
      </c>
      <c r="S99" s="34" cm="1">
        <f t="array" ref="S99">IFERROR(_xlfn.STDEV.S(_xlfn._xlws.FILTER(Diario!$J$1:$J$2009,(Diario!$A$1:$A$2009&gt;=Tweets!A99)*(Diario!$A$1:$A$2009&lt;=Tweets!A99+3))),"")</f>
        <v>1.140515529366205E-2</v>
      </c>
      <c r="T99" s="34" cm="1">
        <f t="array" ref="T99">IFERROR(_xlfn.STDEV.S(_xlfn._xlws.FILTER(Diario!$J$1:$J$2009,(Diario!$A$1:$A$2009&gt;=Tweets!A99)*(Diario!$A$1:$A$2009&lt;=Tweets!A99+7))),"")</f>
        <v>3.5444272331673382E-2</v>
      </c>
      <c r="U99" s="34">
        <f>IFERROR(_xlfn.XLOOKUP(Tweets!A99-1,Diario!$A:$A,Diario!$I:$I),"")</f>
        <v>1.995120295050706E-2</v>
      </c>
      <c r="V99" s="34" cm="1">
        <f t="array" ref="V99">IFERROR(_xlfn.STDEV.S(_xlfn._xlws.FILTER(Diario!$J:$J,(Diario!$A:$A&gt;=Tweets!A99-3)*(Diario!$A:$A&lt;=Tweets!A99-1))),"")</f>
        <v>3.0216210660215528E-2</v>
      </c>
      <c r="W99" s="34" cm="1">
        <f t="array" ref="W99">IFERROR(_xlfn.STDEV.S(_xlfn._xlws.FILTER(Diario!$J:$J,(Diario!$A:$A&gt;=Tweets!A99-7)*(Diario!$A:$A&lt;=Tweets!A99-1))),"")</f>
        <v>1.8946900281103699E-2</v>
      </c>
      <c r="X99" s="7">
        <f>IF(_xlfn.XLOOKUP(Tweets!A99+3,Diario!$A:$A,Diario!$E:$E,,1)="",0,1)</f>
        <v>1</v>
      </c>
      <c r="Y99" s="7">
        <f>IF(_xlfn.XLOOKUP(Tweets!A99+7,Diario!$A:$A,Diario!$E:$E,,1)="",0,1)</f>
        <v>1</v>
      </c>
    </row>
    <row r="100" spans="1:25" x14ac:dyDescent="0.25">
      <c r="A100" s="24">
        <v>44582</v>
      </c>
      <c r="B100" s="25" t="s">
        <v>250</v>
      </c>
      <c r="C100" s="26">
        <v>130000</v>
      </c>
      <c r="D100" s="26">
        <v>9000</v>
      </c>
      <c r="E100" s="26">
        <v>6000</v>
      </c>
      <c r="F100" s="26" t="str">
        <f t="shared" si="3"/>
        <v>Alto</v>
      </c>
      <c r="G100" s="26">
        <f>SUM(Tweets[[#This Row],[Likes]:[Respuestas]])</f>
        <v>145000</v>
      </c>
      <c r="H100" s="27" t="s">
        <v>251</v>
      </c>
      <c r="I100" s="25" t="s">
        <v>42</v>
      </c>
      <c r="J100" s="25" t="s">
        <v>35</v>
      </c>
      <c r="K100" s="25" t="s">
        <v>49</v>
      </c>
      <c r="L100" s="25" t="s">
        <v>44</v>
      </c>
      <c r="M100" s="25" t="s">
        <v>65</v>
      </c>
      <c r="N100" s="25" t="s">
        <v>39</v>
      </c>
      <c r="O100" s="34">
        <f>IFERROR(_xlfn.XLOOKUP(Tweets!A100+1,Diario!$A$1:$A$2009,Diario!$E$1:$E$2009)/_xlfn.XLOOKUP(Tweets!A100,Diario!$A$1:$A$2009,Diario!$E$1:$E$2009)-1,"")</f>
        <v>-3.8041427349159496E-2</v>
      </c>
      <c r="P100" s="34">
        <f>IFERROR(_xlfn.XLOOKUP(Tweets!A100+3,Diario!$A$1:$A$2009,Diario!$E$1:$E$2009)/_xlfn.XLOOKUP(Tweets!A100,Diario!$A$1:$A$2009,Diario!$E$1:$E$2009)-1,"")</f>
        <v>8.3858323698895454E-3</v>
      </c>
      <c r="Q100" s="34">
        <f>IFERROR(_xlfn.XLOOKUP(Tweets!A100+7,Diario!$A$1:$A$2009,Diario!$E$1:$E$2009)/_xlfn.XLOOKUP(Tweets!A100,Diario!$A$1:$A$2009,Diario!$E$1:$E$2009)-1,"")</f>
        <v>3.8022788482892755E-2</v>
      </c>
      <c r="R100" s="34">
        <f>IFERROR(_xlfn.XLOOKUP(Tweets!A100,Diario!$A:$A,Diario!$I:$I),"")</f>
        <v>6.9738253698654926E-2</v>
      </c>
      <c r="S100" s="34" cm="1">
        <f t="array" ref="S100">IFERROR(_xlfn.STDEV.S(_xlfn._xlws.FILTER(Diario!$J$1:$J$2009,(Diario!$A$1:$A$2009&gt;=Tweets!A100)*(Diario!$A$1:$A$2009&lt;=Tweets!A100+3))),"")</f>
        <v>3.0550046360293251E-2</v>
      </c>
      <c r="T100" s="34" cm="1">
        <f t="array" ref="T100">IFERROR(_xlfn.STDEV.S(_xlfn._xlws.FILTER(Diario!$J$1:$J$2009,(Diario!$A$1:$A$2009&gt;=Tweets!A100)*(Diario!$A$1:$A$2009&lt;=Tweets!A100+7))),"")</f>
        <v>2.0919904268038733E-2</v>
      </c>
      <c r="U100" s="34">
        <f>IFERROR(_xlfn.XLOOKUP(Tweets!A100-1,Diario!$A:$A,Diario!$I:$I),"")</f>
        <v>3.6144870930972052E-2</v>
      </c>
      <c r="V100" s="34" cm="1">
        <f t="array" ref="V100">IFERROR(_xlfn.STDEV.S(_xlfn._xlws.FILTER(Diario!$J:$J,(Diario!$A:$A&gt;=Tweets!A100-3)*(Diario!$A:$A&lt;=Tweets!A100-1))),"")</f>
        <v>4.9274816993078376E-2</v>
      </c>
      <c r="W100" s="34" cm="1">
        <f t="array" ref="W100">IFERROR(_xlfn.STDEV.S(_xlfn._xlws.FILTER(Diario!$J:$J,(Diario!$A:$A&gt;=Tweets!A100-7)*(Diario!$A:$A&lt;=Tweets!A100-1))),"")</f>
        <v>3.7855913100129819E-2</v>
      </c>
      <c r="X100" s="7">
        <f>IF(_xlfn.XLOOKUP(Tweets!A100+3,Diario!$A:$A,Diario!$E:$E,,1)="",0,1)</f>
        <v>1</v>
      </c>
      <c r="Y100" s="7">
        <f>IF(_xlfn.XLOOKUP(Tweets!A100+7,Diario!$A:$A,Diario!$E:$E,,1)="",0,1)</f>
        <v>1</v>
      </c>
    </row>
    <row r="101" spans="1:25" x14ac:dyDescent="0.25">
      <c r="A101" s="24">
        <v>44586</v>
      </c>
      <c r="B101" s="25" t="s">
        <v>252</v>
      </c>
      <c r="C101" s="26">
        <v>371000</v>
      </c>
      <c r="D101" s="26">
        <v>57000</v>
      </c>
      <c r="E101" s="26">
        <v>26000</v>
      </c>
      <c r="F101" s="26" t="str">
        <f t="shared" si="3"/>
        <v>Muy alto</v>
      </c>
      <c r="G101" s="26">
        <f>SUM(Tweets[[#This Row],[Likes]:[Respuestas]])</f>
        <v>454000</v>
      </c>
      <c r="H101" s="27" t="s">
        <v>253</v>
      </c>
      <c r="I101" s="25" t="s">
        <v>53</v>
      </c>
      <c r="J101" s="25" t="s">
        <v>35</v>
      </c>
      <c r="K101" s="25" t="s">
        <v>36</v>
      </c>
      <c r="L101" s="25" t="s">
        <v>80</v>
      </c>
      <c r="M101" s="25" t="s">
        <v>97</v>
      </c>
      <c r="N101" s="25" t="s">
        <v>39</v>
      </c>
      <c r="O101" s="34">
        <f>IFERROR(_xlfn.XLOOKUP(Tweets!A101+1,Diario!$A$1:$A$2009,Diario!$E$1:$E$2009)/_xlfn.XLOOKUP(Tweets!A101,Diario!$A$1:$A$2009,Diario!$E$1:$E$2009)-1,"")</f>
        <v>-4.6849238575272789E-3</v>
      </c>
      <c r="P101" s="34">
        <f>IFERROR(_xlfn.XLOOKUP(Tweets!A101+3,Diario!$A$1:$A$2009,Diario!$E$1:$E$2009)/_xlfn.XLOOKUP(Tweets!A101,Diario!$A$1:$A$2009,Diario!$E$1:$E$2009)-1,"")</f>
        <v>2.262849394408728E-2</v>
      </c>
      <c r="Q101" s="34">
        <f>IFERROR(_xlfn.XLOOKUP(Tweets!A101+7,Diario!$A$1:$A$2009,Diario!$E$1:$E$2009)/_xlfn.XLOOKUP(Tweets!A101,Diario!$A$1:$A$2009,Diario!$E$1:$E$2009)-1,"")</f>
        <v>4.9077251931823884E-2</v>
      </c>
      <c r="R101" s="34">
        <f>IFERROR(_xlfn.XLOOKUP(Tweets!A101,Diario!$A:$A,Diario!$I:$I),"")</f>
        <v>5.825042194562588E-2</v>
      </c>
      <c r="S101" s="34" cm="1">
        <f t="array" ref="S101">IFERROR(_xlfn.STDEV.S(_xlfn._xlws.FILTER(Diario!$J$1:$J$2009,(Diario!$A$1:$A$2009&gt;=Tweets!A101)*(Diario!$A$1:$A$2009&lt;=Tweets!A101+3))),"")</f>
        <v>8.8318366158323496E-3</v>
      </c>
      <c r="T101" s="34" cm="1">
        <f t="array" ref="T101">IFERROR(_xlfn.STDEV.S(_xlfn._xlws.FILTER(Diario!$J$1:$J$2009,(Diario!$A$1:$A$2009&gt;=Tweets!A101)*(Diario!$A$1:$A$2009&lt;=Tweets!A101+7))),"")</f>
        <v>2.1502364097566465E-2</v>
      </c>
      <c r="U101" s="34">
        <f>IFERROR(_xlfn.XLOOKUP(Tweets!A101-1,Diario!$A:$A,Diario!$I:$I),"")</f>
        <v>2.3162196181693379E-2</v>
      </c>
      <c r="V101" s="34" cm="1">
        <f t="array" ref="V101">IFERROR(_xlfn.STDEV.S(_xlfn._xlws.FILTER(Diario!$J:$J,(Diario!$A:$A&gt;=Tweets!A101-3)*(Diario!$A:$A&lt;=Tweets!A101-1))),"")</f>
        <v>1.4707602292619776E-2</v>
      </c>
      <c r="W101" s="34" cm="1">
        <f t="array" ref="W101">IFERROR(_xlfn.STDEV.S(_xlfn._xlws.FILTER(Diario!$J:$J,(Diario!$A:$A&gt;=Tweets!A101-7)*(Diario!$A:$A&lt;=Tweets!A101-1))),"")</f>
        <v>4.5409661822157249E-2</v>
      </c>
      <c r="X101" s="7">
        <f>IF(_xlfn.XLOOKUP(Tweets!A101+3,Diario!$A:$A,Diario!$E:$E,,1)="",0,1)</f>
        <v>1</v>
      </c>
      <c r="Y101" s="7">
        <f>IF(_xlfn.XLOOKUP(Tweets!A101+7,Diario!$A:$A,Diario!$E:$E,,1)="",0,1)</f>
        <v>1</v>
      </c>
    </row>
    <row r="102" spans="1:25" x14ac:dyDescent="0.25">
      <c r="A102" s="24">
        <v>44625</v>
      </c>
      <c r="B102" s="25" t="s">
        <v>254</v>
      </c>
      <c r="C102" s="26">
        <v>491000</v>
      </c>
      <c r="D102" s="26">
        <v>48000</v>
      </c>
      <c r="E102" s="26">
        <v>12000</v>
      </c>
      <c r="F102" s="26" t="str">
        <f t="shared" si="3"/>
        <v>Muy alto</v>
      </c>
      <c r="G102" s="26">
        <f>SUM(Tweets[[#This Row],[Likes]:[Respuestas]])</f>
        <v>551000</v>
      </c>
      <c r="H102" s="27" t="s">
        <v>255</v>
      </c>
      <c r="I102" s="25" t="s">
        <v>42</v>
      </c>
      <c r="J102" s="25" t="s">
        <v>35</v>
      </c>
      <c r="K102" s="25" t="s">
        <v>43</v>
      </c>
      <c r="L102" s="25" t="s">
        <v>96</v>
      </c>
      <c r="M102" s="25" t="s">
        <v>68</v>
      </c>
      <c r="N102" s="25" t="s">
        <v>39</v>
      </c>
      <c r="O102" s="34">
        <f>IFERROR(_xlfn.XLOOKUP(Tweets!A102+1,Diario!$A$1:$A$2009,Diario!$E$1:$E$2009)/_xlfn.XLOOKUP(Tweets!A102,Diario!$A$1:$A$2009,Diario!$E$1:$E$2009)-1,"")</f>
        <v>-2.5984462916704532E-2</v>
      </c>
      <c r="P102" s="34">
        <f>IFERROR(_xlfn.XLOOKUP(Tweets!A102+3,Diario!$A$1:$A$2009,Diario!$E$1:$E$2009)/_xlfn.XLOOKUP(Tweets!A102,Diario!$A$1:$A$2009,Diario!$E$1:$E$2009)-1,"")</f>
        <v>-1.7366304384308529E-2</v>
      </c>
      <c r="Q102" s="34">
        <f>IFERROR(_xlfn.XLOOKUP(Tweets!A102+7,Diario!$A$1:$A$2009,Diario!$E$1:$E$2009)/_xlfn.XLOOKUP(Tweets!A102,Diario!$A$1:$A$2009,Diario!$E$1:$E$2009)-1,"")</f>
        <v>-1.3530501870810618E-2</v>
      </c>
      <c r="R102" s="34">
        <f>IFERROR(_xlfn.XLOOKUP(Tweets!A102,Diario!$A:$A,Diario!$I:$I),"")</f>
        <v>5.3129547923444695E-3</v>
      </c>
      <c r="S102" s="34" cm="1">
        <f t="array" ref="S102">IFERROR(_xlfn.STDEV.S(_xlfn._xlws.FILTER(Diario!$J$1:$J$2009,(Diario!$A$1:$A$2009&gt;=Tweets!A102)*(Diario!$A$1:$A$2009&lt;=Tweets!A102+3))),"")</f>
        <v>4.8324249150188611E-2</v>
      </c>
      <c r="T102" s="34" cm="1">
        <f t="array" ref="T102">IFERROR(_xlfn.STDEV.S(_xlfn._xlws.FILTER(Diario!$J$1:$J$2009,(Diario!$A$1:$A$2009&gt;=Tweets!A102)*(Diario!$A$1:$A$2009&lt;=Tweets!A102+7))),"")</f>
        <v>4.2322047022064123E-2</v>
      </c>
      <c r="U102" s="34">
        <f>IFERROR(_xlfn.XLOOKUP(Tweets!A102-1,Diario!$A:$A,Diario!$I:$I),"")</f>
        <v>4.969775438794221E-2</v>
      </c>
      <c r="V102" s="34" cm="1">
        <f t="array" ref="V102">IFERROR(_xlfn.STDEV.S(_xlfn._xlws.FILTER(Diario!$J:$J,(Diario!$A:$A&gt;=Tweets!A102-3)*(Diario!$A:$A&lt;=Tweets!A102-1))),"")</f>
        <v>4.2938586960243032E-2</v>
      </c>
      <c r="W102" s="34" cm="1">
        <f t="array" ref="W102">IFERROR(_xlfn.STDEV.S(_xlfn._xlws.FILTER(Diario!$J:$J,(Diario!$A:$A&gt;=Tweets!A102-7)*(Diario!$A:$A&lt;=Tweets!A102-1))),"")</f>
        <v>7.10191831344682E-2</v>
      </c>
      <c r="X102" s="7">
        <f>IF(_xlfn.XLOOKUP(Tweets!A102+3,Diario!$A:$A,Diario!$E:$E,,1)="",0,1)</f>
        <v>1</v>
      </c>
      <c r="Y102" s="7">
        <f>IF(_xlfn.XLOOKUP(Tweets!A102+7,Diario!$A:$A,Diario!$E:$E,,1)="",0,1)</f>
        <v>1</v>
      </c>
    </row>
    <row r="103" spans="1:25" x14ac:dyDescent="0.25">
      <c r="A103" s="24">
        <v>44634</v>
      </c>
      <c r="B103" s="25" t="s">
        <v>256</v>
      </c>
      <c r="C103" s="26">
        <v>52000</v>
      </c>
      <c r="D103" s="26">
        <v>13000</v>
      </c>
      <c r="E103" s="26">
        <v>3000</v>
      </c>
      <c r="F103" s="26" t="str">
        <f t="shared" si="3"/>
        <v>Medio</v>
      </c>
      <c r="G103" s="26">
        <f>SUM(Tweets[[#This Row],[Likes]:[Respuestas]])</f>
        <v>68000</v>
      </c>
      <c r="H103" s="27" t="s">
        <v>257</v>
      </c>
      <c r="I103" s="25" t="s">
        <v>34</v>
      </c>
      <c r="J103" s="25" t="s">
        <v>54</v>
      </c>
      <c r="K103" s="25" t="s">
        <v>43</v>
      </c>
      <c r="L103" s="25" t="s">
        <v>108</v>
      </c>
      <c r="M103" s="25" t="s">
        <v>111</v>
      </c>
      <c r="N103" s="25" t="s">
        <v>39</v>
      </c>
      <c r="O103" s="34">
        <f>IFERROR(_xlfn.XLOOKUP(Tweets!A103+1,Diario!$A$1:$A$2009,Diario!$E$1:$E$2009)/_xlfn.XLOOKUP(Tweets!A103,Diario!$A$1:$A$2009,Diario!$E$1:$E$2009)-1,"")</f>
        <v>-7.5003761709282468E-3</v>
      </c>
      <c r="P103" s="34">
        <f>IFERROR(_xlfn.XLOOKUP(Tweets!A103+3,Diario!$A$1:$A$2009,Diario!$E$1:$E$2009)/_xlfn.XLOOKUP(Tweets!A103,Diario!$A$1:$A$2009,Diario!$E$1:$E$2009)-1,"")</f>
        <v>3.4324098052913588E-2</v>
      </c>
      <c r="Q103" s="34">
        <f>IFERROR(_xlfn.XLOOKUP(Tweets!A103+7,Diario!$A$1:$A$2009,Diario!$E$1:$E$2009)/_xlfn.XLOOKUP(Tweets!A103,Diario!$A$1:$A$2009,Diario!$E$1:$E$2009)-1,"")</f>
        <v>3.6688002210556903E-2</v>
      </c>
      <c r="R103" s="34">
        <f>IFERROR(_xlfn.XLOOKUP(Tweets!A103,Diario!$A:$A,Diario!$I:$I),"")</f>
        <v>3.0841712348404462E-2</v>
      </c>
      <c r="S103" s="34" cm="1">
        <f t="array" ref="S103">IFERROR(_xlfn.STDEV.S(_xlfn._xlws.FILTER(Diario!$J$1:$J$2009,(Diario!$A$1:$A$2009&gt;=Tweets!A103)*(Diario!$A$1:$A$2009&lt;=Tweets!A103+3))),"")</f>
        <v>2.5339984758333517E-2</v>
      </c>
      <c r="T103" s="34" cm="1">
        <f t="array" ref="T103">IFERROR(_xlfn.STDEV.S(_xlfn._xlws.FILTER(Diario!$J$1:$J$2009,(Diario!$A$1:$A$2009&gt;=Tweets!A103)*(Diario!$A$1:$A$2009&lt;=Tweets!A103+7))),"")</f>
        <v>2.2951882565968886E-2</v>
      </c>
      <c r="U103" s="34">
        <f>IFERROR(_xlfn.XLOOKUP(Tweets!A103-1,Diario!$A:$A,Diario!$I:$I),"")</f>
        <v>1.064376944618721E-2</v>
      </c>
      <c r="V103" s="34" cm="1">
        <f t="array" ref="V103">IFERROR(_xlfn.STDEV.S(_xlfn._xlws.FILTER(Diario!$J:$J,(Diario!$A:$A&gt;=Tweets!A103-3)*(Diario!$A:$A&lt;=Tweets!A103-1))),"")</f>
        <v>3.7217861992215169E-2</v>
      </c>
      <c r="W103" s="34" cm="1">
        <f t="array" ref="W103">IFERROR(_xlfn.STDEV.S(_xlfn._xlws.FILTER(Diario!$J:$J,(Diario!$A:$A&gt;=Tweets!A103-7)*(Diario!$A:$A&lt;=Tweets!A103-1))),"")</f>
        <v>4.7917754338045015E-2</v>
      </c>
      <c r="X103" s="7">
        <f>IF(_xlfn.XLOOKUP(Tweets!A103+3,Diario!$A:$A,Diario!$E:$E,,1)="",0,1)</f>
        <v>1</v>
      </c>
      <c r="Y103" s="7">
        <f>IF(_xlfn.XLOOKUP(Tweets!A103+7,Diario!$A:$A,Diario!$E:$E,,1)="",0,1)</f>
        <v>1</v>
      </c>
    </row>
    <row r="104" spans="1:25" x14ac:dyDescent="0.25">
      <c r="A104" s="24">
        <v>44634</v>
      </c>
      <c r="B104" s="25" t="s">
        <v>258</v>
      </c>
      <c r="C104" s="26">
        <v>23000</v>
      </c>
      <c r="D104" s="26">
        <v>323</v>
      </c>
      <c r="E104" s="26">
        <v>287</v>
      </c>
      <c r="F104" s="26" t="str">
        <f t="shared" si="3"/>
        <v>Medio</v>
      </c>
      <c r="G104" s="26">
        <f>SUM(Tweets[[#This Row],[Likes]:[Respuestas]])</f>
        <v>23610</v>
      </c>
      <c r="H104" s="27" t="s">
        <v>259</v>
      </c>
      <c r="I104" s="25" t="s">
        <v>34</v>
      </c>
      <c r="J104" s="25" t="s">
        <v>54</v>
      </c>
      <c r="K104" s="25" t="s">
        <v>36</v>
      </c>
      <c r="L104" s="25" t="s">
        <v>55</v>
      </c>
      <c r="M104" s="25" t="s">
        <v>38</v>
      </c>
      <c r="N104" s="25" t="s">
        <v>39</v>
      </c>
      <c r="O104" s="34">
        <f>IFERROR(_xlfn.XLOOKUP(Tweets!A104+1,Diario!$A$1:$A$2009,Diario!$E$1:$E$2009)/_xlfn.XLOOKUP(Tweets!A104,Diario!$A$1:$A$2009,Diario!$E$1:$E$2009)-1,"")</f>
        <v>-7.5003761709282468E-3</v>
      </c>
      <c r="P104" s="34">
        <f>IFERROR(_xlfn.XLOOKUP(Tweets!A104+3,Diario!$A$1:$A$2009,Diario!$E$1:$E$2009)/_xlfn.XLOOKUP(Tweets!A104,Diario!$A$1:$A$2009,Diario!$E$1:$E$2009)-1,"")</f>
        <v>3.4324098052913588E-2</v>
      </c>
      <c r="Q104" s="34">
        <f>IFERROR(_xlfn.XLOOKUP(Tweets!A104+7,Diario!$A$1:$A$2009,Diario!$E$1:$E$2009)/_xlfn.XLOOKUP(Tweets!A104,Diario!$A$1:$A$2009,Diario!$E$1:$E$2009)-1,"")</f>
        <v>3.6688002210556903E-2</v>
      </c>
      <c r="R104" s="34">
        <f>IFERROR(_xlfn.XLOOKUP(Tweets!A104,Diario!$A:$A,Diario!$I:$I),"")</f>
        <v>3.0841712348404462E-2</v>
      </c>
      <c r="S104" s="34" cm="1">
        <f t="array" ref="S104">IFERROR(_xlfn.STDEV.S(_xlfn._xlws.FILTER(Diario!$J$1:$J$2009,(Diario!$A$1:$A$2009&gt;=Tweets!A104)*(Diario!$A$1:$A$2009&lt;=Tweets!A104+3))),"")</f>
        <v>2.5339984758333517E-2</v>
      </c>
      <c r="T104" s="34" cm="1">
        <f t="array" ref="T104">IFERROR(_xlfn.STDEV.S(_xlfn._xlws.FILTER(Diario!$J$1:$J$2009,(Diario!$A$1:$A$2009&gt;=Tweets!A104)*(Diario!$A$1:$A$2009&lt;=Tweets!A104+7))),"")</f>
        <v>2.2951882565968886E-2</v>
      </c>
      <c r="U104" s="34">
        <f>IFERROR(_xlfn.XLOOKUP(Tweets!A104-1,Diario!$A:$A,Diario!$I:$I),"")</f>
        <v>1.064376944618721E-2</v>
      </c>
      <c r="V104" s="34" cm="1">
        <f t="array" ref="V104">IFERROR(_xlfn.STDEV.S(_xlfn._xlws.FILTER(Diario!$J:$J,(Diario!$A:$A&gt;=Tweets!A104-3)*(Diario!$A:$A&lt;=Tweets!A104-1))),"")</f>
        <v>3.7217861992215169E-2</v>
      </c>
      <c r="W104" s="34" cm="1">
        <f t="array" ref="W104">IFERROR(_xlfn.STDEV.S(_xlfn._xlws.FILTER(Diario!$J:$J,(Diario!$A:$A&gt;=Tweets!A104-7)*(Diario!$A:$A&lt;=Tweets!A104-1))),"")</f>
        <v>4.7917754338045015E-2</v>
      </c>
      <c r="X104" s="7">
        <f>IF(_xlfn.XLOOKUP(Tweets!A104+3,Diario!$A:$A,Diario!$E:$E,,1)="",0,1)</f>
        <v>1</v>
      </c>
      <c r="Y104" s="7">
        <f>IF(_xlfn.XLOOKUP(Tweets!A104+7,Diario!$A:$A,Diario!$E:$E,,1)="",0,1)</f>
        <v>1</v>
      </c>
    </row>
    <row r="105" spans="1:25" x14ac:dyDescent="0.25">
      <c r="A105" s="24">
        <v>44645</v>
      </c>
      <c r="B105" s="25" t="s">
        <v>260</v>
      </c>
      <c r="C105" s="26">
        <v>11000</v>
      </c>
      <c r="D105" s="26">
        <v>319</v>
      </c>
      <c r="E105" s="26">
        <v>568</v>
      </c>
      <c r="F105" s="26" t="str">
        <f t="shared" si="3"/>
        <v>Bajo</v>
      </c>
      <c r="G105" s="26">
        <f>SUM(Tweets[[#This Row],[Likes]:[Respuestas]])</f>
        <v>11887</v>
      </c>
      <c r="H105" s="27" t="s">
        <v>261</v>
      </c>
      <c r="I105" s="25" t="s">
        <v>42</v>
      </c>
      <c r="J105" s="25" t="s">
        <v>35</v>
      </c>
      <c r="K105" s="25" t="s">
        <v>43</v>
      </c>
      <c r="L105" s="25" t="s">
        <v>44</v>
      </c>
      <c r="M105" s="25" t="s">
        <v>38</v>
      </c>
      <c r="N105" s="25" t="s">
        <v>39</v>
      </c>
      <c r="O105" s="34">
        <f>IFERROR(_xlfn.XLOOKUP(Tweets!A105+1,Diario!$A$1:$A$2009,Diario!$E$1:$E$2009)/_xlfn.XLOOKUP(Tweets!A105,Diario!$A$1:$A$2009,Diario!$E$1:$E$2009)-1,"")</f>
        <v>3.7875392355792847E-3</v>
      </c>
      <c r="P105" s="34">
        <f>IFERROR(_xlfn.XLOOKUP(Tweets!A105+3,Diario!$A$1:$A$2009,Diario!$E$1:$E$2009)/_xlfn.XLOOKUP(Tweets!A105,Diario!$A$1:$A$2009,Diario!$E$1:$E$2009)-1,"")</f>
        <v>5.6869789679929506E-2</v>
      </c>
      <c r="Q105" s="34">
        <f>IFERROR(_xlfn.XLOOKUP(Tweets!A105+7,Diario!$A$1:$A$2009,Diario!$E$1:$E$2009)/_xlfn.XLOOKUP(Tweets!A105,Diario!$A$1:$A$2009,Diario!$E$1:$E$2009)-1,"")</f>
        <v>4.2056002072240029E-2</v>
      </c>
      <c r="R105" s="34">
        <f>IFERROR(_xlfn.XLOOKUP(Tweets!A105,Diario!$A:$A,Diario!$I:$I),"")</f>
        <v>3.720955366450171E-2</v>
      </c>
      <c r="S105" s="34" cm="1">
        <f t="array" ref="S105">IFERROR(_xlfn.STDEV.S(_xlfn._xlws.FILTER(Diario!$J$1:$J$2009,(Diario!$A$1:$A$2009&gt;=Tweets!A105)*(Diario!$A$1:$A$2009&lt;=Tweets!A105+3))),"")</f>
        <v>2.3536473692150024E-2</v>
      </c>
      <c r="T105" s="34" cm="1">
        <f t="array" ref="T105">IFERROR(_xlfn.STDEV.S(_xlfn._xlws.FILTER(Diario!$J$1:$J$2009,(Diario!$A$1:$A$2009&gt;=Tweets!A105)*(Diario!$A$1:$A$2009&lt;=Tweets!A105+7))),"")</f>
        <v>2.4457592155846107E-2</v>
      </c>
      <c r="U105" s="34">
        <f>IFERROR(_xlfn.XLOOKUP(Tweets!A105-1,Diario!$A:$A,Diario!$I:$I),"")</f>
        <v>1.8203805053998375E-2</v>
      </c>
      <c r="V105" s="34" cm="1">
        <f t="array" ref="V105">IFERROR(_xlfn.STDEV.S(_xlfn._xlws.FILTER(Diario!$J:$J,(Diario!$A:$A&gt;=Tweets!A105-3)*(Diario!$A:$A&lt;=Tweets!A105-1))),"")</f>
        <v>7.488247082063311E-3</v>
      </c>
      <c r="W105" s="34" cm="1">
        <f t="array" ref="W105">IFERROR(_xlfn.STDEV.S(_xlfn._xlws.FILTER(Diario!$J:$J,(Diario!$A:$A&gt;=Tweets!A105-7)*(Diario!$A:$A&lt;=Tweets!A105-1))),"")</f>
        <v>1.7845304589987183E-2</v>
      </c>
      <c r="X105" s="7">
        <f>IF(_xlfn.XLOOKUP(Tweets!A105+3,Diario!$A:$A,Diario!$E:$E,,1)="",0,1)</f>
        <v>1</v>
      </c>
      <c r="Y105" s="7">
        <f>IF(_xlfn.XLOOKUP(Tweets!A105+7,Diario!$A:$A,Diario!$E:$E,,1)="",0,1)</f>
        <v>1</v>
      </c>
    </row>
    <row r="106" spans="1:25" x14ac:dyDescent="0.25">
      <c r="A106" s="24">
        <v>44660</v>
      </c>
      <c r="B106" s="25" t="s">
        <v>262</v>
      </c>
      <c r="C106" s="26">
        <v>24000</v>
      </c>
      <c r="D106" s="26">
        <v>2000</v>
      </c>
      <c r="E106" s="26">
        <v>2000</v>
      </c>
      <c r="F106" s="26" t="str">
        <f t="shared" si="3"/>
        <v>Medio</v>
      </c>
      <c r="G106" s="26">
        <f>SUM(Tweets[[#This Row],[Likes]:[Respuestas]])</f>
        <v>28000</v>
      </c>
      <c r="H106" s="27" t="s">
        <v>263</v>
      </c>
      <c r="I106" s="25" t="s">
        <v>42</v>
      </c>
      <c r="J106" s="25" t="s">
        <v>35</v>
      </c>
      <c r="K106" s="25" t="s">
        <v>43</v>
      </c>
      <c r="L106" s="25" t="s">
        <v>44</v>
      </c>
      <c r="M106" s="25" t="s">
        <v>65</v>
      </c>
      <c r="N106" s="25" t="s">
        <v>39</v>
      </c>
      <c r="O106" s="34">
        <f>IFERROR(_xlfn.XLOOKUP(Tweets!A106+1,Diario!$A$1:$A$2009,Diario!$E$1:$E$2009)/_xlfn.XLOOKUP(Tweets!A106,Diario!$A$1:$A$2009,Diario!$E$1:$E$2009)-1,"")</f>
        <v>-1.2758670434075303E-2</v>
      </c>
      <c r="P106" s="34">
        <f>IFERROR(_xlfn.XLOOKUP(Tweets!A106+3,Diario!$A$1:$A$2009,Diario!$E$1:$E$2009)/_xlfn.XLOOKUP(Tweets!A106,Diario!$A$1:$A$2009,Diario!$E$1:$E$2009)-1,"")</f>
        <v>-6.1219325603246499E-2</v>
      </c>
      <c r="Q106" s="34">
        <f>IFERROR(_xlfn.XLOOKUP(Tweets!A106+7,Diario!$A$1:$A$2009,Diario!$E$1:$E$2009)/_xlfn.XLOOKUP(Tweets!A106,Diario!$A$1:$A$2009,Diario!$E$1:$E$2009)-1,"")</f>
        <v>-5.6140984355229184E-2</v>
      </c>
      <c r="R106" s="34">
        <f>IFERROR(_xlfn.XLOOKUP(Tweets!A106,Diario!$A:$A,Diario!$I:$I),"")</f>
        <v>2.5837772289361165E-2</v>
      </c>
      <c r="S106" s="34" cm="1">
        <f t="array" ref="S106">IFERROR(_xlfn.STDEV.S(_xlfn._xlws.FILTER(Diario!$J$1:$J$2009,(Diario!$A$1:$A$2009&gt;=Tweets!A106)*(Diario!$A$1:$A$2009&lt;=Tweets!A106+3))),"")</f>
        <v>4.1321974315587783E-2</v>
      </c>
      <c r="T106" s="34" cm="1">
        <f t="array" ref="T106">IFERROR(_xlfn.STDEV.S(_xlfn._xlws.FILTER(Diario!$J$1:$J$2009,(Diario!$A$1:$A$2009&gt;=Tweets!A106)*(Diario!$A$1:$A$2009&lt;=Tweets!A106+7))),"")</f>
        <v>3.0030076736387714E-2</v>
      </c>
      <c r="U106" s="34">
        <f>IFERROR(_xlfn.XLOOKUP(Tweets!A106-1,Diario!$A:$A,Diario!$I:$I),"")</f>
        <v>2.8179979146919318E-2</v>
      </c>
      <c r="V106" s="34" cm="1">
        <f t="array" ref="V106">IFERROR(_xlfn.STDEV.S(_xlfn._xlws.FILTER(Diario!$J:$J,(Diario!$A:$A&gt;=Tweets!A106-3)*(Diario!$A:$A&lt;=Tweets!A106-1))),"")</f>
        <v>2.1720543518421849E-2</v>
      </c>
      <c r="W106" s="34" cm="1">
        <f t="array" ref="W106">IFERROR(_xlfn.STDEV.S(_xlfn._xlws.FILTER(Diario!$J:$J,(Diario!$A:$A&gt;=Tweets!A106-7)*(Diario!$A:$A&lt;=Tweets!A106-1))),"")</f>
        <v>2.5329366884993629E-2</v>
      </c>
      <c r="X106" s="7">
        <f>IF(_xlfn.XLOOKUP(Tweets!A106+3,Diario!$A:$A,Diario!$E:$E,,1)="",0,1)</f>
        <v>1</v>
      </c>
      <c r="Y106" s="7">
        <f>IF(_xlfn.XLOOKUP(Tweets!A106+7,Diario!$A:$A,Diario!$E:$E,,1)="",0,1)</f>
        <v>1</v>
      </c>
    </row>
    <row r="107" spans="1:25" x14ac:dyDescent="0.25">
      <c r="A107" s="24">
        <v>44674</v>
      </c>
      <c r="B107" s="25" t="s">
        <v>264</v>
      </c>
      <c r="C107" s="26">
        <v>12000</v>
      </c>
      <c r="D107" s="26">
        <v>998</v>
      </c>
      <c r="E107" s="26">
        <v>1000</v>
      </c>
      <c r="F107" s="26" t="str">
        <f t="shared" si="3"/>
        <v>Bajo</v>
      </c>
      <c r="G107" s="26">
        <f>SUM(Tweets[[#This Row],[Likes]:[Respuestas]])</f>
        <v>13998</v>
      </c>
      <c r="H107" s="27" t="s">
        <v>265</v>
      </c>
      <c r="I107" s="25" t="s">
        <v>42</v>
      </c>
      <c r="J107" s="25" t="s">
        <v>35</v>
      </c>
      <c r="K107" s="25" t="s">
        <v>43</v>
      </c>
      <c r="L107" s="25" t="s">
        <v>44</v>
      </c>
      <c r="M107" s="25" t="s">
        <v>65</v>
      </c>
      <c r="N107" s="25" t="s">
        <v>39</v>
      </c>
      <c r="O107" s="34">
        <f>IFERROR(_xlfn.XLOOKUP(Tweets!A107+1,Diario!$A$1:$A$2009,Diario!$E$1:$E$2009)/_xlfn.XLOOKUP(Tweets!A107,Diario!$A$1:$A$2009,Diario!$E$1:$E$2009)-1,"")</f>
        <v>1.5339317875813219E-3</v>
      </c>
      <c r="P107" s="34">
        <f>IFERROR(_xlfn.XLOOKUP(Tweets!A107+3,Diario!$A$1:$A$2009,Diario!$E$1:$E$2009)/_xlfn.XLOOKUP(Tweets!A107,Diario!$A$1:$A$2009,Diario!$E$1:$E$2009)-1,"")</f>
        <v>-3.5332329961093589E-2</v>
      </c>
      <c r="Q107" s="34">
        <f>IFERROR(_xlfn.XLOOKUP(Tweets!A107+7,Diario!$A$1:$A$2009,Diario!$E$1:$E$2009)/_xlfn.XLOOKUP(Tweets!A107,Diario!$A$1:$A$2009,Diario!$E$1:$E$2009)-1,"")</f>
        <v>-4.4624509054189354E-2</v>
      </c>
      <c r="R107" s="34">
        <f>IFERROR(_xlfn.XLOOKUP(Tweets!A107,Diario!$A:$A,Diario!$I:$I),"")</f>
        <v>1.4285832434729214E-2</v>
      </c>
      <c r="S107" s="34" cm="1">
        <f t="array" ref="S107">IFERROR(_xlfn.STDEV.S(_xlfn._xlws.FILTER(Diario!$J$1:$J$2009,(Diario!$A$1:$A$2009&gt;=Tweets!A107)*(Diario!$A$1:$A$2009&lt;=Tweets!A107+3))),"")</f>
        <v>4.2146396097256053E-2</v>
      </c>
      <c r="T107" s="34" cm="1">
        <f t="array" ref="T107">IFERROR(_xlfn.STDEV.S(_xlfn._xlws.FILTER(Diario!$J$1:$J$2009,(Diario!$A$1:$A$2009&gt;=Tweets!A107)*(Diario!$A$1:$A$2009&lt;=Tweets!A107+7))),"")</f>
        <v>3.2358158748347382E-2</v>
      </c>
      <c r="U107" s="34">
        <f>IFERROR(_xlfn.XLOOKUP(Tweets!A107-1,Diario!$A:$A,Diario!$I:$I),"")</f>
        <v>1.2919432852141591E-2</v>
      </c>
      <c r="V107" s="34" cm="1">
        <f t="array" ref="V107">IFERROR(_xlfn.STDEV.S(_xlfn._xlws.FILTER(Diario!$J:$J,(Diario!$A:$A&gt;=Tweets!A107-3)*(Diario!$A:$A&lt;=Tweets!A107-1))),"")</f>
        <v>6.4358306761085581E-3</v>
      </c>
      <c r="W107" s="34" cm="1">
        <f t="array" ref="W107">IFERROR(_xlfn.STDEV.S(_xlfn._xlws.FILTER(Diario!$J:$J,(Diario!$A:$A&gt;=Tweets!A107-7)*(Diario!$A:$A&lt;=Tweets!A107-1))),"")</f>
        <v>1.9141455763284437E-2</v>
      </c>
      <c r="X107" s="7">
        <f>IF(_xlfn.XLOOKUP(Tweets!A107+3,Diario!$A:$A,Diario!$E:$E,,1)="",0,1)</f>
        <v>1</v>
      </c>
      <c r="Y107" s="7">
        <f>IF(_xlfn.XLOOKUP(Tweets!A107+7,Diario!$A:$A,Diario!$E:$E,,1)="",0,1)</f>
        <v>1</v>
      </c>
    </row>
    <row r="108" spans="1:25" x14ac:dyDescent="0.25">
      <c r="A108" s="24">
        <v>44682</v>
      </c>
      <c r="B108" s="25" t="s">
        <v>266</v>
      </c>
      <c r="C108" s="26">
        <v>1000000</v>
      </c>
      <c r="D108" s="26">
        <v>106000</v>
      </c>
      <c r="E108" s="26">
        <v>38000</v>
      </c>
      <c r="F108" s="26" t="str">
        <f t="shared" si="3"/>
        <v>Muy alto</v>
      </c>
      <c r="G108" s="26">
        <f>SUM(Tweets[[#This Row],[Likes]:[Respuestas]])</f>
        <v>1144000</v>
      </c>
      <c r="H108" s="27" t="s">
        <v>267</v>
      </c>
      <c r="I108" s="25" t="s">
        <v>42</v>
      </c>
      <c r="J108" s="25" t="s">
        <v>35</v>
      </c>
      <c r="K108" s="25" t="s">
        <v>43</v>
      </c>
      <c r="L108" s="25" t="s">
        <v>96</v>
      </c>
      <c r="M108" s="25" t="s">
        <v>45</v>
      </c>
      <c r="N108" s="25" t="s">
        <v>39</v>
      </c>
      <c r="O108" s="34">
        <f>IFERROR(_xlfn.XLOOKUP(Tweets!A108+1,Diario!$A$1:$A$2009,Diario!$E$1:$E$2009)/_xlfn.XLOOKUP(Tweets!A108,Diario!$A$1:$A$2009,Diario!$E$1:$E$2009)-1,"")</f>
        <v>9.5706710244591875E-4</v>
      </c>
      <c r="P108" s="34">
        <f>IFERROR(_xlfn.XLOOKUP(Tweets!A108+3,Diario!$A$1:$A$2009,Diario!$E$1:$E$2009)/_xlfn.XLOOKUP(Tweets!A108,Diario!$A$1:$A$2009,Diario!$E$1:$E$2009)-1,"")</f>
        <v>3.2025813002048098E-2</v>
      </c>
      <c r="Q108" s="34">
        <f>IFERROR(_xlfn.XLOOKUP(Tweets!A108+7,Diario!$A$1:$A$2009,Diario!$E$1:$E$2009)/_xlfn.XLOOKUP(Tweets!A108,Diario!$A$1:$A$2009,Diario!$E$1:$E$2009)-1,"")</f>
        <v>-0.11785530744722117</v>
      </c>
      <c r="R108" s="34">
        <f>IFERROR(_xlfn.XLOOKUP(Tweets!A108,Diario!$A:$A,Diario!$I:$I),"")</f>
        <v>1.6193371135044893E-2</v>
      </c>
      <c r="S108" s="34" cm="1">
        <f t="array" ref="S108">IFERROR(_xlfn.STDEV.S(_xlfn._xlws.FILTER(Diario!$J$1:$J$2009,(Diario!$A$1:$A$2009&gt;=Tweets!A108)*(Diario!$A$1:$A$2009&lt;=Tweets!A108+3))),"")</f>
        <v>5.4197387251606971E-2</v>
      </c>
      <c r="T108" s="34" cm="1">
        <f t="array" ref="T108">IFERROR(_xlfn.STDEV.S(_xlfn._xlws.FILTER(Diario!$J$1:$J$2009,(Diario!$A$1:$A$2009&gt;=Tweets!A108)*(Diario!$A$1:$A$2009&lt;=Tweets!A108+7))),"")</f>
        <v>4.8649614356480769E-2</v>
      </c>
      <c r="U108" s="34">
        <f>IFERROR(_xlfn.XLOOKUP(Tweets!A108-1,Diario!$A:$A,Diario!$I:$I),"")</f>
        <v>1.1155051323743267E-2</v>
      </c>
      <c r="V108" s="34" cm="1">
        <f t="array" ref="V108">IFERROR(_xlfn.STDEV.S(_xlfn._xlws.FILTER(Diario!$J:$J,(Diario!$A:$A&gt;=Tweets!A108-3)*(Diario!$A:$A&lt;=Tweets!A108-1))),"")</f>
        <v>2.7855606446333673E-2</v>
      </c>
      <c r="W108" s="34" cm="1">
        <f t="array" ref="W108">IFERROR(_xlfn.STDEV.S(_xlfn._xlws.FILTER(Diario!$J:$J,(Diario!$A:$A&gt;=Tweets!A108-7)*(Diario!$A:$A&lt;=Tweets!A108-1))),"")</f>
        <v>3.4904500049634829E-2</v>
      </c>
      <c r="X108" s="7">
        <f>IF(_xlfn.XLOOKUP(Tweets!A108+3,Diario!$A:$A,Diario!$E:$E,,1)="",0,1)</f>
        <v>1</v>
      </c>
      <c r="Y108" s="7">
        <f>IF(_xlfn.XLOOKUP(Tweets!A108+7,Diario!$A:$A,Diario!$E:$E,,1)="",0,1)</f>
        <v>1</v>
      </c>
    </row>
    <row r="109" spans="1:25" x14ac:dyDescent="0.25">
      <c r="A109" s="24">
        <v>44682</v>
      </c>
      <c r="B109" s="25" t="s">
        <v>268</v>
      </c>
      <c r="C109" s="26">
        <v>26000</v>
      </c>
      <c r="D109" s="26">
        <v>1000</v>
      </c>
      <c r="E109" s="26">
        <v>1000</v>
      </c>
      <c r="F109" s="26" t="str">
        <f t="shared" si="3"/>
        <v>Medio</v>
      </c>
      <c r="G109" s="26">
        <f>SUM(Tweets[[#This Row],[Likes]:[Respuestas]])</f>
        <v>28000</v>
      </c>
      <c r="H109" s="27" t="s">
        <v>269</v>
      </c>
      <c r="I109" s="25" t="s">
        <v>34</v>
      </c>
      <c r="J109" s="25" t="s">
        <v>54</v>
      </c>
      <c r="K109" s="25" t="s">
        <v>36</v>
      </c>
      <c r="L109" s="25" t="s">
        <v>55</v>
      </c>
      <c r="M109" s="25" t="s">
        <v>38</v>
      </c>
      <c r="N109" s="25" t="s">
        <v>39</v>
      </c>
      <c r="O109" s="34">
        <f>IFERROR(_xlfn.XLOOKUP(Tweets!A109+1,Diario!$A$1:$A$2009,Diario!$E$1:$E$2009)/_xlfn.XLOOKUP(Tweets!A109,Diario!$A$1:$A$2009,Diario!$E$1:$E$2009)-1,"")</f>
        <v>9.5706710244591875E-4</v>
      </c>
      <c r="P109" s="34">
        <f>IFERROR(_xlfn.XLOOKUP(Tweets!A109+3,Diario!$A$1:$A$2009,Diario!$E$1:$E$2009)/_xlfn.XLOOKUP(Tweets!A109,Diario!$A$1:$A$2009,Diario!$E$1:$E$2009)-1,"")</f>
        <v>3.2025813002048098E-2</v>
      </c>
      <c r="Q109" s="34">
        <f>IFERROR(_xlfn.XLOOKUP(Tweets!A109+7,Diario!$A$1:$A$2009,Diario!$E$1:$E$2009)/_xlfn.XLOOKUP(Tweets!A109,Diario!$A$1:$A$2009,Diario!$E$1:$E$2009)-1,"")</f>
        <v>-0.11785530744722117</v>
      </c>
      <c r="R109" s="34">
        <f>IFERROR(_xlfn.XLOOKUP(Tweets!A109,Diario!$A:$A,Diario!$I:$I),"")</f>
        <v>1.6193371135044893E-2</v>
      </c>
      <c r="S109" s="34" cm="1">
        <f t="array" ref="S109">IFERROR(_xlfn.STDEV.S(_xlfn._xlws.FILTER(Diario!$J$1:$J$2009,(Diario!$A$1:$A$2009&gt;=Tweets!A109)*(Diario!$A$1:$A$2009&lt;=Tweets!A109+3))),"")</f>
        <v>5.4197387251606971E-2</v>
      </c>
      <c r="T109" s="34" cm="1">
        <f t="array" ref="T109">IFERROR(_xlfn.STDEV.S(_xlfn._xlws.FILTER(Diario!$J$1:$J$2009,(Diario!$A$1:$A$2009&gt;=Tweets!A109)*(Diario!$A$1:$A$2009&lt;=Tweets!A109+7))),"")</f>
        <v>4.8649614356480769E-2</v>
      </c>
      <c r="U109" s="34">
        <f>IFERROR(_xlfn.XLOOKUP(Tweets!A109-1,Diario!$A:$A,Diario!$I:$I),"")</f>
        <v>1.1155051323743267E-2</v>
      </c>
      <c r="V109" s="34" cm="1">
        <f t="array" ref="V109">IFERROR(_xlfn.STDEV.S(_xlfn._xlws.FILTER(Diario!$J:$J,(Diario!$A:$A&gt;=Tweets!A109-3)*(Diario!$A:$A&lt;=Tweets!A109-1))),"")</f>
        <v>2.7855606446333673E-2</v>
      </c>
      <c r="W109" s="34" cm="1">
        <f t="array" ref="W109">IFERROR(_xlfn.STDEV.S(_xlfn._xlws.FILTER(Diario!$J:$J,(Diario!$A:$A&gt;=Tweets!A109-7)*(Diario!$A:$A&lt;=Tweets!A109-1))),"")</f>
        <v>3.4904500049634829E-2</v>
      </c>
      <c r="X109" s="7">
        <f>IF(_xlfn.XLOOKUP(Tweets!A109+3,Diario!$A:$A,Diario!$E:$E,,1)="",0,1)</f>
        <v>1</v>
      </c>
      <c r="Y109" s="7">
        <f>IF(_xlfn.XLOOKUP(Tweets!A109+7,Diario!$A:$A,Diario!$E:$E,,1)="",0,1)</f>
        <v>1</v>
      </c>
    </row>
    <row r="110" spans="1:25" x14ac:dyDescent="0.25">
      <c r="A110" s="24">
        <v>44684</v>
      </c>
      <c r="B110" s="25" t="s">
        <v>270</v>
      </c>
      <c r="C110" s="26">
        <v>93000</v>
      </c>
      <c r="D110" s="26">
        <v>2000</v>
      </c>
      <c r="E110" s="26">
        <v>3000</v>
      </c>
      <c r="F110" s="26" t="str">
        <f t="shared" si="3"/>
        <v>Medio</v>
      </c>
      <c r="G110" s="26">
        <f>SUM(Tweets[[#This Row],[Likes]:[Respuestas]])</f>
        <v>98000</v>
      </c>
      <c r="H110" s="27" t="s">
        <v>271</v>
      </c>
      <c r="I110" s="25" t="s">
        <v>53</v>
      </c>
      <c r="J110" s="25" t="s">
        <v>54</v>
      </c>
      <c r="K110" s="25" t="s">
        <v>36</v>
      </c>
      <c r="L110" s="25" t="s">
        <v>55</v>
      </c>
      <c r="M110" s="25" t="s">
        <v>68</v>
      </c>
      <c r="N110" s="25" t="s">
        <v>39</v>
      </c>
      <c r="O110" s="34">
        <f>IFERROR(_xlfn.XLOOKUP(Tweets!A110+1,Diario!$A$1:$A$2009,Diario!$E$1:$E$2009)/_xlfn.XLOOKUP(Tweets!A110,Diario!$A$1:$A$2009,Diario!$E$1:$E$2009)-1,"")</f>
        <v>5.2123359025749272E-2</v>
      </c>
      <c r="P110" s="34">
        <f>IFERROR(_xlfn.XLOOKUP(Tweets!A110+3,Diario!$A$1:$A$2009,Diario!$E$1:$E$2009)/_xlfn.XLOOKUP(Tweets!A110,Diario!$A$1:$A$2009,Diario!$E$1:$E$2009)-1,"")</f>
        <v>-4.5033999079647113E-2</v>
      </c>
      <c r="Q110" s="34">
        <f>IFERROR(_xlfn.XLOOKUP(Tweets!A110+7,Diario!$A$1:$A$2009,Diario!$E$1:$E$2009)/_xlfn.XLOOKUP(Tweets!A110,Diario!$A$1:$A$2009,Diario!$E$1:$E$2009)-1,"")</f>
        <v>-0.17776802623610743</v>
      </c>
      <c r="R110" s="34">
        <f>IFERROR(_xlfn.XLOOKUP(Tweets!A110,Diario!$A:$A,Diario!$I:$I),"")</f>
        <v>2.5824979053976418E-2</v>
      </c>
      <c r="S110" s="34" cm="1">
        <f t="array" ref="S110">IFERROR(_xlfn.STDEV.S(_xlfn._xlws.FILTER(Diario!$J$1:$J$2009,(Diario!$A$1:$A$2009&gt;=Tweets!A110)*(Diario!$A$1:$A$2009&lt;=Tweets!A110+3))),"")</f>
        <v>5.3473629441099409E-2</v>
      </c>
      <c r="T110" s="34" cm="1">
        <f t="array" ref="T110">IFERROR(_xlfn.STDEV.S(_xlfn._xlws.FILTER(Diario!$J$1:$J$2009,(Diario!$A$1:$A$2009&gt;=Tweets!A110)*(Diario!$A$1:$A$2009&lt;=Tweets!A110+7))),"")</f>
        <v>5.2762233855967088E-2</v>
      </c>
      <c r="U110" s="34">
        <f>IFERROR(_xlfn.XLOOKUP(Tweets!A110-1,Diario!$A:$A,Diario!$I:$I),"")</f>
        <v>3.1303201918144535E-2</v>
      </c>
      <c r="V110" s="34" cm="1">
        <f t="array" ref="V110">IFERROR(_xlfn.STDEV.S(_xlfn._xlws.FILTER(Diario!$J:$J,(Diario!$A:$A&gt;=Tweets!A110-3)*(Diario!$A:$A&lt;=Tweets!A110-1))),"")</f>
        <v>2.0729856702650529E-2</v>
      </c>
      <c r="W110" s="34" cm="1">
        <f t="array" ref="W110">IFERROR(_xlfn.STDEV.S(_xlfn._xlws.FILTER(Diario!$J:$J,(Diario!$A:$A&gt;=Tweets!A110-7)*(Diario!$A:$A&lt;=Tweets!A110-1))),"")</f>
        <v>2.4092717802261566E-2</v>
      </c>
      <c r="X110" s="7">
        <f>IF(_xlfn.XLOOKUP(Tweets!A110+3,Diario!$A:$A,Diario!$E:$E,,1)="",0,1)</f>
        <v>1</v>
      </c>
      <c r="Y110" s="7">
        <f>IF(_xlfn.XLOOKUP(Tweets!A110+7,Diario!$A:$A,Diario!$E:$E,,1)="",0,1)</f>
        <v>1</v>
      </c>
    </row>
    <row r="111" spans="1:25" x14ac:dyDescent="0.25">
      <c r="A111" s="24">
        <v>44708</v>
      </c>
      <c r="B111" s="25" t="s">
        <v>272</v>
      </c>
      <c r="C111" s="26">
        <v>179000</v>
      </c>
      <c r="D111" s="26">
        <v>18000</v>
      </c>
      <c r="E111" s="26">
        <v>11000</v>
      </c>
      <c r="F111" s="26" t="str">
        <f t="shared" si="3"/>
        <v>Alto</v>
      </c>
      <c r="G111" s="26">
        <f>SUM(Tweets[[#This Row],[Likes]:[Respuestas]])</f>
        <v>208000</v>
      </c>
      <c r="H111" s="27" t="s">
        <v>273</v>
      </c>
      <c r="I111" s="25" t="s">
        <v>53</v>
      </c>
      <c r="J111" s="25" t="s">
        <v>35</v>
      </c>
      <c r="K111" s="25" t="s">
        <v>49</v>
      </c>
      <c r="L111" s="25" t="s">
        <v>80</v>
      </c>
      <c r="M111" s="25" t="s">
        <v>45</v>
      </c>
      <c r="N111" s="25" t="s">
        <v>39</v>
      </c>
      <c r="O111" s="34">
        <f>IFERROR(_xlfn.XLOOKUP(Tweets!A111+1,Diario!$A$1:$A$2009,Diario!$E$1:$E$2009)/_xlfn.XLOOKUP(Tweets!A111,Diario!$A$1:$A$2009,Diario!$E$1:$E$2009)-1,"")</f>
        <v>1.540161114826244E-2</v>
      </c>
      <c r="P111" s="34">
        <f>IFERROR(_xlfn.XLOOKUP(Tweets!A111+3,Diario!$A$1:$A$2009,Diario!$E$1:$E$2009)/_xlfn.XLOOKUP(Tweets!A111,Diario!$A$1:$A$2009,Diario!$E$1:$E$2009)-1,"")</f>
        <v>0.10884092097275389</v>
      </c>
      <c r="Q111" s="34">
        <f>IFERROR(_xlfn.XLOOKUP(Tweets!A111+7,Diario!$A$1:$A$2009,Diario!$E$1:$E$2009)/_xlfn.XLOOKUP(Tweets!A111,Diario!$A$1:$A$2009,Diario!$E$1:$E$2009)-1,"")</f>
        <v>3.8840283337353121E-2</v>
      </c>
      <c r="R111" s="34">
        <f>IFERROR(_xlfn.XLOOKUP(Tweets!A111,Diario!$A:$A,Diario!$I:$I),"")</f>
        <v>1.4475264689547343E-2</v>
      </c>
      <c r="S111" s="34" cm="1">
        <f t="array" ref="S111">IFERROR(_xlfn.STDEV.S(_xlfn._xlws.FILTER(Diario!$J$1:$J$2009,(Diario!$A$1:$A$2009&gt;=Tweets!A111)*(Diario!$A$1:$A$2009&lt;=Tweets!A111+3))),"")</f>
        <v>3.3433257736794279E-2</v>
      </c>
      <c r="T111" s="34" cm="1">
        <f t="array" ref="T111">IFERROR(_xlfn.STDEV.S(_xlfn._xlws.FILTER(Diario!$J$1:$J$2009,(Diario!$A$1:$A$2009&gt;=Tweets!A111)*(Diario!$A$1:$A$2009&lt;=Tweets!A111+7))),"")</f>
        <v>4.0317792545517879E-2</v>
      </c>
      <c r="U111" s="34">
        <f>IFERROR(_xlfn.XLOOKUP(Tweets!A111-1,Diario!$A:$A,Diario!$I:$I),"")</f>
        <v>6.9776616248252155E-3</v>
      </c>
      <c r="V111" s="34" cm="1">
        <f t="array" ref="V111">IFERROR(_xlfn.STDEV.S(_xlfn._xlws.FILTER(Diario!$J:$J,(Diario!$A:$A&gt;=Tweets!A111-3)*(Diario!$A:$A&lt;=Tweets!A111-1))),"")</f>
        <v>1.1664727053162597E-2</v>
      </c>
      <c r="W111" s="34" cm="1">
        <f t="array" ref="W111">IFERROR(_xlfn.STDEV.S(_xlfn._xlws.FILTER(Diario!$J:$J,(Diario!$A:$A&gt;=Tweets!A111-7)*(Diario!$A:$A&lt;=Tweets!A111-1))),"")</f>
        <v>2.4989862595958097E-2</v>
      </c>
      <c r="X111" s="7">
        <f>IF(_xlfn.XLOOKUP(Tweets!A111+3,Diario!$A:$A,Diario!$E:$E,,1)="",0,1)</f>
        <v>1</v>
      </c>
      <c r="Y111" s="7">
        <f>IF(_xlfn.XLOOKUP(Tweets!A111+7,Diario!$A:$A,Diario!$E:$E,,1)="",0,1)</f>
        <v>1</v>
      </c>
    </row>
    <row r="112" spans="1:25" x14ac:dyDescent="0.25">
      <c r="A112" s="24">
        <v>44708</v>
      </c>
      <c r="B112" s="25" t="s">
        <v>274</v>
      </c>
      <c r="C112" s="26">
        <v>15000</v>
      </c>
      <c r="D112" s="26">
        <v>2000</v>
      </c>
      <c r="E112" s="26">
        <v>1000</v>
      </c>
      <c r="F112" s="26" t="str">
        <f t="shared" si="3"/>
        <v>Bajo</v>
      </c>
      <c r="G112" s="26">
        <f>SUM(Tweets[[#This Row],[Likes]:[Respuestas]])</f>
        <v>18000</v>
      </c>
      <c r="H112" s="27" t="s">
        <v>275</v>
      </c>
      <c r="I112" s="25" t="s">
        <v>53</v>
      </c>
      <c r="J112" s="25" t="s">
        <v>54</v>
      </c>
      <c r="K112" s="25" t="s">
        <v>43</v>
      </c>
      <c r="L112" s="25" t="s">
        <v>55</v>
      </c>
      <c r="M112" s="25" t="s">
        <v>55</v>
      </c>
      <c r="N112" s="25" t="s">
        <v>39</v>
      </c>
      <c r="O112" s="34">
        <f>IFERROR(_xlfn.XLOOKUP(Tweets!A112+1,Diario!$A$1:$A$2009,Diario!$E$1:$E$2009)/_xlfn.XLOOKUP(Tweets!A112,Diario!$A$1:$A$2009,Diario!$E$1:$E$2009)-1,"")</f>
        <v>1.540161114826244E-2</v>
      </c>
      <c r="P112" s="34">
        <f>IFERROR(_xlfn.XLOOKUP(Tweets!A112+3,Diario!$A$1:$A$2009,Diario!$E$1:$E$2009)/_xlfn.XLOOKUP(Tweets!A112,Diario!$A$1:$A$2009,Diario!$E$1:$E$2009)-1,"")</f>
        <v>0.10884092097275389</v>
      </c>
      <c r="Q112" s="34">
        <f>IFERROR(_xlfn.XLOOKUP(Tweets!A112+7,Diario!$A$1:$A$2009,Diario!$E$1:$E$2009)/_xlfn.XLOOKUP(Tweets!A112,Diario!$A$1:$A$2009,Diario!$E$1:$E$2009)-1,"")</f>
        <v>3.8840283337353121E-2</v>
      </c>
      <c r="R112" s="34">
        <f>IFERROR(_xlfn.XLOOKUP(Tweets!A112,Diario!$A:$A,Diario!$I:$I),"")</f>
        <v>1.4475264689547343E-2</v>
      </c>
      <c r="S112" s="34" cm="1">
        <f t="array" ref="S112">IFERROR(_xlfn.STDEV.S(_xlfn._xlws.FILTER(Diario!$J$1:$J$2009,(Diario!$A$1:$A$2009&gt;=Tweets!A112)*(Diario!$A$1:$A$2009&lt;=Tweets!A112+3))),"")</f>
        <v>3.3433257736794279E-2</v>
      </c>
      <c r="T112" s="34" cm="1">
        <f t="array" ref="T112">IFERROR(_xlfn.STDEV.S(_xlfn._xlws.FILTER(Diario!$J$1:$J$2009,(Diario!$A$1:$A$2009&gt;=Tweets!A112)*(Diario!$A$1:$A$2009&lt;=Tweets!A112+7))),"")</f>
        <v>4.0317792545517879E-2</v>
      </c>
      <c r="U112" s="34">
        <f>IFERROR(_xlfn.XLOOKUP(Tweets!A112-1,Diario!$A:$A,Diario!$I:$I),"")</f>
        <v>6.9776616248252155E-3</v>
      </c>
      <c r="V112" s="34" cm="1">
        <f t="array" ref="V112">IFERROR(_xlfn.STDEV.S(_xlfn._xlws.FILTER(Diario!$J:$J,(Diario!$A:$A&gt;=Tweets!A112-3)*(Diario!$A:$A&lt;=Tweets!A112-1))),"")</f>
        <v>1.1664727053162597E-2</v>
      </c>
      <c r="W112" s="34" cm="1">
        <f t="array" ref="W112">IFERROR(_xlfn.STDEV.S(_xlfn._xlws.FILTER(Diario!$J:$J,(Diario!$A:$A&gt;=Tweets!A112-7)*(Diario!$A:$A&lt;=Tweets!A112-1))),"")</f>
        <v>2.4989862595958097E-2</v>
      </c>
      <c r="X112" s="7">
        <f>IF(_xlfn.XLOOKUP(Tweets!A112+3,Diario!$A:$A,Diario!$E:$E,,1)="",0,1)</f>
        <v>1</v>
      </c>
      <c r="Y112" s="7">
        <f>IF(_xlfn.XLOOKUP(Tweets!A112+7,Diario!$A:$A,Diario!$E:$E,,1)="",0,1)</f>
        <v>1</v>
      </c>
    </row>
    <row r="113" spans="1:25" x14ac:dyDescent="0.25">
      <c r="A113" s="24">
        <v>44712</v>
      </c>
      <c r="B113" s="25" t="s">
        <v>276</v>
      </c>
      <c r="C113" s="26">
        <v>10000</v>
      </c>
      <c r="D113" s="26">
        <v>1000</v>
      </c>
      <c r="E113" s="26">
        <v>793</v>
      </c>
      <c r="F113" s="26" t="str">
        <f t="shared" si="3"/>
        <v>Bajo</v>
      </c>
      <c r="G113" s="26">
        <f>SUM(Tweets[[#This Row],[Likes]:[Respuestas]])</f>
        <v>11793</v>
      </c>
      <c r="H113" s="27" t="s">
        <v>277</v>
      </c>
      <c r="I113" s="25" t="s">
        <v>53</v>
      </c>
      <c r="J113" s="25" t="s">
        <v>54</v>
      </c>
      <c r="K113" s="25" t="s">
        <v>43</v>
      </c>
      <c r="L113" s="25" t="s">
        <v>55</v>
      </c>
      <c r="M113" s="25" t="s">
        <v>55</v>
      </c>
      <c r="N113" s="25" t="s">
        <v>39</v>
      </c>
      <c r="O113" s="34">
        <f>IFERROR(_xlfn.XLOOKUP(Tweets!A113+1,Diario!$A$1:$A$2009,Diario!$E$1:$E$2009)/_xlfn.XLOOKUP(Tweets!A113,Diario!$A$1:$A$2009,Diario!$E$1:$E$2009)-1,"")</f>
        <v>-6.4779580516953539E-2</v>
      </c>
      <c r="P113" s="34">
        <f>IFERROR(_xlfn.XLOOKUP(Tweets!A113+3,Diario!$A$1:$A$2009,Diario!$E$1:$E$2009)/_xlfn.XLOOKUP(Tweets!A113,Diario!$A$1:$A$2009,Diario!$E$1:$E$2009)-1,"")</f>
        <v>-6.7035677613067723E-2</v>
      </c>
      <c r="Q113" s="34">
        <f>IFERROR(_xlfn.XLOOKUP(Tweets!A113+7,Diario!$A$1:$A$2009,Diario!$E$1:$E$2009)/_xlfn.XLOOKUP(Tweets!A113,Diario!$A$1:$A$2009,Diario!$E$1:$E$2009)-1,"")</f>
        <v>-2.0712919147256592E-2</v>
      </c>
      <c r="R113" s="34">
        <f>IFERROR(_xlfn.XLOOKUP(Tweets!A113,Diario!$A:$A,Diario!$I:$I),"")</f>
        <v>2.1741652460359532E-2</v>
      </c>
      <c r="S113" s="34" cm="1">
        <f t="array" ref="S113">IFERROR(_xlfn.STDEV.S(_xlfn._xlws.FILTER(Diario!$J$1:$J$2009,(Diario!$A$1:$A$2009&gt;=Tweets!A113)*(Diario!$A$1:$A$2009&lt;=Tweets!A113+3))),"")</f>
        <v>3.7770850943134975E-2</v>
      </c>
      <c r="T113" s="34" cm="1">
        <f t="array" ref="T113">IFERROR(_xlfn.STDEV.S(_xlfn._xlws.FILTER(Diario!$J$1:$J$2009,(Diario!$A$1:$A$2009&gt;=Tweets!A113)*(Diario!$A$1:$A$2009&lt;=Tweets!A113+7))),"")</f>
        <v>3.4597226263085437E-2</v>
      </c>
      <c r="U113" s="34">
        <f>IFERROR(_xlfn.XLOOKUP(Tweets!A113-1,Diario!$A:$A,Diario!$I:$I),"")</f>
        <v>1.6948348956443184E-2</v>
      </c>
      <c r="V113" s="34" cm="1">
        <f t="array" ref="V113">IFERROR(_xlfn.STDEV.S(_xlfn._xlws.FILTER(Diario!$J:$J,(Diario!$A:$A&gt;=Tweets!A113-3)*(Diario!$A:$A&lt;=Tweets!A113-1))),"")</f>
        <v>3.9709713166529416E-2</v>
      </c>
      <c r="W113" s="34" cm="1">
        <f t="array" ref="W113">IFERROR(_xlfn.STDEV.S(_xlfn._xlws.FILTER(Diario!$J:$J,(Diario!$A:$A&gt;=Tweets!A113-7)*(Diario!$A:$A&lt;=Tweets!A113-1))),"")</f>
        <v>3.2484852988718387E-2</v>
      </c>
      <c r="X113" s="7">
        <f>IF(_xlfn.XLOOKUP(Tweets!A113+3,Diario!$A:$A,Diario!$E:$E,,1)="",0,1)</f>
        <v>1</v>
      </c>
      <c r="Y113" s="7">
        <f>IF(_xlfn.XLOOKUP(Tweets!A113+7,Diario!$A:$A,Diario!$E:$E,,1)="",0,1)</f>
        <v>1</v>
      </c>
    </row>
    <row r="114" spans="1:25" x14ac:dyDescent="0.25">
      <c r="A114" s="24">
        <v>44712</v>
      </c>
      <c r="B114" s="25" t="s">
        <v>278</v>
      </c>
      <c r="C114" s="26">
        <v>3000</v>
      </c>
      <c r="D114" s="26">
        <v>292</v>
      </c>
      <c r="E114" s="26">
        <v>182</v>
      </c>
      <c r="F114" s="26" t="str">
        <f t="shared" si="3"/>
        <v>Bajo</v>
      </c>
      <c r="G114" s="26">
        <f>SUM(Tweets[[#This Row],[Likes]:[Respuestas]])</f>
        <v>3474</v>
      </c>
      <c r="H114" s="27" t="s">
        <v>279</v>
      </c>
      <c r="I114" s="25" t="s">
        <v>53</v>
      </c>
      <c r="J114" s="25" t="s">
        <v>54</v>
      </c>
      <c r="K114" s="25" t="s">
        <v>43</v>
      </c>
      <c r="L114" s="25" t="s">
        <v>55</v>
      </c>
      <c r="M114" s="25" t="s">
        <v>55</v>
      </c>
      <c r="N114" s="25" t="s">
        <v>39</v>
      </c>
      <c r="O114" s="34">
        <f>IFERROR(_xlfn.XLOOKUP(Tweets!A114+1,Diario!$A$1:$A$2009,Diario!$E$1:$E$2009)/_xlfn.XLOOKUP(Tweets!A114,Diario!$A$1:$A$2009,Diario!$E$1:$E$2009)-1,"")</f>
        <v>-6.4779580516953539E-2</v>
      </c>
      <c r="P114" s="34">
        <f>IFERROR(_xlfn.XLOOKUP(Tweets!A114+3,Diario!$A$1:$A$2009,Diario!$E$1:$E$2009)/_xlfn.XLOOKUP(Tweets!A114,Diario!$A$1:$A$2009,Diario!$E$1:$E$2009)-1,"")</f>
        <v>-6.7035677613067723E-2</v>
      </c>
      <c r="Q114" s="34">
        <f>IFERROR(_xlfn.XLOOKUP(Tweets!A114+7,Diario!$A$1:$A$2009,Diario!$E$1:$E$2009)/_xlfn.XLOOKUP(Tweets!A114,Diario!$A$1:$A$2009,Diario!$E$1:$E$2009)-1,"")</f>
        <v>-2.0712919147256592E-2</v>
      </c>
      <c r="R114" s="34">
        <f>IFERROR(_xlfn.XLOOKUP(Tweets!A114,Diario!$A:$A,Diario!$I:$I),"")</f>
        <v>2.1741652460359532E-2</v>
      </c>
      <c r="S114" s="34" cm="1">
        <f t="array" ref="S114">IFERROR(_xlfn.STDEV.S(_xlfn._xlws.FILTER(Diario!$J$1:$J$2009,(Diario!$A$1:$A$2009&gt;=Tweets!A114)*(Diario!$A$1:$A$2009&lt;=Tweets!A114+3))),"")</f>
        <v>3.7770850943134975E-2</v>
      </c>
      <c r="T114" s="34" cm="1">
        <f t="array" ref="T114">IFERROR(_xlfn.STDEV.S(_xlfn._xlws.FILTER(Diario!$J$1:$J$2009,(Diario!$A$1:$A$2009&gt;=Tweets!A114)*(Diario!$A$1:$A$2009&lt;=Tweets!A114+7))),"")</f>
        <v>3.4597226263085437E-2</v>
      </c>
      <c r="U114" s="34">
        <f>IFERROR(_xlfn.XLOOKUP(Tweets!A114-1,Diario!$A:$A,Diario!$I:$I),"")</f>
        <v>1.6948348956443184E-2</v>
      </c>
      <c r="V114" s="34" cm="1">
        <f t="array" ref="V114">IFERROR(_xlfn.STDEV.S(_xlfn._xlws.FILTER(Diario!$J:$J,(Diario!$A:$A&gt;=Tweets!A114-3)*(Diario!$A:$A&lt;=Tweets!A114-1))),"")</f>
        <v>3.9709713166529416E-2</v>
      </c>
      <c r="W114" s="34" cm="1">
        <f t="array" ref="W114">IFERROR(_xlfn.STDEV.S(_xlfn._xlws.FILTER(Diario!$J:$J,(Diario!$A:$A&gt;=Tweets!A114-7)*(Diario!$A:$A&lt;=Tweets!A114-1))),"")</f>
        <v>3.2484852988718387E-2</v>
      </c>
      <c r="X114" s="7">
        <f>IF(_xlfn.XLOOKUP(Tweets!A114+3,Diario!$A:$A,Diario!$E:$E,,1)="",0,1)</f>
        <v>1</v>
      </c>
      <c r="Y114" s="7">
        <f>IF(_xlfn.XLOOKUP(Tweets!A114+7,Diario!$A:$A,Diario!$E:$E,,1)="",0,1)</f>
        <v>1</v>
      </c>
    </row>
    <row r="115" spans="1:25" x14ac:dyDescent="0.25">
      <c r="A115" s="24">
        <v>44731</v>
      </c>
      <c r="B115" s="25" t="s">
        <v>280</v>
      </c>
      <c r="C115" s="26">
        <v>349000</v>
      </c>
      <c r="D115" s="26">
        <v>37000</v>
      </c>
      <c r="E115" s="26">
        <v>32000</v>
      </c>
      <c r="F115" s="26" t="str">
        <f t="shared" si="3"/>
        <v>Muy alto</v>
      </c>
      <c r="G115" s="26">
        <f>SUM(Tweets[[#This Row],[Likes]:[Respuestas]])</f>
        <v>418000</v>
      </c>
      <c r="H115" s="27" t="s">
        <v>281</v>
      </c>
      <c r="I115" s="25" t="s">
        <v>53</v>
      </c>
      <c r="J115" s="25" t="s">
        <v>35</v>
      </c>
      <c r="K115" s="25" t="s">
        <v>49</v>
      </c>
      <c r="L115" s="25" t="s">
        <v>80</v>
      </c>
      <c r="M115" s="25" t="s">
        <v>68</v>
      </c>
      <c r="N115" s="25" t="s">
        <v>39</v>
      </c>
      <c r="O115" s="34">
        <f>IFERROR(_xlfn.XLOOKUP(Tweets!A115+1,Diario!$A$1:$A$2009,Diario!$E$1:$E$2009)/_xlfn.XLOOKUP(Tweets!A115,Diario!$A$1:$A$2009,Diario!$E$1:$E$2009)-1,"")</f>
        <v>5.7357800093114086E-3</v>
      </c>
      <c r="P115" s="34">
        <f>IFERROR(_xlfn.XLOOKUP(Tweets!A115+3,Diario!$A$1:$A$2009,Diario!$E$1:$E$2009)/_xlfn.XLOOKUP(Tweets!A115,Diario!$A$1:$A$2009,Diario!$E$1:$E$2009)-1,"")</f>
        <v>-2.8161121319770555E-2</v>
      </c>
      <c r="Q115" s="34">
        <f>IFERROR(_xlfn.XLOOKUP(Tweets!A115+7,Diario!$A$1:$A$2009,Diario!$E$1:$E$2009)/_xlfn.XLOOKUP(Tweets!A115,Diario!$A$1:$A$2009,Diario!$E$1:$E$2009)-1,"")</f>
        <v>2.3075448564395362E-2</v>
      </c>
      <c r="R115" s="34">
        <f>IFERROR(_xlfn.XLOOKUP(Tweets!A115,Diario!$A:$A,Diario!$I:$I),"")</f>
        <v>1.7652603512580089E-2</v>
      </c>
      <c r="S115" s="34" cm="1">
        <f t="array" ref="S115">IFERROR(_xlfn.STDEV.S(_xlfn._xlws.FILTER(Diario!$J$1:$J$2009,(Diario!$A$1:$A$2009&gt;=Tweets!A115)*(Diario!$A$1:$A$2009&lt;=Tweets!A115+3))),"")</f>
        <v>3.7606790218576241E-2</v>
      </c>
      <c r="T115" s="34" cm="1">
        <f t="array" ref="T115">IFERROR(_xlfn.STDEV.S(_xlfn._xlws.FILTER(Diario!$J$1:$J$2009,(Diario!$A$1:$A$2009&gt;=Tweets!A115)*(Diario!$A$1:$A$2009&lt;=Tweets!A115+7))),"")</f>
        <v>2.7492322057289072E-2</v>
      </c>
      <c r="U115" s="34">
        <f>IFERROR(_xlfn.XLOOKUP(Tweets!A115-1,Diario!$A:$A,Diario!$I:$I),"")</f>
        <v>8.3199647027188406E-3</v>
      </c>
      <c r="V115" s="34" cm="1">
        <f t="array" ref="V115">IFERROR(_xlfn.STDEV.S(_xlfn._xlws.FILTER(Diario!$J:$J,(Diario!$A:$A&gt;=Tweets!A115-3)*(Diario!$A:$A&lt;=Tweets!A115-1))),"")</f>
        <v>7.6389074630214257E-2</v>
      </c>
      <c r="W115" s="34" cm="1">
        <f t="array" ref="W115">IFERROR(_xlfn.STDEV.S(_xlfn._xlws.FILTER(Diario!$J:$J,(Diario!$A:$A&gt;=Tweets!A115-7)*(Diario!$A:$A&lt;=Tweets!A115-1))),"")</f>
        <v>7.9050271493515886E-2</v>
      </c>
      <c r="X115" s="7">
        <f>IF(_xlfn.XLOOKUP(Tweets!A115+3,Diario!$A:$A,Diario!$E:$E,,1)="",0,1)</f>
        <v>1</v>
      </c>
      <c r="Y115" s="7">
        <f>IF(_xlfn.XLOOKUP(Tweets!A115+7,Diario!$A:$A,Diario!$E:$E,,1)="",0,1)</f>
        <v>1</v>
      </c>
    </row>
    <row r="116" spans="1:25" x14ac:dyDescent="0.25">
      <c r="A116" s="24">
        <v>44763</v>
      </c>
      <c r="B116" s="25" t="s">
        <v>282</v>
      </c>
      <c r="C116" s="26">
        <v>21000</v>
      </c>
      <c r="D116" s="26">
        <v>1000</v>
      </c>
      <c r="E116" s="26">
        <v>1000</v>
      </c>
      <c r="F116" s="26" t="str">
        <f t="shared" si="3"/>
        <v>Bajo</v>
      </c>
      <c r="G116" s="26">
        <f>SUM(Tweets[[#This Row],[Likes]:[Respuestas]])</f>
        <v>23000</v>
      </c>
      <c r="H116" s="27" t="s">
        <v>283</v>
      </c>
      <c r="I116" s="25" t="s">
        <v>53</v>
      </c>
      <c r="J116" s="25" t="s">
        <v>54</v>
      </c>
      <c r="K116" s="25" t="s">
        <v>43</v>
      </c>
      <c r="L116" s="25" t="s">
        <v>55</v>
      </c>
      <c r="M116" s="25" t="s">
        <v>97</v>
      </c>
      <c r="N116" s="25" t="s">
        <v>39</v>
      </c>
      <c r="O116" s="34">
        <f>IFERROR(_xlfn.XLOOKUP(Tweets!A116+1,Diario!$A$1:$A$2009,Diario!$E$1:$E$2009)/_xlfn.XLOOKUP(Tweets!A116,Diario!$A$1:$A$2009,Diario!$E$1:$E$2009)-1,"")</f>
        <v>-2.0664395680128567E-2</v>
      </c>
      <c r="P116" s="34">
        <f>IFERROR(_xlfn.XLOOKUP(Tweets!A116+3,Diario!$A$1:$A$2009,Diario!$E$1:$E$2009)/_xlfn.XLOOKUP(Tweets!A116,Diario!$A$1:$A$2009,Diario!$E$1:$E$2009)-1,"")</f>
        <v>-2.4991397721588093E-2</v>
      </c>
      <c r="Q116" s="34">
        <f>IFERROR(_xlfn.XLOOKUP(Tweets!A116+7,Diario!$A$1:$A$2009,Diario!$E$1:$E$2009)/_xlfn.XLOOKUP(Tweets!A116,Diario!$A$1:$A$2009,Diario!$E$1:$E$2009)-1,"")</f>
        <v>2.8771502382618275E-2</v>
      </c>
      <c r="R116" s="34">
        <f>IFERROR(_xlfn.XLOOKUP(Tweets!A116,Diario!$A:$A,Diario!$I:$I),"")</f>
        <v>2.9476533892568518E-2</v>
      </c>
      <c r="S116" s="34" cm="1">
        <f t="array" ref="S116">IFERROR(_xlfn.STDEV.S(_xlfn._xlws.FILTER(Diario!$J$1:$J$2009,(Diario!$A$1:$A$2009&gt;=Tweets!A116)*(Diario!$A$1:$A$2009&lt;=Tweets!A116+3))),"")</f>
        <v>2.6080728418266499E-2</v>
      </c>
      <c r="T116" s="34" cm="1">
        <f t="array" ref="T116">IFERROR(_xlfn.STDEV.S(_xlfn._xlws.FILTER(Diario!$J$1:$J$2009,(Diario!$A$1:$A$2009&gt;=Tweets!A116)*(Diario!$A$1:$A$2009&lt;=Tweets!A116+7))),"")</f>
        <v>4.1185008191566654E-2</v>
      </c>
      <c r="U116" s="34">
        <f>IFERROR(_xlfn.XLOOKUP(Tweets!A116-1,Diario!$A:$A,Diario!$I:$I),"")</f>
        <v>3.2679618373863302E-2</v>
      </c>
      <c r="V116" s="34" cm="1">
        <f t="array" ref="V116">IFERROR(_xlfn.STDEV.S(_xlfn._xlws.FILTER(Diario!$J:$J,(Diario!$A:$A&gt;=Tweets!A116-3)*(Diario!$A:$A&lt;=Tweets!A116-1))),"")</f>
        <v>2.777446754136385E-2</v>
      </c>
      <c r="W116" s="34" cm="1">
        <f t="array" ref="W116">IFERROR(_xlfn.STDEV.S(_xlfn._xlws.FILTER(Diario!$J:$J,(Diario!$A:$A&gt;=Tweets!A116-7)*(Diario!$A:$A&lt;=Tweets!A116-1))),"")</f>
        <v>3.4302799116499062E-2</v>
      </c>
      <c r="X116" s="7">
        <f>IF(_xlfn.XLOOKUP(Tweets!A116+3,Diario!$A:$A,Diario!$E:$E,,1)="",0,1)</f>
        <v>1</v>
      </c>
      <c r="Y116" s="7">
        <f>IF(_xlfn.XLOOKUP(Tweets!A116+7,Diario!$A:$A,Diario!$E:$E,,1)="",0,1)</f>
        <v>1</v>
      </c>
    </row>
    <row r="117" spans="1:25" x14ac:dyDescent="0.25">
      <c r="A117" s="24">
        <v>44843</v>
      </c>
      <c r="B117" s="25" t="s">
        <v>284</v>
      </c>
      <c r="C117" s="26">
        <v>57000</v>
      </c>
      <c r="D117" s="26">
        <v>3000</v>
      </c>
      <c r="E117" s="26">
        <v>6000</v>
      </c>
      <c r="F117" s="26" t="str">
        <f t="shared" si="3"/>
        <v>Medio</v>
      </c>
      <c r="G117" s="26">
        <f>SUM(Tweets[[#This Row],[Likes]:[Respuestas]])</f>
        <v>66000</v>
      </c>
      <c r="H117" s="27" t="s">
        <v>285</v>
      </c>
      <c r="I117" s="25" t="s">
        <v>48</v>
      </c>
      <c r="J117" s="25" t="s">
        <v>35</v>
      </c>
      <c r="K117" s="25" t="s">
        <v>49</v>
      </c>
      <c r="L117" s="25" t="s">
        <v>80</v>
      </c>
      <c r="M117" s="25" t="s">
        <v>45</v>
      </c>
      <c r="N117" s="25" t="s">
        <v>62</v>
      </c>
      <c r="O117" s="34">
        <f>IFERROR(_xlfn.XLOOKUP(Tweets!A117+1,Diario!$A$1:$A$2009,Diario!$E$1:$E$2009)/_xlfn.XLOOKUP(Tweets!A117,Diario!$A$1:$A$2009,Diario!$E$1:$E$2009)-1,"")</f>
        <v>-1.5484456134409852E-2</v>
      </c>
      <c r="P117" s="34">
        <f>IFERROR(_xlfn.XLOOKUP(Tweets!A117+3,Diario!$A$1:$A$2009,Diario!$E$1:$E$2009)/_xlfn.XLOOKUP(Tweets!A117,Diario!$A$1:$A$2009,Diario!$E$1:$E$2009)-1,"")</f>
        <v>-1.4321514324971196E-2</v>
      </c>
      <c r="Q117" s="34">
        <f>IFERROR(_xlfn.XLOOKUP(Tweets!A117+7,Diario!$A$1:$A$2009,Diario!$E$1:$E$2009)/_xlfn.XLOOKUP(Tweets!A117,Diario!$A$1:$A$2009,Diario!$E$1:$E$2009)-1,"")</f>
        <v>-9.091963732341668E-3</v>
      </c>
      <c r="R117" s="34">
        <f>IFERROR(_xlfn.XLOOKUP(Tweets!A117,Diario!$A:$A,Diario!$I:$I),"")</f>
        <v>8.5664127468390305E-3</v>
      </c>
      <c r="S117" s="34" cm="1">
        <f t="array" ref="S117">IFERROR(_xlfn.STDEV.S(_xlfn._xlws.FILTER(Diario!$J$1:$J$2009,(Diario!$A$1:$A$2009&gt;=Tweets!A117)*(Diario!$A$1:$A$2009&lt;=Tweets!A117+3))),"")</f>
        <v>1.197280083647325E-2</v>
      </c>
      <c r="T117" s="34" cm="1">
        <f t="array" ref="T117">IFERROR(_xlfn.STDEV.S(_xlfn._xlws.FILTER(Diario!$J$1:$J$2009,(Diario!$A$1:$A$2009&gt;=Tweets!A117)*(Diario!$A$1:$A$2009&lt;=Tweets!A117+7))),"")</f>
        <v>1.1513375652940805E-2</v>
      </c>
      <c r="U117" s="34">
        <f>IFERROR(_xlfn.XLOOKUP(Tweets!A117-1,Diario!$A:$A,Diario!$I:$I),"")</f>
        <v>1.6213126472366809E-3</v>
      </c>
      <c r="V117" s="34" cm="1">
        <f t="array" ref="V117">IFERROR(_xlfn.STDEV.S(_xlfn._xlws.FILTER(Diario!$J:$J,(Diario!$A:$A&gt;=Tweets!A117-3)*(Diario!$A:$A&lt;=Tweets!A117-1))),"")</f>
        <v>1.1427009710578419E-2</v>
      </c>
      <c r="W117" s="34" cm="1">
        <f t="array" ref="W117">IFERROR(_xlfn.STDEV.S(_xlfn._xlws.FILTER(Diario!$J:$J,(Diario!$A:$A&gt;=Tweets!A117-7)*(Diario!$A:$A&lt;=Tweets!A117-1))),"")</f>
        <v>2.1973719568004094E-2</v>
      </c>
      <c r="X117" s="7">
        <f>IF(_xlfn.XLOOKUP(Tweets!A117+3,Diario!$A:$A,Diario!$E:$E,,1)="",0,1)</f>
        <v>1</v>
      </c>
      <c r="Y117" s="7">
        <f>IF(_xlfn.XLOOKUP(Tweets!A117+7,Diario!$A:$A,Diario!$E:$E,,1)="",0,1)</f>
        <v>1</v>
      </c>
    </row>
    <row r="118" spans="1:25" x14ac:dyDescent="0.25">
      <c r="A118" s="24">
        <v>44854</v>
      </c>
      <c r="B118" s="25" t="s">
        <v>286</v>
      </c>
      <c r="C118" s="26">
        <v>69000</v>
      </c>
      <c r="D118" s="26">
        <v>4000</v>
      </c>
      <c r="E118" s="26">
        <v>4000</v>
      </c>
      <c r="F118" s="26" t="str">
        <f t="shared" si="3"/>
        <v>Medio</v>
      </c>
      <c r="G118" s="26">
        <f>SUM(Tweets[[#This Row],[Likes]:[Respuestas]])</f>
        <v>77000</v>
      </c>
      <c r="H118" s="27" t="s">
        <v>287</v>
      </c>
      <c r="I118" s="25" t="s">
        <v>48</v>
      </c>
      <c r="J118" s="25" t="s">
        <v>35</v>
      </c>
      <c r="K118" s="25" t="s">
        <v>49</v>
      </c>
      <c r="L118" s="25" t="s">
        <v>50</v>
      </c>
      <c r="M118" s="25" t="s">
        <v>68</v>
      </c>
      <c r="N118" s="25" t="s">
        <v>39</v>
      </c>
      <c r="O118" s="34">
        <f>IFERROR(_xlfn.XLOOKUP(Tweets!A118+1,Diario!$A$1:$A$2009,Diario!$E$1:$E$2009)/_xlfn.XLOOKUP(Tweets!A118,Diario!$A$1:$A$2009,Diario!$E$1:$E$2009)-1,"")</f>
        <v>6.4799741514580678E-3</v>
      </c>
      <c r="P118" s="34">
        <f>IFERROR(_xlfn.XLOOKUP(Tweets!A118+3,Diario!$A$1:$A$2009,Diario!$E$1:$E$2009)/_xlfn.XLOOKUP(Tweets!A118,Diario!$A$1:$A$2009,Diario!$E$1:$E$2009)-1,"")</f>
        <v>2.6560722330825737E-2</v>
      </c>
      <c r="Q118" s="34">
        <f>IFERROR(_xlfn.XLOOKUP(Tweets!A118+7,Diario!$A$1:$A$2009,Diario!$E$1:$E$2009)/_xlfn.XLOOKUP(Tweets!A118,Diario!$A$1:$A$2009,Diario!$E$1:$E$2009)-1,"")</f>
        <v>6.5171105005173979E-2</v>
      </c>
      <c r="R118" s="34">
        <f>IFERROR(_xlfn.XLOOKUP(Tweets!A118,Diario!$A:$A,Diario!$I:$I),"")</f>
        <v>4.1800557733884542E-3</v>
      </c>
      <c r="S118" s="34" cm="1">
        <f t="array" ref="S118">IFERROR(_xlfn.STDEV.S(_xlfn._xlws.FILTER(Diario!$J$1:$J$2009,(Diario!$A$1:$A$2009&gt;=Tweets!A118)*(Diario!$A$1:$A$2009&lt;=Tweets!A118+3))),"")</f>
        <v>1.1960814591498593E-2</v>
      </c>
      <c r="T118" s="34" cm="1">
        <f t="array" ref="T118">IFERROR(_xlfn.STDEV.S(_xlfn._xlws.FILTER(Diario!$J$1:$J$2009,(Diario!$A$1:$A$2009&gt;=Tweets!A118)*(Diario!$A$1:$A$2009&lt;=Tweets!A118+7))),"")</f>
        <v>2.0944281946774529E-2</v>
      </c>
      <c r="U118" s="34">
        <f>IFERROR(_xlfn.XLOOKUP(Tweets!A118-1,Diario!$A:$A,Diario!$I:$I),"")</f>
        <v>3.2095198871519618E-3</v>
      </c>
      <c r="V118" s="34" cm="1">
        <f t="array" ref="V118">IFERROR(_xlfn.STDEV.S(_xlfn._xlws.FILTER(Diario!$J:$J,(Diario!$A:$A&gt;=Tweets!A118-3)*(Diario!$A:$A&lt;=Tweets!A118-1))),"")</f>
        <v>3.9892309461722741E-3</v>
      </c>
      <c r="W118" s="34" cm="1">
        <f t="array" ref="W118">IFERROR(_xlfn.STDEV.S(_xlfn._xlws.FILTER(Diario!$J:$J,(Diario!$A:$A&gt;=Tweets!A118-7)*(Diario!$A:$A&lt;=Tweets!A118-1))),"")</f>
        <v>1.1003447126264877E-2</v>
      </c>
      <c r="X118" s="7">
        <f>IF(_xlfn.XLOOKUP(Tweets!A118+3,Diario!$A:$A,Diario!$E:$E,,1)="",0,1)</f>
        <v>1</v>
      </c>
      <c r="Y118" s="7">
        <f>IF(_xlfn.XLOOKUP(Tweets!A118+7,Diario!$A:$A,Diario!$E:$E,,1)="",0,1)</f>
        <v>1</v>
      </c>
    </row>
    <row r="119" spans="1:25" x14ac:dyDescent="0.25">
      <c r="A119" s="24">
        <v>44859</v>
      </c>
      <c r="B119" s="25" t="s">
        <v>288</v>
      </c>
      <c r="C119" s="26">
        <v>10000</v>
      </c>
      <c r="D119" s="26">
        <v>503</v>
      </c>
      <c r="E119" s="26">
        <v>797</v>
      </c>
      <c r="F119" s="26" t="str">
        <f t="shared" si="3"/>
        <v>Bajo</v>
      </c>
      <c r="G119" s="26">
        <f>SUM(Tweets[[#This Row],[Likes]:[Respuestas]])</f>
        <v>11300</v>
      </c>
      <c r="H119" s="27" t="s">
        <v>289</v>
      </c>
      <c r="I119" s="25" t="s">
        <v>42</v>
      </c>
      <c r="J119" s="25" t="s">
        <v>54</v>
      </c>
      <c r="K119" s="25" t="s">
        <v>43</v>
      </c>
      <c r="L119" s="25" t="s">
        <v>44</v>
      </c>
      <c r="M119" s="25" t="s">
        <v>45</v>
      </c>
      <c r="N119" s="25" t="s">
        <v>39</v>
      </c>
      <c r="O119" s="34">
        <f>IFERROR(_xlfn.XLOOKUP(Tweets!A119+1,Diario!$A$1:$A$2009,Diario!$E$1:$E$2009)/_xlfn.XLOOKUP(Tweets!A119,Diario!$A$1:$A$2009,Diario!$E$1:$E$2009)-1,"")</f>
        <v>3.198012982584153E-2</v>
      </c>
      <c r="P119" s="34">
        <f>IFERROR(_xlfn.XLOOKUP(Tweets!A119+3,Diario!$A$1:$A$2009,Diario!$E$1:$E$2009)/_xlfn.XLOOKUP(Tweets!A119,Diario!$A$1:$A$2009,Diario!$E$1:$E$2009)-1,"")</f>
        <v>2.4732008166197028E-2</v>
      </c>
      <c r="Q119" s="34">
        <f>IFERROR(_xlfn.XLOOKUP(Tweets!A119+7,Diario!$A$1:$A$2009,Diario!$E$1:$E$2009)/_xlfn.XLOOKUP(Tweets!A119,Diario!$A$1:$A$2009,Diario!$E$1:$E$2009)-1,"")</f>
        <v>1.843178520408606E-2</v>
      </c>
      <c r="R119" s="34">
        <f>IFERROR(_xlfn.XLOOKUP(Tweets!A119,Diario!$A:$A,Diario!$I:$I),"")</f>
        <v>2.2014661469338177E-2</v>
      </c>
      <c r="S119" s="34" cm="1">
        <f t="array" ref="S119">IFERROR(_xlfn.STDEV.S(_xlfn._xlws.FILTER(Diario!$J$1:$J$2009,(Diario!$A$1:$A$2009&gt;=Tweets!A119)*(Diario!$A$1:$A$2009&lt;=Tweets!A119+3))),"")</f>
        <v>2.2943026342803485E-2</v>
      </c>
      <c r="T119" s="34" cm="1">
        <f t="array" ref="T119">IFERROR(_xlfn.STDEV.S(_xlfn._xlws.FILTER(Diario!$J$1:$J$2009,(Diario!$A$1:$A$2009&gt;=Tweets!A119)*(Diario!$A$1:$A$2009&lt;=Tweets!A119+7))),"")</f>
        <v>1.798631247848852E-2</v>
      </c>
      <c r="U119" s="34">
        <f>IFERROR(_xlfn.XLOOKUP(Tweets!A119-1,Diario!$A:$A,Diario!$I:$I),"")</f>
        <v>1.0023051415664673E-2</v>
      </c>
      <c r="V119" s="34" cm="1">
        <f t="array" ref="V119">IFERROR(_xlfn.STDEV.S(_xlfn._xlws.FILTER(Diario!$J:$J,(Diario!$A:$A&gt;=Tweets!A119-3)*(Diario!$A:$A&lt;=Tweets!A119-1))),"")</f>
        <v>2.5585881727160104E-2</v>
      </c>
      <c r="W119" s="34" cm="1">
        <f t="array" ref="W119">IFERROR(_xlfn.STDEV.S(_xlfn._xlws.FILTER(Diario!$J:$J,(Diario!$A:$A&gt;=Tweets!A119-7)*(Diario!$A:$A&lt;=Tweets!A119-1))),"")</f>
        <v>1.838644589871E-2</v>
      </c>
      <c r="X119" s="7">
        <f>IF(_xlfn.XLOOKUP(Tweets!A119+3,Diario!$A:$A,Diario!$E:$E,,1)="",0,1)</f>
        <v>1</v>
      </c>
      <c r="Y119" s="7">
        <f>IF(_xlfn.XLOOKUP(Tweets!A119+7,Diario!$A:$A,Diario!$E:$E,,1)="",0,1)</f>
        <v>1</v>
      </c>
    </row>
    <row r="120" spans="1:25" x14ac:dyDescent="0.25">
      <c r="A120" s="24">
        <v>44860</v>
      </c>
      <c r="B120" s="25" t="s">
        <v>290</v>
      </c>
      <c r="C120" s="26">
        <v>1000000</v>
      </c>
      <c r="D120" s="26">
        <v>202000</v>
      </c>
      <c r="E120" s="26">
        <v>59000</v>
      </c>
      <c r="F120" s="26" t="str">
        <f t="shared" si="3"/>
        <v>Muy alto</v>
      </c>
      <c r="G120" s="26">
        <f>SUM(Tweets[[#This Row],[Likes]:[Respuestas]])</f>
        <v>1261000</v>
      </c>
      <c r="H120" s="27" t="s">
        <v>291</v>
      </c>
      <c r="I120" s="25" t="s">
        <v>48</v>
      </c>
      <c r="J120" s="25" t="s">
        <v>35</v>
      </c>
      <c r="K120" s="25" t="s">
        <v>36</v>
      </c>
      <c r="L120" s="25" t="s">
        <v>80</v>
      </c>
      <c r="M120" s="25" t="s">
        <v>38</v>
      </c>
      <c r="N120" s="25" t="s">
        <v>62</v>
      </c>
      <c r="O120" s="34">
        <f>IFERROR(_xlfn.XLOOKUP(Tweets!A120+1,Diario!$A$1:$A$2009,Diario!$E$1:$E$2009)/_xlfn.XLOOKUP(Tweets!A120,Diario!$A$1:$A$2009,Diario!$E$1:$E$2009)-1,"")</f>
        <v>-2.2648341549468931E-2</v>
      </c>
      <c r="P120" s="34">
        <f>IFERROR(_xlfn.XLOOKUP(Tweets!A120+3,Diario!$A$1:$A$2009,Diario!$E$1:$E$2009)/_xlfn.XLOOKUP(Tweets!A120,Diario!$A$1:$A$2009,Diario!$E$1:$E$2009)-1,"")</f>
        <v>2.7929230923722237E-3</v>
      </c>
      <c r="Q120" s="34">
        <f>IFERROR(_xlfn.XLOOKUP(Tweets!A120+7,Diario!$A$1:$A$2009,Diario!$E$1:$E$2009)/_xlfn.XLOOKUP(Tweets!A120,Diario!$A$1:$A$2009,Diario!$E$1:$E$2009)-1,"")</f>
        <v>-2.9030557978365401E-2</v>
      </c>
      <c r="R120" s="34">
        <f>IFERROR(_xlfn.XLOOKUP(Tweets!A120,Diario!$A:$A,Diario!$I:$I),"")</f>
        <v>1.5183646313391859E-3</v>
      </c>
      <c r="S120" s="34" cm="1">
        <f t="array" ref="S120">IFERROR(_xlfn.STDEV.S(_xlfn._xlws.FILTER(Diario!$J$1:$J$2009,(Diario!$A$1:$A$2009&gt;=Tweets!A120)*(Diario!$A$1:$A$2009&lt;=Tweets!A120+3))),"")</f>
        <v>1.7711239536737727E-2</v>
      </c>
      <c r="T120" s="34" cm="1">
        <f t="array" ref="T120">IFERROR(_xlfn.STDEV.S(_xlfn._xlws.FILTER(Diario!$J$1:$J$2009,(Diario!$A$1:$A$2009&gt;=Tweets!A120)*(Diario!$A$1:$A$2009&lt;=Tweets!A120+7))),"")</f>
        <v>1.2909381966696604E-2</v>
      </c>
      <c r="U120" s="34">
        <f>IFERROR(_xlfn.XLOOKUP(Tweets!A120-1,Diario!$A:$A,Diario!$I:$I),"")</f>
        <v>2.2014661469338177E-2</v>
      </c>
      <c r="V120" s="34" cm="1">
        <f t="array" ref="V120">IFERROR(_xlfn.STDEV.S(_xlfn._xlws.FILTER(Diario!$J:$J,(Diario!$A:$A&gt;=Tweets!A120-3)*(Diario!$A:$A&lt;=Tweets!A120-1))),"")</f>
        <v>2.741304819619712E-2</v>
      </c>
      <c r="W120" s="34" cm="1">
        <f t="array" ref="W120">IFERROR(_xlfn.STDEV.S(_xlfn._xlws.FILTER(Diario!$J:$J,(Diario!$A:$A&gt;=Tweets!A120-7)*(Diario!$A:$A&lt;=Tweets!A120-1))),"")</f>
        <v>1.8920942442999633E-2</v>
      </c>
      <c r="X120" s="7">
        <f>IF(_xlfn.XLOOKUP(Tweets!A120+3,Diario!$A:$A,Diario!$E:$E,,1)="",0,1)</f>
        <v>1</v>
      </c>
      <c r="Y120" s="7">
        <f>IF(_xlfn.XLOOKUP(Tweets!A120+7,Diario!$A:$A,Diario!$E:$E,,1)="",0,1)</f>
        <v>1</v>
      </c>
    </row>
    <row r="121" spans="1:25" x14ac:dyDescent="0.25">
      <c r="A121" s="24">
        <v>44866</v>
      </c>
      <c r="B121" s="25" t="s">
        <v>292</v>
      </c>
      <c r="C121" s="26">
        <v>906000</v>
      </c>
      <c r="D121" s="26">
        <v>69000</v>
      </c>
      <c r="E121" s="26">
        <v>30000</v>
      </c>
      <c r="F121" s="26" t="str">
        <f t="shared" si="3"/>
        <v>Muy alto</v>
      </c>
      <c r="G121" s="26">
        <f>SUM(Tweets[[#This Row],[Likes]:[Respuestas]])</f>
        <v>1005000</v>
      </c>
      <c r="H121" s="27" t="s">
        <v>293</v>
      </c>
      <c r="I121" s="25" t="s">
        <v>42</v>
      </c>
      <c r="J121" s="25" t="s">
        <v>35</v>
      </c>
      <c r="K121" s="25" t="s">
        <v>36</v>
      </c>
      <c r="L121" s="25" t="s">
        <v>80</v>
      </c>
      <c r="M121" s="25" t="s">
        <v>38</v>
      </c>
      <c r="N121" s="25" t="s">
        <v>62</v>
      </c>
      <c r="O121" s="34">
        <f>IFERROR(_xlfn.XLOOKUP(Tweets!A121+1,Diario!$A$1:$A$2009,Diario!$E$1:$E$2009)/_xlfn.XLOOKUP(Tweets!A121,Diario!$A$1:$A$2009,Diario!$E$1:$E$2009)-1,"")</f>
        <v>-1.6113611739235201E-2</v>
      </c>
      <c r="P121" s="34">
        <f>IFERROR(_xlfn.XLOOKUP(Tweets!A121+3,Diario!$A$1:$A$2009,Diario!$E$1:$E$2009)/_xlfn.XLOOKUP(Tweets!A121,Diario!$A$1:$A$2009,Diario!$E$1:$E$2009)-1,"")</f>
        <v>3.2933197859895014E-2</v>
      </c>
      <c r="Q121" s="34">
        <f>IFERROR(_xlfn.XLOOKUP(Tweets!A121+7,Diario!$A$1:$A$2009,Diario!$E$1:$E$2009)/_xlfn.XLOOKUP(Tweets!A121,Diario!$A$1:$A$2009,Diario!$E$1:$E$2009)-1,"")</f>
        <v>-9.5355747281534731E-2</v>
      </c>
      <c r="R121" s="34">
        <f>IFERROR(_xlfn.XLOOKUP(Tweets!A121,Diario!$A:$A,Diario!$I:$I),"")</f>
        <v>1.4903091351336108E-2</v>
      </c>
      <c r="S121" s="34" cm="1">
        <f t="array" ref="S121">IFERROR(_xlfn.STDEV.S(_xlfn._xlws.FILTER(Diario!$J$1:$J$2009,(Diario!$A$1:$A$2009&gt;=Tweets!A121)*(Diario!$A$1:$A$2009&lt;=Tweets!A121+3))),"")</f>
        <v>2.6522302851621393E-2</v>
      </c>
      <c r="T121" s="34" cm="1">
        <f t="array" ref="T121">IFERROR(_xlfn.STDEV.S(_xlfn._xlws.FILTER(Diario!$J$1:$J$2009,(Diario!$A$1:$A$2009&gt;=Tweets!A121)*(Diario!$A$1:$A$2009&lt;=Tweets!A121+7))),"")</f>
        <v>6.2861514882695174E-2</v>
      </c>
      <c r="U121" s="34">
        <f>IFERROR(_xlfn.XLOOKUP(Tweets!A121-1,Diario!$A:$A,Diario!$I:$I),"")</f>
        <v>8.1102342532766974E-3</v>
      </c>
      <c r="V121" s="34" cm="1">
        <f t="array" ref="V121">IFERROR(_xlfn.STDEV.S(_xlfn._xlws.FILTER(Diario!$J:$J,(Diario!$A:$A&gt;=Tweets!A121-3)*(Diario!$A:$A&lt;=Tweets!A121-1))),"")</f>
        <v>4.0248495451683571E-3</v>
      </c>
      <c r="W121" s="34" cm="1">
        <f t="array" ref="W121">IFERROR(_xlfn.STDEV.S(_xlfn._xlws.FILTER(Diario!$J:$J,(Diario!$A:$A&gt;=Tweets!A121-7)*(Diario!$A:$A&lt;=Tweets!A121-1))),"")</f>
        <v>1.8042326502951019E-2</v>
      </c>
      <c r="X121" s="7">
        <f>IF(_xlfn.XLOOKUP(Tweets!A121+3,Diario!$A:$A,Diario!$E:$E,,1)="",0,1)</f>
        <v>1</v>
      </c>
      <c r="Y121" s="7">
        <f>IF(_xlfn.XLOOKUP(Tweets!A121+7,Diario!$A:$A,Diario!$E:$E,,1)="",0,1)</f>
        <v>1</v>
      </c>
    </row>
    <row r="122" spans="1:25" x14ac:dyDescent="0.25">
      <c r="A122" s="24">
        <v>44876</v>
      </c>
      <c r="B122" s="25" t="s">
        <v>294</v>
      </c>
      <c r="C122" s="26">
        <v>20000</v>
      </c>
      <c r="D122" s="26">
        <v>1000</v>
      </c>
      <c r="E122" s="26">
        <v>1000</v>
      </c>
      <c r="F122" s="26" t="str">
        <f t="shared" si="3"/>
        <v>Bajo</v>
      </c>
      <c r="G122" s="26">
        <f>SUM(Tweets[[#This Row],[Likes]:[Respuestas]])</f>
        <v>22000</v>
      </c>
      <c r="H122" s="27" t="s">
        <v>295</v>
      </c>
      <c r="I122" s="25" t="s">
        <v>34</v>
      </c>
      <c r="J122" s="25" t="s">
        <v>54</v>
      </c>
      <c r="K122" s="25" t="s">
        <v>36</v>
      </c>
      <c r="L122" s="25" t="s">
        <v>37</v>
      </c>
      <c r="M122" s="25" t="s">
        <v>38</v>
      </c>
      <c r="N122" s="25" t="s">
        <v>39</v>
      </c>
      <c r="O122" s="34">
        <f>IFERROR(_xlfn.XLOOKUP(Tweets!A122+1,Diario!$A$1:$A$2009,Diario!$E$1:$E$2009)/_xlfn.XLOOKUP(Tweets!A122,Diario!$A$1:$A$2009,Diario!$E$1:$E$2009)-1,"")</f>
        <v>-1.7656723392544538E-2</v>
      </c>
      <c r="P122" s="34">
        <f>IFERROR(_xlfn.XLOOKUP(Tweets!A122+3,Diario!$A$1:$A$2009,Diario!$E$1:$E$2009)/_xlfn.XLOOKUP(Tweets!A122,Diario!$A$1:$A$2009,Diario!$E$1:$E$2009)-1,"")</f>
        <v>-2.7686824282762701E-2</v>
      </c>
      <c r="Q122" s="34">
        <f>IFERROR(_xlfn.XLOOKUP(Tweets!A122+7,Diario!$A$1:$A$2009,Diario!$E$1:$E$2009)/_xlfn.XLOOKUP(Tweets!A122,Diario!$A$1:$A$2009,Diario!$E$1:$E$2009)-1,"")</f>
        <v>-2.2980124888376086E-2</v>
      </c>
      <c r="R122" s="34">
        <f>IFERROR(_xlfn.XLOOKUP(Tweets!A122,Diario!$A:$A,Diario!$I:$I),"")</f>
        <v>1.8704271074022907E-2</v>
      </c>
      <c r="S122" s="34" cm="1">
        <f t="array" ref="S122">IFERROR(_xlfn.STDEV.S(_xlfn._xlws.FILTER(Diario!$J$1:$J$2009,(Diario!$A$1:$A$2009&gt;=Tweets!A122)*(Diario!$A$1:$A$2009&lt;=Tweets!A122+3))),"")</f>
        <v>2.2730990966694158E-2</v>
      </c>
      <c r="T122" s="34" cm="1">
        <f t="array" ref="T122">IFERROR(_xlfn.STDEV.S(_xlfn._xlws.FILTER(Diario!$J$1:$J$2009,(Diario!$A$1:$A$2009&gt;=Tweets!A122)*(Diario!$A$1:$A$2009&lt;=Tweets!A122+7))),"")</f>
        <v>1.5568634671547343E-2</v>
      </c>
      <c r="U122" s="34">
        <f>IFERROR(_xlfn.XLOOKUP(Tweets!A122-1,Diario!$A:$A,Diario!$I:$I),"")</f>
        <v>4.6786624659508422E-3</v>
      </c>
      <c r="V122" s="34" cm="1">
        <f t="array" ref="V122">IFERROR(_xlfn.STDEV.S(_xlfn._xlws.FILTER(Diario!$J:$J,(Diario!$A:$A&gt;=Tweets!A122-3)*(Diario!$A:$A&lt;=Tweets!A122-1))),"")</f>
        <v>0.13109952560609489</v>
      </c>
      <c r="W122" s="34" cm="1">
        <f t="array" ref="W122">IFERROR(_xlfn.STDEV.S(_xlfn._xlws.FILTER(Diario!$J:$J,(Diario!$A:$A&gt;=Tweets!A122-7)*(Diario!$A:$A&lt;=Tweets!A122-1))),"")</f>
        <v>8.2838721456241923E-2</v>
      </c>
      <c r="X122" s="7">
        <f>IF(_xlfn.XLOOKUP(Tweets!A122+3,Diario!$A:$A,Diario!$E:$E,,1)="",0,1)</f>
        <v>1</v>
      </c>
      <c r="Y122" s="7">
        <f>IF(_xlfn.XLOOKUP(Tweets!A122+7,Diario!$A:$A,Diario!$E:$E,,1)="",0,1)</f>
        <v>1</v>
      </c>
    </row>
    <row r="123" spans="1:25" x14ac:dyDescent="0.25">
      <c r="A123" s="24">
        <v>44879</v>
      </c>
      <c r="B123" s="25" t="s">
        <v>296</v>
      </c>
      <c r="C123" s="26">
        <v>25000</v>
      </c>
      <c r="D123" s="26">
        <v>1500</v>
      </c>
      <c r="E123" s="26">
        <v>2000</v>
      </c>
      <c r="F123" s="26" t="str">
        <f t="shared" si="3"/>
        <v>Medio</v>
      </c>
      <c r="G123" s="26">
        <f>SUM(Tweets[[#This Row],[Likes]:[Respuestas]])</f>
        <v>28500</v>
      </c>
      <c r="H123" s="27" t="s">
        <v>297</v>
      </c>
      <c r="I123" s="25" t="s">
        <v>34</v>
      </c>
      <c r="J123" s="25" t="s">
        <v>54</v>
      </c>
      <c r="K123" s="25" t="s">
        <v>36</v>
      </c>
      <c r="L123" s="25" t="s">
        <v>108</v>
      </c>
      <c r="M123" s="25" t="s">
        <v>38</v>
      </c>
      <c r="N123" s="25" t="s">
        <v>39</v>
      </c>
      <c r="O123" s="34">
        <f>IFERROR(_xlfn.XLOOKUP(Tweets!A123+1,Diario!$A$1:$A$2009,Diario!$E$1:$E$2009)/_xlfn.XLOOKUP(Tweets!A123,Diario!$A$1:$A$2009,Diario!$E$1:$E$2009)-1,"")</f>
        <v>1.5891696043764281E-2</v>
      </c>
      <c r="P123" s="34">
        <f>IFERROR(_xlfn.XLOOKUP(Tweets!A123+3,Diario!$A$1:$A$2009,Diario!$E$1:$E$2009)/_xlfn.XLOOKUP(Tweets!A123,Diario!$A$1:$A$2009,Diario!$E$1:$E$2009)-1,"")</f>
        <v>3.6229557084446196E-3</v>
      </c>
      <c r="Q123" s="34">
        <f>IFERROR(_xlfn.XLOOKUP(Tweets!A123+7,Diario!$A$1:$A$2009,Diario!$E$1:$E$2009)/_xlfn.XLOOKUP(Tweets!A123,Diario!$A$1:$A$2009,Diario!$E$1:$E$2009)-1,"")</f>
        <v>-5.115052050606439E-2</v>
      </c>
      <c r="R123" s="34">
        <f>IFERROR(_xlfn.XLOOKUP(Tweets!A123,Diario!$A:$A,Diario!$I:$I),"")</f>
        <v>1.3828462518183052E-3</v>
      </c>
      <c r="S123" s="34" cm="1">
        <f t="array" ref="S123">IFERROR(_xlfn.STDEV.S(_xlfn._xlws.FILTER(Diario!$J$1:$J$2009,(Diario!$A$1:$A$2009&gt;=Tweets!A123)*(Diario!$A$1:$A$2009&lt;=Tweets!A123+3))),"")</f>
        <v>1.18393069666296E-2</v>
      </c>
      <c r="T123" s="34" cm="1">
        <f t="array" ref="T123">IFERROR(_xlfn.STDEV.S(_xlfn._xlws.FILTER(Diario!$J$1:$J$2009,(Diario!$A$1:$A$2009&gt;=Tweets!A123)*(Diario!$A$1:$A$2009&lt;=Tweets!A123+7))),"")</f>
        <v>1.9259181828139134E-2</v>
      </c>
      <c r="U123" s="34">
        <f>IFERROR(_xlfn.XLOOKUP(Tweets!A123-1,Diario!$A:$A,Diario!$I:$I),"")</f>
        <v>1.1811224889815015E-2</v>
      </c>
      <c r="V123" s="34" cm="1">
        <f t="array" ref="V123">IFERROR(_xlfn.STDEV.S(_xlfn._xlws.FILTER(Diario!$J:$J,(Diario!$A:$A&gt;=Tweets!A123-3)*(Diario!$A:$A&lt;=Tweets!A123-1))),"")</f>
        <v>2.3241560134692897E-2</v>
      </c>
      <c r="W123" s="34" cm="1">
        <f t="array" ref="W123">IFERROR(_xlfn.STDEV.S(_xlfn._xlws.FILTER(Diario!$J:$J,(Diario!$A:$A&gt;=Tweets!A123-7)*(Diario!$A:$A&lt;=Tweets!A123-1))),"")</f>
        <v>8.3564034596258663E-2</v>
      </c>
      <c r="X123" s="7">
        <f>IF(_xlfn.XLOOKUP(Tweets!A123+3,Diario!$A:$A,Diario!$E:$E,,1)="",0,1)</f>
        <v>1</v>
      </c>
      <c r="Y123" s="7">
        <f>IF(_xlfn.XLOOKUP(Tweets!A123+7,Diario!$A:$A,Diario!$E:$E,,1)="",0,1)</f>
        <v>1</v>
      </c>
    </row>
    <row r="124" spans="1:25" x14ac:dyDescent="0.25">
      <c r="A124" s="24">
        <v>44895</v>
      </c>
      <c r="B124" s="25" t="s">
        <v>298</v>
      </c>
      <c r="C124" s="26">
        <v>98000</v>
      </c>
      <c r="D124" s="26">
        <v>8000</v>
      </c>
      <c r="E124" s="26">
        <v>6000</v>
      </c>
      <c r="F124" s="26" t="str">
        <f t="shared" si="3"/>
        <v>Alto</v>
      </c>
      <c r="G124" s="26">
        <f>SUM(Tweets[[#This Row],[Likes]:[Respuestas]])</f>
        <v>112000</v>
      </c>
      <c r="H124" s="27" t="s">
        <v>299</v>
      </c>
      <c r="I124" s="25" t="s">
        <v>48</v>
      </c>
      <c r="J124" s="25" t="s">
        <v>35</v>
      </c>
      <c r="K124" s="25" t="s">
        <v>49</v>
      </c>
      <c r="L124" s="25" t="s">
        <v>50</v>
      </c>
      <c r="M124" s="25" t="s">
        <v>45</v>
      </c>
      <c r="N124" s="25" t="s">
        <v>39</v>
      </c>
      <c r="O124" s="34">
        <f>IFERROR(_xlfn.XLOOKUP(Tweets!A124+1,Diario!$A$1:$A$2009,Diario!$E$1:$E$2009)/_xlfn.XLOOKUP(Tweets!A124,Diario!$A$1:$A$2009,Diario!$E$1:$E$2009)-1,"")</f>
        <v>-1.3523202042501237E-2</v>
      </c>
      <c r="P124" s="34">
        <f>IFERROR(_xlfn.XLOOKUP(Tweets!A124+3,Diario!$A$1:$A$2009,Diario!$E$1:$E$2009)/_xlfn.XLOOKUP(Tweets!A124,Diario!$A$1:$A$2009,Diario!$E$1:$E$2009)-1,"")</f>
        <v>-1.657554887865953E-2</v>
      </c>
      <c r="Q124" s="34">
        <f>IFERROR(_xlfn.XLOOKUP(Tweets!A124+7,Diario!$A$1:$A$2009,Diario!$E$1:$E$2009)/_xlfn.XLOOKUP(Tweets!A124,Diario!$A$1:$A$2009,Diario!$E$1:$E$2009)-1,"")</f>
        <v>-2.039645457480832E-2</v>
      </c>
      <c r="R124" s="34">
        <f>IFERROR(_xlfn.XLOOKUP(Tweets!A124,Diario!$A:$A,Diario!$I:$I),"")</f>
        <v>5.2103816596531091E-3</v>
      </c>
      <c r="S124" s="34" cm="1">
        <f t="array" ref="S124">IFERROR(_xlfn.STDEV.S(_xlfn._xlws.FILTER(Diario!$J$1:$J$2009,(Diario!$A$1:$A$2009&gt;=Tweets!A124)*(Diario!$A$1:$A$2009&lt;=Tweets!A124+3))),"")</f>
        <v>1.3385515650229942E-2</v>
      </c>
      <c r="T124" s="34" cm="1">
        <f t="array" ref="T124">IFERROR(_xlfn.STDEV.S(_xlfn._xlws.FILTER(Diario!$J$1:$J$2009,(Diario!$A$1:$A$2009&gt;=Tweets!A124)*(Diario!$A$1:$A$2009&lt;=Tweets!A124+7))),"")</f>
        <v>1.4745373553959116E-2</v>
      </c>
      <c r="U124" s="34">
        <f>IFERROR(_xlfn.XLOOKUP(Tweets!A124-1,Diario!$A:$A,Diario!$I:$I),"")</f>
        <v>2.9466745171618281E-2</v>
      </c>
      <c r="V124" s="34" cm="1">
        <f t="array" ref="V124">IFERROR(_xlfn.STDEV.S(_xlfn._xlws.FILTER(Diario!$J:$J,(Diario!$A:$A&gt;=Tweets!A124-3)*(Diario!$A:$A&lt;=Tweets!A124-1))),"")</f>
        <v>2.9614982634790395E-2</v>
      </c>
      <c r="W124" s="34" cm="1">
        <f t="array" ref="W124">IFERROR(_xlfn.STDEV.S(_xlfn._xlws.FILTER(Diario!$J:$J,(Diario!$A:$A&gt;=Tweets!A124-7)*(Diario!$A:$A&lt;=Tweets!A124-1))),"")</f>
        <v>1.9703329467487637E-2</v>
      </c>
      <c r="X124" s="7">
        <f>IF(_xlfn.XLOOKUP(Tweets!A124+3,Diario!$A:$A,Diario!$E:$E,,1)="",0,1)</f>
        <v>1</v>
      </c>
      <c r="Y124" s="7">
        <f>IF(_xlfn.XLOOKUP(Tweets!A124+7,Diario!$A:$A,Diario!$E:$E,,1)="",0,1)</f>
        <v>1</v>
      </c>
    </row>
    <row r="125" spans="1:25" x14ac:dyDescent="0.25">
      <c r="A125" s="24">
        <v>44920</v>
      </c>
      <c r="B125" s="25" t="s">
        <v>300</v>
      </c>
      <c r="C125" s="26">
        <v>450000</v>
      </c>
      <c r="D125" s="26">
        <v>25000</v>
      </c>
      <c r="E125" s="26">
        <v>32000</v>
      </c>
      <c r="F125" s="26" t="str">
        <f t="shared" si="3"/>
        <v>Muy alto</v>
      </c>
      <c r="G125" s="26">
        <f>SUM(Tweets[[#This Row],[Likes]:[Respuestas]])</f>
        <v>507000</v>
      </c>
      <c r="H125" s="27" t="s">
        <v>301</v>
      </c>
      <c r="I125" s="25" t="s">
        <v>42</v>
      </c>
      <c r="J125" s="25" t="s">
        <v>35</v>
      </c>
      <c r="K125" s="25" t="s">
        <v>36</v>
      </c>
      <c r="L125" s="25" t="s">
        <v>55</v>
      </c>
      <c r="M125" s="25" t="s">
        <v>68</v>
      </c>
      <c r="N125" s="25" t="s">
        <v>62</v>
      </c>
      <c r="O125" s="34">
        <f>IFERROR(_xlfn.XLOOKUP(Tweets!A125+1,Diario!$A$1:$A$2009,Diario!$E$1:$E$2009)/_xlfn.XLOOKUP(Tweets!A125,Diario!$A$1:$A$2009,Diario!$E$1:$E$2009)-1,"")</f>
        <v>4.6958056754224931E-3</v>
      </c>
      <c r="P125" s="34">
        <f>IFERROR(_xlfn.XLOOKUP(Tweets!A125+3,Diario!$A$1:$A$2009,Diario!$E$1:$E$2009)/_xlfn.XLOOKUP(Tweets!A125,Diario!$A$1:$A$2009,Diario!$E$1:$E$2009)-1,"")</f>
        <v>-1.663318450946627E-2</v>
      </c>
      <c r="Q125" s="34">
        <f>IFERROR(_xlfn.XLOOKUP(Tweets!A125+7,Diario!$A:$A,Diario!$E:$E,,1)/_xlfn.XLOOKUP(Tweets!A125,Diario!$A:$A,Diario!$E:$E)-1,"")</f>
        <v>-1.3241237375879344E-2</v>
      </c>
      <c r="R125" s="34">
        <f>IFERROR(_xlfn.XLOOKUP(Tweets!A125,Diario!$A:$A,Diario!$I:$I),"")</f>
        <v>4.5314067973082066E-4</v>
      </c>
      <c r="S125" s="34" cm="1">
        <f t="array" ref="S125">IFERROR(_xlfn.STDEV.S(_xlfn._xlws.FILTER(Diario!$J$1:$J$2009,(Diario!$A$1:$A$2009&gt;=Tweets!A125)*(Diario!$A$1:$A$2009&lt;=Tweets!A125+3))),"")</f>
        <v>9.1799512026002911E-3</v>
      </c>
      <c r="T125" s="34" cm="1">
        <f t="array" ref="T125">IFERROR(_xlfn.STDEV.S(_xlfn._xlws.FILTER(Diario!$J$1:$J$2009,(Diario!$A$1:$A$2009&gt;=Tweets!A125)*(Diario!$A$1:$A$2009&lt;=Tweets!A125+7))),"")</f>
        <v>6.8622095273269549E-3</v>
      </c>
      <c r="U125" s="34">
        <f>IFERROR(_xlfn.XLOOKUP(Tweets!A125-1,Diario!$A:$A,Diario!$I:$I),"")</f>
        <v>2.7620434732081728E-3</v>
      </c>
      <c r="V125" s="34" cm="1">
        <f t="array" ref="V125">IFERROR(_xlfn.STDEV.S(_xlfn._xlws.FILTER(Diario!$J:$J,(Diario!$A:$A&gt;=Tweets!A125-3)*(Diario!$A:$A&lt;=Tweets!A125-1))),"")</f>
        <v>2.8486009793809025E-3</v>
      </c>
      <c r="W125" s="34" cm="1">
        <f t="array" ref="W125">IFERROR(_xlfn.STDEV.S(_xlfn._xlws.FILTER(Diario!$J:$J,(Diario!$A:$A&gt;=Tweets!A125-7)*(Diario!$A:$A&lt;=Tweets!A125-1))),"")</f>
        <v>1.4549714234263865E-2</v>
      </c>
      <c r="X125" s="7">
        <f>IF(_xlfn.XLOOKUP(Tweets!A125+3,Diario!$A:$A,Diario!$E:$E,,1)="",0,1)</f>
        <v>1</v>
      </c>
      <c r="Y125" s="7">
        <f>IF(_xlfn.XLOOKUP(Tweets!A125+7,Diario!$A:$A,Diario!$E:$E,,1)="",0,1)</f>
        <v>1</v>
      </c>
    </row>
    <row r="126" spans="1:25" x14ac:dyDescent="0.25">
      <c r="A126" s="24">
        <v>44925</v>
      </c>
      <c r="B126" s="25" t="s">
        <v>302</v>
      </c>
      <c r="C126" s="26">
        <v>190000</v>
      </c>
      <c r="D126" s="26">
        <v>13000</v>
      </c>
      <c r="E126" s="26">
        <v>13000</v>
      </c>
      <c r="F126" s="26" t="str">
        <f t="shared" si="3"/>
        <v>Alto</v>
      </c>
      <c r="G126" s="26">
        <f>SUM(Tweets[[#This Row],[Likes]:[Respuestas]])</f>
        <v>216000</v>
      </c>
      <c r="H126" s="27" t="s">
        <v>303</v>
      </c>
      <c r="I126" s="25" t="s">
        <v>48</v>
      </c>
      <c r="J126" s="25" t="s">
        <v>35</v>
      </c>
      <c r="K126" s="25" t="s">
        <v>43</v>
      </c>
      <c r="L126" s="25" t="s">
        <v>80</v>
      </c>
      <c r="M126" s="25" t="s">
        <v>45</v>
      </c>
      <c r="N126" s="25" t="s">
        <v>39</v>
      </c>
      <c r="O126" s="34">
        <f>IFERROR(_xlfn.XLOOKUP(Tweets!A126+1,Diario!$A$1:$A$2009,Diario!$E$1:$E$2009)/_xlfn.XLOOKUP(Tweets!A126,Diario!$A$1:$A$2009,Diario!$E$1:$E$2009)-1,"")</f>
        <v>-3.9391128489227878E-3</v>
      </c>
      <c r="P126" s="34">
        <f>IFERROR(_xlfn.XLOOKUP(Tweets!A126+3,Diario!$A$1:$A$2009,Diario!$E$1:$E$2009)/_xlfn.XLOOKUP(Tweets!A126,Diario!$A$1:$A$2009,Diario!$E$1:$E$2009)-1,"")</f>
        <v>4.4386347789033831E-3</v>
      </c>
      <c r="Q126" s="34">
        <f>IFERROR(_xlfn.XLOOKUP(Tweets!A126+7,Diario!$A$1:$A$2009,Diario!$E$1:$E$2009)/_xlfn.XLOOKUP(Tweets!A126,Diario!$A$1:$A$2009,Diario!$E$1:$E$2009)-1,"")</f>
        <v>2.109282979666216E-2</v>
      </c>
      <c r="R126" s="34">
        <f>IFERROR(_xlfn.XLOOKUP(Tweets!A126,Diario!$A:$A,Diario!$I:$I),"")</f>
        <v>2.0379027396288712E-4</v>
      </c>
      <c r="S126" s="34" cm="1">
        <f t="array" ref="S126">IFERROR(_xlfn.STDEV.S(_xlfn._xlws.FILTER(Diario!$J$1:$J$2009,(Diario!$A$1:$A$2009&gt;=Tweets!A126)*(Diario!$A$1:$A$2009&lt;=Tweets!A126+3))),"")</f>
        <v>3.9156015943450431E-3</v>
      </c>
      <c r="T126" s="34" cm="1">
        <f t="array" ref="T126">IFERROR(_xlfn.STDEV.S(_xlfn._xlws.FILTER(Diario!$J$1:$J$2009,(Diario!$A$1:$A$2009&gt;=Tweets!A126)*(Diario!$A$1:$A$2009&lt;=Tweets!A126+7))),"")</f>
        <v>5.0044471538877632E-3</v>
      </c>
      <c r="U126" s="34">
        <f>IFERROR(_xlfn.XLOOKUP(Tweets!A126-1,Diario!$A:$A,Diario!$I:$I),"")</f>
        <v>3.5138793119066824E-4</v>
      </c>
      <c r="V126" s="34" cm="1">
        <f t="array" ref="V126">IFERROR(_xlfn.STDEV.S(_xlfn._xlws.FILTER(Diario!$J:$J,(Diario!$A:$A&gt;=Tweets!A126-3)*(Diario!$A:$A&lt;=Tweets!A126-1))),"")</f>
        <v>7.4489699745004714E-3</v>
      </c>
      <c r="W126" s="34" cm="1">
        <f t="array" ref="W126">IFERROR(_xlfn.STDEV.S(_xlfn._xlws.FILTER(Diario!$J:$J,(Diario!$A:$A&gt;=Tweets!A126-7)*(Diario!$A:$A&lt;=Tweets!A126-1))),"")</f>
        <v>6.873668560496691E-3</v>
      </c>
      <c r="X126" s="7">
        <f>IF(_xlfn.XLOOKUP(Tweets!A126+3,Diario!$A:$A,Diario!$E:$E,,1)="",0,1)</f>
        <v>1</v>
      </c>
      <c r="Y126" s="7">
        <f>IF(_xlfn.XLOOKUP(Tweets!A126+7,Diario!$A:$A,Diario!$E:$E,,1)="",0,1)</f>
        <v>1</v>
      </c>
    </row>
    <row r="127" spans="1:25" x14ac:dyDescent="0.25">
      <c r="A127" s="24">
        <v>44938</v>
      </c>
      <c r="B127" s="25" t="s">
        <v>304</v>
      </c>
      <c r="C127" s="26">
        <v>182000</v>
      </c>
      <c r="D127" s="26">
        <v>10000</v>
      </c>
      <c r="E127" s="26">
        <v>9000</v>
      </c>
      <c r="F127" s="26" t="str">
        <f t="shared" si="3"/>
        <v>Alto</v>
      </c>
      <c r="G127" s="26">
        <f>SUM(Tweets[[#This Row],[Likes]:[Respuestas]])</f>
        <v>201000</v>
      </c>
      <c r="H127" s="27" t="s">
        <v>305</v>
      </c>
      <c r="I127" s="25" t="s">
        <v>48</v>
      </c>
      <c r="J127" s="25" t="s">
        <v>35</v>
      </c>
      <c r="K127" s="25" t="s">
        <v>36</v>
      </c>
      <c r="L127" s="25" t="s">
        <v>80</v>
      </c>
      <c r="M127" s="25" t="s">
        <v>37</v>
      </c>
      <c r="N127" s="25" t="s">
        <v>62</v>
      </c>
      <c r="O127" s="34">
        <f>IFERROR(_xlfn.XLOOKUP(Tweets!A127+1,Diario!$A$1:$A$2009,Diario!$E$1:$E$2009)/_xlfn.XLOOKUP(Tweets!A127,Diario!$A$1:$A$2009,Diario!$E$1:$E$2009)-1,"")</f>
        <v>5.5945895263941336E-2</v>
      </c>
      <c r="P127" s="34">
        <f>IFERROR(_xlfn.XLOOKUP(Tweets!A127+3,Diario!$A$1:$A$2009,Diario!$E$1:$E$2009)/_xlfn.XLOOKUP(Tweets!A127,Diario!$A$1:$A$2009,Diario!$E$1:$E$2009)-1,"")</f>
        <v>0.10591385093927763</v>
      </c>
      <c r="Q127" s="34">
        <f>IFERROR(_xlfn.XLOOKUP(Tweets!A127+7,Diario!$A$1:$A$2009,Diario!$E$1:$E$2009)/_xlfn.XLOOKUP(Tweets!A127,Diario!$A$1:$A$2009,Diario!$E$1:$E$2009)-1,"")</f>
        <v>0.11789772242429608</v>
      </c>
      <c r="R127" s="34">
        <f>IFERROR(_xlfn.XLOOKUP(Tweets!A127,Diario!$A:$A,Diario!$I:$I),"")</f>
        <v>6.3432882564664174E-3</v>
      </c>
      <c r="S127" s="34" cm="1">
        <f t="array" ref="S127">IFERROR(_xlfn.STDEV.S(_xlfn._xlws.FILTER(Diario!$J$1:$J$2009,(Diario!$A$1:$A$2009&gt;=Tweets!A127)*(Diario!$A$1:$A$2009&lt;=Tweets!A127+3))),"")</f>
        <v>3.0339115418641951E-2</v>
      </c>
      <c r="T127" s="34" cm="1">
        <f t="array" ref="T127">IFERROR(_xlfn.STDEV.S(_xlfn._xlws.FILTER(Diario!$J$1:$J$2009,(Diario!$A$1:$A$2009&gt;=Tweets!A127)*(Diario!$A$1:$A$2009&lt;=Tweets!A127+7))),"")</f>
        <v>3.4378993386621669E-2</v>
      </c>
      <c r="U127" s="34">
        <f>IFERROR(_xlfn.XLOOKUP(Tweets!A127-1,Diario!$A:$A,Diario!$I:$I),"")</f>
        <v>7.7346034271682674E-3</v>
      </c>
      <c r="V127" s="34" cm="1">
        <f t="array" ref="V127">IFERROR(_xlfn.STDEV.S(_xlfn._xlws.FILTER(Diario!$J:$J,(Diario!$A:$A&gt;=Tweets!A127-3)*(Diario!$A:$A&lt;=Tweets!A127-1))),"")</f>
        <v>1.87405352219146E-2</v>
      </c>
      <c r="W127" s="34" cm="1">
        <f t="array" ref="W127">IFERROR(_xlfn.STDEV.S(_xlfn._xlws.FILTER(Diario!$J:$J,(Diario!$A:$A&gt;=Tweets!A127-7)*(Diario!$A:$A&lt;=Tweets!A127-1))),"")</f>
        <v>1.7828041118578171E-2</v>
      </c>
      <c r="X127" s="7">
        <f>IF(_xlfn.XLOOKUP(Tweets!A127+3,Diario!$A:$A,Diario!$E:$E,,1)="",0,1)</f>
        <v>1</v>
      </c>
      <c r="Y127" s="7">
        <f>IF(_xlfn.XLOOKUP(Tweets!A127+7,Diario!$A:$A,Diario!$E:$E,,1)="",0,1)</f>
        <v>1</v>
      </c>
    </row>
    <row r="128" spans="1:25" x14ac:dyDescent="0.25">
      <c r="A128" s="24">
        <v>44970</v>
      </c>
      <c r="B128" s="25" t="s">
        <v>53</v>
      </c>
      <c r="C128" s="26">
        <v>170000</v>
      </c>
      <c r="D128" s="26">
        <v>7000</v>
      </c>
      <c r="E128" s="26">
        <v>7000</v>
      </c>
      <c r="F128" s="26" t="str">
        <f t="shared" si="3"/>
        <v>Alto</v>
      </c>
      <c r="G128" s="26">
        <f>SUM(Tweets[[#This Row],[Likes]:[Respuestas]])</f>
        <v>184000</v>
      </c>
      <c r="H128" s="27" t="s">
        <v>306</v>
      </c>
      <c r="I128" s="25" t="s">
        <v>53</v>
      </c>
      <c r="J128" s="25" t="s">
        <v>54</v>
      </c>
      <c r="K128" s="25" t="s">
        <v>43</v>
      </c>
      <c r="L128" s="25" t="s">
        <v>55</v>
      </c>
      <c r="M128" s="25" t="s">
        <v>55</v>
      </c>
      <c r="N128" s="25" t="s">
        <v>39</v>
      </c>
      <c r="O128" s="34">
        <f>IFERROR(_xlfn.XLOOKUP(Tweets!A128+1,Diario!$A$1:$A$2009,Diario!$E$1:$E$2009)/_xlfn.XLOOKUP(Tweets!A128,Diario!$A$1:$A$2009,Diario!$E$1:$E$2009)-1,"")</f>
        <v>1.7836884313511492E-2</v>
      </c>
      <c r="P128" s="34">
        <f>IFERROR(_xlfn.XLOOKUP(Tweets!A128+3,Diario!$A$1:$A$2009,Diario!$E$1:$E$2009)/_xlfn.XLOOKUP(Tweets!A128,Diario!$A$1:$A$2009,Diario!$E$1:$E$2009)-1,"")</f>
        <v>7.8893249491356343E-2</v>
      </c>
      <c r="Q128" s="34">
        <f>IFERROR(_xlfn.XLOOKUP(Tweets!A128+7,Diario!$A$1:$A$2009,Diario!$E$1:$E$2009)/_xlfn.XLOOKUP(Tweets!A128,Diario!$A$1:$A$2009,Diario!$E$1:$E$2009)-1,"")</f>
        <v>0.13691406706109577</v>
      </c>
      <c r="R128" s="34">
        <f>IFERROR(_xlfn.XLOOKUP(Tweets!A128,Diario!$A:$A,Diario!$I:$I),"")</f>
        <v>5.3197825681274645E-2</v>
      </c>
      <c r="S128" s="34" cm="1">
        <f t="array" ref="S128">IFERROR(_xlfn.STDEV.S(_xlfn._xlws.FILTER(Diario!$J$1:$J$2009,(Diario!$A$1:$A$2009&gt;=Tweets!A128)*(Diario!$A$1:$A$2009&lt;=Tweets!A128+3))),"")</f>
        <v>5.3421994452811497E-2</v>
      </c>
      <c r="T128" s="34" cm="1">
        <f t="array" ref="T128">IFERROR(_xlfn.STDEV.S(_xlfn._xlws.FILTER(Diario!$J$1:$J$2009,(Diario!$A$1:$A$2009&gt;=Tweets!A128)*(Diario!$A$1:$A$2009&lt;=Tweets!A128+7))),"")</f>
        <v>4.0383224198442765E-2</v>
      </c>
      <c r="U128" s="34">
        <f>IFERROR(_xlfn.XLOOKUP(Tweets!A128-1,Diario!$A:$A,Diario!$I:$I),"")</f>
        <v>1.8761356787442621E-2</v>
      </c>
      <c r="V128" s="34" cm="1">
        <f t="array" ref="V128">IFERROR(_xlfn.STDEV.S(_xlfn._xlws.FILTER(Diario!$J:$J,(Diario!$A:$A&gt;=Tweets!A128-3)*(Diario!$A:$A&lt;=Tweets!A128-1))),"")</f>
        <v>7.5854935869772147E-3</v>
      </c>
      <c r="W128" s="34" cm="1">
        <f t="array" ref="W128">IFERROR(_xlfn.STDEV.S(_xlfn._xlws.FILTER(Diario!$J:$J,(Diario!$A:$A&gt;=Tweets!A128-7)*(Diario!$A:$A&lt;=Tweets!A128-1))),"")</f>
        <v>2.2916985936011474E-2</v>
      </c>
      <c r="X128" s="7">
        <f>IF(_xlfn.XLOOKUP(Tweets!A128+3,Diario!$A:$A,Diario!$E:$E,,1)="",0,1)</f>
        <v>1</v>
      </c>
      <c r="Y128" s="7">
        <f>IF(_xlfn.XLOOKUP(Tweets!A128+7,Diario!$A:$A,Diario!$E:$E,,1)="",0,1)</f>
        <v>1</v>
      </c>
    </row>
    <row r="129" spans="1:25" x14ac:dyDescent="0.25">
      <c r="A129" s="24">
        <v>44988</v>
      </c>
      <c r="B129" s="25" t="s">
        <v>307</v>
      </c>
      <c r="C129" s="26">
        <v>246000</v>
      </c>
      <c r="D129" s="26">
        <v>29000</v>
      </c>
      <c r="E129" s="26">
        <v>29000</v>
      </c>
      <c r="F129" s="26" t="str">
        <f t="shared" si="3"/>
        <v>Muy alto</v>
      </c>
      <c r="G129" s="26">
        <f>SUM(Tweets[[#This Row],[Likes]:[Respuestas]])</f>
        <v>304000</v>
      </c>
      <c r="H129" s="27" t="s">
        <v>308</v>
      </c>
      <c r="I129" s="25" t="s">
        <v>42</v>
      </c>
      <c r="J129" s="25" t="s">
        <v>35</v>
      </c>
      <c r="K129" s="25" t="s">
        <v>43</v>
      </c>
      <c r="L129" s="25" t="s">
        <v>108</v>
      </c>
      <c r="M129" s="25" t="s">
        <v>38</v>
      </c>
      <c r="N129" s="25" t="s">
        <v>39</v>
      </c>
      <c r="O129" s="34">
        <f>IFERROR(_xlfn.XLOOKUP(Tweets!A129+1,Diario!$A$1:$A$2009,Diario!$E$1:$E$2009)/_xlfn.XLOOKUP(Tweets!A129,Diario!$A$1:$A$2009,Diario!$E$1:$E$2009)-1,"")</f>
        <v>2.3602412216239266E-4</v>
      </c>
      <c r="P129" s="34">
        <f>IFERROR(_xlfn.XLOOKUP(Tweets!A129+3,Diario!$A$1:$A$2009,Diario!$E$1:$E$2009)/_xlfn.XLOOKUP(Tweets!A129,Diario!$A$1:$A$2009,Diario!$E$1:$E$2009)-1,"")</f>
        <v>3.3907356134503797E-3</v>
      </c>
      <c r="Q129" s="34">
        <f>IFERROR(_xlfn.XLOOKUP(Tweets!A129+7,Diario!$A$1:$A$2009,Diario!$E$1:$E$2009)/_xlfn.XLOOKUP(Tweets!A129,Diario!$A$1:$A$2009,Diario!$E$1:$E$2009)-1,"")</f>
        <v>-9.8506754713861611E-2</v>
      </c>
      <c r="R129" s="34">
        <f>IFERROR(_xlfn.XLOOKUP(Tweets!A129,Diario!$A:$A,Diario!$I:$I),"")</f>
        <v>3.8895186436994002E-2</v>
      </c>
      <c r="S129" s="34" cm="1">
        <f t="array" ref="S129">IFERROR(_xlfn.STDEV.S(_xlfn._xlws.FILTER(Diario!$J$1:$J$2009,(Diario!$A$1:$A$2009&gt;=Tweets!A129)*(Diario!$A$1:$A$2009&lt;=Tweets!A129+3))),"")</f>
        <v>5.8271001970110854E-3</v>
      </c>
      <c r="T129" s="34" cm="1">
        <f t="array" ref="T129">IFERROR(_xlfn.STDEV.S(_xlfn._xlws.FILTER(Diario!$J$1:$J$2009,(Diario!$A$1:$A$2009&gt;=Tweets!A129)*(Diario!$A$1:$A$2009&lt;=Tweets!A129+7))),"")</f>
        <v>2.3885278431141028E-2</v>
      </c>
      <c r="U129" s="34">
        <f>IFERROR(_xlfn.XLOOKUP(Tweets!A129-1,Diario!$A:$A,Diario!$I:$I),"")</f>
        <v>2.4093250175473192E-2</v>
      </c>
      <c r="V129" s="34" cm="1">
        <f t="array" ref="V129">IFERROR(_xlfn.STDEV.S(_xlfn._xlws.FILTER(Diario!$J:$J,(Diario!$A:$A&gt;=Tweets!A129-3)*(Diario!$A:$A&lt;=Tweets!A129-1))),"")</f>
        <v>3.5455829198344238E-2</v>
      </c>
      <c r="W129" s="34" cm="1">
        <f t="array" ref="W129">IFERROR(_xlfn.STDEV.S(_xlfn._xlws.FILTER(Diario!$J:$J,(Diario!$A:$A&gt;=Tweets!A129-7)*(Diario!$A:$A&lt;=Tweets!A129-1))),"")</f>
        <v>2.3103867114777275E-2</v>
      </c>
      <c r="X129" s="7">
        <f>IF(_xlfn.XLOOKUP(Tweets!A129+3,Diario!$A:$A,Diario!$E:$E,,1)="",0,1)</f>
        <v>1</v>
      </c>
      <c r="Y129" s="7">
        <f>IF(_xlfn.XLOOKUP(Tweets!A129+7,Diario!$A:$A,Diario!$E:$E,,1)="",0,1)</f>
        <v>1</v>
      </c>
    </row>
    <row r="130" spans="1:25" x14ac:dyDescent="0.25">
      <c r="A130" s="24">
        <v>45026</v>
      </c>
      <c r="B130" s="25" t="s">
        <v>309</v>
      </c>
      <c r="C130" s="26">
        <v>16000</v>
      </c>
      <c r="D130" s="26">
        <v>1000</v>
      </c>
      <c r="E130" s="26">
        <v>1000</v>
      </c>
      <c r="F130" s="26" t="str">
        <f t="shared" ref="F130:F161" si="4">IF(G130&lt;=_xlfn.PERCENTILE.INC($G:$G,0.25),"Bajo", IF(G130&lt;=_xlfn.PERCENTILE.INC($G:$G,0.5),"Medio", IF(G130&lt;=_xlfn.PERCENTILE.INC($G:$G,0.75),"Alto","Muy alto")))</f>
        <v>Bajo</v>
      </c>
      <c r="G130" s="26">
        <f>SUM(Tweets[[#This Row],[Likes]:[Respuestas]])</f>
        <v>18000</v>
      </c>
      <c r="H130" s="27" t="s">
        <v>310</v>
      </c>
      <c r="I130" s="25" t="s">
        <v>53</v>
      </c>
      <c r="J130" s="25" t="s">
        <v>35</v>
      </c>
      <c r="K130" s="25" t="s">
        <v>36</v>
      </c>
      <c r="L130" s="25" t="s">
        <v>80</v>
      </c>
      <c r="M130" s="25" t="s">
        <v>38</v>
      </c>
      <c r="N130" s="25" t="s">
        <v>39</v>
      </c>
      <c r="O130" s="34">
        <f>IFERROR(_xlfn.XLOOKUP(Tweets!A130+1,Diario!$A$1:$A$2009,Diario!$E$1:$E$2009)/_xlfn.XLOOKUP(Tweets!A130,Diario!$A$1:$A$2009,Diario!$E$1:$E$2009)-1,"")</f>
        <v>2.0947260876392093E-2</v>
      </c>
      <c r="P130" s="34">
        <f>IFERROR(_xlfn.XLOOKUP(Tweets!A130+3,Diario!$A$1:$A$2009,Diario!$E$1:$E$2009)/_xlfn.XLOOKUP(Tweets!A130,Diario!$A$1:$A$2009,Diario!$E$1:$E$2009)-1,"")</f>
        <v>2.5321078861774149E-2</v>
      </c>
      <c r="Q130" s="34">
        <f>IFERROR(_xlfn.XLOOKUP(Tweets!A130+7,Diario!$A$1:$A$2009,Diario!$E$1:$E$2009)/_xlfn.XLOOKUP(Tweets!A130,Diario!$A$1:$A$2009,Diario!$E$1:$E$2009)-1,"")</f>
        <v>-6.6149792343950242E-3</v>
      </c>
      <c r="R130" s="34">
        <f>IFERROR(_xlfn.XLOOKUP(Tweets!A130,Diario!$A:$A,Diario!$I:$I),"")</f>
        <v>1.7141741614319406E-2</v>
      </c>
      <c r="S130" s="34" cm="1">
        <f t="array" ref="S130">IFERROR(_xlfn.STDEV.S(_xlfn._xlws.FILTER(Diario!$J$1:$J$2009,(Diario!$A$1:$A$2009&gt;=Tweets!A130)*(Diario!$A$1:$A$2009&lt;=Tweets!A130+3))),"")</f>
        <v>1.4555000287398605E-2</v>
      </c>
      <c r="T130" s="34" cm="1">
        <f t="array" ref="T130">IFERROR(_xlfn.STDEV.S(_xlfn._xlws.FILTER(Diario!$J$1:$J$2009,(Diario!$A$1:$A$2009&gt;=Tweets!A130)*(Diario!$A$1:$A$2009&lt;=Tweets!A130+7))),"")</f>
        <v>1.9676726882285257E-2</v>
      </c>
      <c r="U130" s="34">
        <f>IFERROR(_xlfn.XLOOKUP(Tweets!A130-1,Diario!$A:$A,Diario!$I:$I),"")</f>
        <v>1.4300739416496623E-2</v>
      </c>
      <c r="V130" s="34" cm="1">
        <f t="array" ref="V130">IFERROR(_xlfn.STDEV.S(_xlfn._xlws.FILTER(Diario!$J:$J,(Diario!$A:$A&gt;=Tweets!A130-3)*(Diario!$A:$A&lt;=Tweets!A130-1))),"")</f>
        <v>2.2826481354353823E-2</v>
      </c>
      <c r="W130" s="34" cm="1">
        <f t="array" ref="W130">IFERROR(_xlfn.STDEV.S(_xlfn._xlws.FILTER(Diario!$J:$J,(Diario!$A:$A&gt;=Tweets!A130-7)*(Diario!$A:$A&lt;=Tweets!A130-1))),"")</f>
        <v>1.7752092012674355E-2</v>
      </c>
      <c r="X130" s="7">
        <f>IF(_xlfn.XLOOKUP(Tweets!A130+3,Diario!$A:$A,Diario!$E:$E,,1)="",0,1)</f>
        <v>1</v>
      </c>
      <c r="Y130" s="7">
        <f>IF(_xlfn.XLOOKUP(Tweets!A130+7,Diario!$A:$A,Diario!$E:$E,,1)="",0,1)</f>
        <v>1</v>
      </c>
    </row>
    <row r="131" spans="1:25" x14ac:dyDescent="0.25">
      <c r="A131" s="24">
        <v>45029</v>
      </c>
      <c r="B131" s="25" t="s">
        <v>311</v>
      </c>
      <c r="C131" s="26">
        <v>47000</v>
      </c>
      <c r="D131" s="26">
        <v>4000</v>
      </c>
      <c r="E131" s="26">
        <v>3000</v>
      </c>
      <c r="F131" s="26" t="str">
        <f t="shared" si="4"/>
        <v>Medio</v>
      </c>
      <c r="G131" s="26">
        <f>SUM(Tweets[[#This Row],[Likes]:[Respuestas]])</f>
        <v>54000</v>
      </c>
      <c r="H131" s="27" t="s">
        <v>312</v>
      </c>
      <c r="I131" s="25" t="s">
        <v>53</v>
      </c>
      <c r="J131" s="25" t="s">
        <v>35</v>
      </c>
      <c r="K131" s="25" t="s">
        <v>43</v>
      </c>
      <c r="L131" s="25" t="s">
        <v>80</v>
      </c>
      <c r="M131" s="25" t="s">
        <v>38</v>
      </c>
      <c r="N131" s="25" t="s">
        <v>39</v>
      </c>
      <c r="O131" s="34">
        <f>IFERROR(_xlfn.XLOOKUP(Tweets!A131+1,Diario!$A$1:$A$2009,Diario!$E$1:$E$2009)/_xlfn.XLOOKUP(Tweets!A131,Diario!$A$1:$A$2009,Diario!$E$1:$E$2009)-1,"")</f>
        <v>3.9101725158183775E-3</v>
      </c>
      <c r="P131" s="34">
        <f>IFERROR(_xlfn.XLOOKUP(Tweets!A131+3,Diario!$A$1:$A$2009,Diario!$E$1:$E$2009)/_xlfn.XLOOKUP(Tweets!A131,Diario!$A$1:$A$2009,Diario!$E$1:$E$2009)-1,"")</f>
        <v>-1.8019556609406573E-3</v>
      </c>
      <c r="Q131" s="34">
        <f>IFERROR(_xlfn.XLOOKUP(Tweets!A131+7,Diario!$A$1:$A$2009,Diario!$E$1:$E$2009)/_xlfn.XLOOKUP(Tweets!A131,Diario!$A$1:$A$2009,Diario!$E$1:$E$2009)-1,"")</f>
        <v>-6.8920950727739405E-2</v>
      </c>
      <c r="R131" s="34">
        <f>IFERROR(_xlfn.XLOOKUP(Tweets!A131,Diario!$A:$A,Diario!$I:$I),"")</f>
        <v>2.0507646750389096E-2</v>
      </c>
      <c r="S131" s="34" cm="1">
        <f t="array" ref="S131">IFERROR(_xlfn.STDEV.S(_xlfn._xlws.FILTER(Diario!$J$1:$J$2009,(Diario!$A$1:$A$2009&gt;=Tweets!A131)*(Diario!$A$1:$A$2009&lt;=Tweets!A131+3))),"")</f>
        <v>1.4962953091893796E-2</v>
      </c>
      <c r="T131" s="34" cm="1">
        <f t="array" ref="T131">IFERROR(_xlfn.STDEV.S(_xlfn._xlws.FILTER(Diario!$J$1:$J$2009,(Diario!$A$1:$A$2009&gt;=Tweets!A131)*(Diario!$A$1:$A$2009&lt;=Tweets!A131+7))),"")</f>
        <v>2.6289000561195552E-2</v>
      </c>
      <c r="U131" s="34">
        <f>IFERROR(_xlfn.XLOOKUP(Tweets!A131-1,Diario!$A:$A,Diario!$I:$I),"")</f>
        <v>8.7818008680597016E-3</v>
      </c>
      <c r="V131" s="34" cm="1">
        <f t="array" ref="V131">IFERROR(_xlfn.STDEV.S(_xlfn._xlws.FILTER(Diario!$J:$J,(Diario!$A:$A&gt;=Tweets!A131-3)*(Diario!$A:$A&lt;=Tweets!A131-1))),"")</f>
        <v>1.7605797093631415E-2</v>
      </c>
      <c r="W131" s="34" cm="1">
        <f t="array" ref="W131">IFERROR(_xlfn.STDEV.S(_xlfn._xlws.FILTER(Diario!$J:$J,(Diario!$A:$A&gt;=Tweets!A131-7)*(Diario!$A:$A&lt;=Tweets!A131-1))),"")</f>
        <v>1.8977481525975014E-2</v>
      </c>
      <c r="X131" s="7">
        <f>IF(_xlfn.XLOOKUP(Tweets!A131+3,Diario!$A:$A,Diario!$E:$E,,1)="",0,1)</f>
        <v>1</v>
      </c>
      <c r="Y131" s="7">
        <f>IF(_xlfn.XLOOKUP(Tweets!A131+7,Diario!$A:$A,Diario!$E:$E,,1)="",0,1)</f>
        <v>1</v>
      </c>
    </row>
    <row r="132" spans="1:25" x14ac:dyDescent="0.25">
      <c r="A132" s="24">
        <v>45073</v>
      </c>
      <c r="B132" s="25" t="s">
        <v>313</v>
      </c>
      <c r="C132" s="26">
        <v>101000</v>
      </c>
      <c r="D132" s="26">
        <v>13000</v>
      </c>
      <c r="E132" s="26">
        <v>9000</v>
      </c>
      <c r="F132" s="26" t="str">
        <f t="shared" si="4"/>
        <v>Alto</v>
      </c>
      <c r="G132" s="26">
        <f>SUM(Tweets[[#This Row],[Likes]:[Respuestas]])</f>
        <v>123000</v>
      </c>
      <c r="H132" s="27" t="s">
        <v>314</v>
      </c>
      <c r="I132" s="25" t="s">
        <v>42</v>
      </c>
      <c r="J132" s="25" t="s">
        <v>35</v>
      </c>
      <c r="K132" s="25" t="s">
        <v>43</v>
      </c>
      <c r="L132" s="25" t="s">
        <v>96</v>
      </c>
      <c r="M132" s="25" t="s">
        <v>45</v>
      </c>
      <c r="N132" s="25" t="s">
        <v>39</v>
      </c>
      <c r="O132" s="34">
        <f>IFERROR(_xlfn.XLOOKUP(Tweets!A132+1,Diario!$A$1:$A$2009,Diario!$E$1:$E$2009)/_xlfn.XLOOKUP(Tweets!A132,Diario!$A$1:$A$2009,Diario!$E$1:$E$2009)-1,"")</f>
        <v>4.653568852164125E-2</v>
      </c>
      <c r="P132" s="34">
        <f>IFERROR(_xlfn.XLOOKUP(Tweets!A132+3,Diario!$A$1:$A$2009,Diario!$E$1:$E$2009)/_xlfn.XLOOKUP(Tweets!A132,Diario!$A$1:$A$2009,Diario!$E$1:$E$2009)-1,"")</f>
        <v>3.0986425352848013E-2</v>
      </c>
      <c r="Q132" s="34">
        <f>IFERROR(_xlfn.XLOOKUP(Tweets!A132+7,Diario!$A$1:$A$2009,Diario!$E$1:$E$2009)/_xlfn.XLOOKUP(Tweets!A132,Diario!$A$1:$A$2009,Diario!$E$1:$E$2009)-1,"")</f>
        <v>7.821371363747609E-3</v>
      </c>
      <c r="R132" s="34">
        <f>IFERROR(_xlfn.XLOOKUP(Tweets!A132,Diario!$A:$A,Diario!$I:$I),"")</f>
        <v>2.7537471917323041E-2</v>
      </c>
      <c r="S132" s="34" cm="1">
        <f t="array" ref="S132">IFERROR(_xlfn.STDEV.S(_xlfn._xlws.FILTER(Diario!$J$1:$J$2009,(Diario!$A$1:$A$2009&gt;=Tweets!A132)*(Diario!$A$1:$A$2009&lt;=Tweets!A132+3))),"")</f>
        <v>2.914154215802079E-2</v>
      </c>
      <c r="T132" s="34" cm="1">
        <f t="array" ref="T132">IFERROR(_xlfn.STDEV.S(_xlfn._xlws.FILTER(Diario!$J$1:$J$2009,(Diario!$A$1:$A$2009&gt;=Tweets!A132)*(Diario!$A$1:$A$2009&lt;=Tweets!A132+7))),"")</f>
        <v>2.1117172462725226E-2</v>
      </c>
      <c r="U132" s="34">
        <f>IFERROR(_xlfn.XLOOKUP(Tweets!A132-1,Diario!$A:$A,Diario!$I:$I),"")</f>
        <v>3.5446171734111263E-2</v>
      </c>
      <c r="V132" s="34" cm="1">
        <f t="array" ref="V132">IFERROR(_xlfn.STDEV.S(_xlfn._xlws.FILTER(Diario!$J:$J,(Diario!$A:$A&gt;=Tweets!A132-3)*(Diario!$A:$A&lt;=Tweets!A132-1))),"")</f>
        <v>1.9031968166947602E-3</v>
      </c>
      <c r="W132" s="34" cm="1">
        <f t="array" ref="W132">IFERROR(_xlfn.STDEV.S(_xlfn._xlws.FILTER(Diario!$J:$J,(Diario!$A:$A&gt;=Tweets!A132-7)*(Diario!$A:$A&lt;=Tweets!A132-1))),"")</f>
        <v>1.6133579253996798E-2</v>
      </c>
      <c r="X132" s="7">
        <f>IF(_xlfn.XLOOKUP(Tweets!A132+3,Diario!$A:$A,Diario!$E:$E,,1)="",0,1)</f>
        <v>1</v>
      </c>
      <c r="Y132" s="7">
        <f>IF(_xlfn.XLOOKUP(Tweets!A132+7,Diario!$A:$A,Diario!$E:$E,,1)="",0,1)</f>
        <v>1</v>
      </c>
    </row>
    <row r="133" spans="1:25" x14ac:dyDescent="0.25">
      <c r="A133" s="24">
        <v>45095</v>
      </c>
      <c r="B133" s="25" t="s">
        <v>315</v>
      </c>
      <c r="C133" s="26">
        <v>3000</v>
      </c>
      <c r="D133" s="26">
        <v>708</v>
      </c>
      <c r="E133" s="26">
        <v>1000</v>
      </c>
      <c r="F133" s="26" t="str">
        <f t="shared" si="4"/>
        <v>Bajo</v>
      </c>
      <c r="G133" s="26">
        <f>SUM(Tweets[[#This Row],[Likes]:[Respuestas]])</f>
        <v>4708</v>
      </c>
      <c r="H133" s="27" t="s">
        <v>316</v>
      </c>
      <c r="I133" s="25" t="s">
        <v>42</v>
      </c>
      <c r="J133" s="25" t="s">
        <v>35</v>
      </c>
      <c r="K133" s="25" t="s">
        <v>43</v>
      </c>
      <c r="L133" s="25" t="s">
        <v>44</v>
      </c>
      <c r="M133" s="25" t="s">
        <v>65</v>
      </c>
      <c r="N133" s="25" t="s">
        <v>39</v>
      </c>
      <c r="O133" s="34">
        <f>IFERROR(_xlfn.XLOOKUP(Tweets!A133+1,Diario!$A$1:$A$2009,Diario!$E$1:$E$2009)/_xlfn.XLOOKUP(Tweets!A133,Diario!$A$1:$A$2009,Diario!$E$1:$E$2009)-1,"")</f>
        <v>1.6795731722364593E-2</v>
      </c>
      <c r="P133" s="34">
        <f>IFERROR(_xlfn.XLOOKUP(Tweets!A133+3,Diario!$A$1:$A$2009,Diario!$E$1:$E$2009)/_xlfn.XLOOKUP(Tweets!A133,Diario!$A$1:$A$2009,Diario!$E$1:$E$2009)-1,"")</f>
        <v>0.14124375508505693</v>
      </c>
      <c r="Q133" s="34">
        <f>IFERROR(_xlfn.XLOOKUP(Tweets!A133+7,Diario!$A$1:$A$2009,Diario!$E$1:$E$2009)/_xlfn.XLOOKUP(Tweets!A133,Diario!$A$1:$A$2009,Diario!$E$1:$E$2009)-1,"")</f>
        <v>0.15635380112629615</v>
      </c>
      <c r="R133" s="34">
        <f>IFERROR(_xlfn.XLOOKUP(Tweets!A133,Diario!$A:$A,Diario!$I:$I),"")</f>
        <v>2.836605808948638E-2</v>
      </c>
      <c r="S133" s="34" cm="1">
        <f t="array" ref="S133">IFERROR(_xlfn.STDEV.S(_xlfn._xlws.FILTER(Diario!$J$1:$J$2009,(Diario!$A$1:$A$2009&gt;=Tweets!A133)*(Diario!$A$1:$A$2009&lt;=Tweets!A133+3))),"")</f>
        <v>3.223841929552889E-2</v>
      </c>
      <c r="T133" s="34" cm="1">
        <f t="array" ref="T133">IFERROR(_xlfn.STDEV.S(_xlfn._xlws.FILTER(Diario!$J$1:$J$2009,(Diario!$A$1:$A$2009&gt;=Tweets!A133)*(Diario!$A$1:$A$2009&lt;=Tweets!A133+7))),"")</f>
        <v>2.7810902606867721E-2</v>
      </c>
      <c r="U133" s="34">
        <f>IFERROR(_xlfn.XLOOKUP(Tweets!A133-1,Diario!$A:$A,Diario!$I:$I),"")</f>
        <v>1.1345577120266848E-2</v>
      </c>
      <c r="V133" s="34" cm="1">
        <f t="array" ref="V133">IFERROR(_xlfn.STDEV.S(_xlfn._xlws.FILTER(Diario!$J:$J,(Diario!$A:$A&gt;=Tweets!A133-3)*(Diario!$A:$A&lt;=Tweets!A133-1))),"")</f>
        <v>1.8398820820716689E-2</v>
      </c>
      <c r="W133" s="34" cm="1">
        <f t="array" ref="W133">IFERROR(_xlfn.STDEV.S(_xlfn._xlws.FILTER(Diario!$J:$J,(Diario!$A:$A&gt;=Tweets!A133-7)*(Diario!$A:$A&lt;=Tweets!A133-1))),"")</f>
        <v>1.915415398239545E-2</v>
      </c>
      <c r="X133" s="7">
        <f>IF(_xlfn.XLOOKUP(Tweets!A133+3,Diario!$A:$A,Diario!$E:$E,,1)="",0,1)</f>
        <v>1</v>
      </c>
      <c r="Y133" s="7">
        <f>IF(_xlfn.XLOOKUP(Tweets!A133+7,Diario!$A:$A,Diario!$E:$E,,1)="",0,1)</f>
        <v>1</v>
      </c>
    </row>
    <row r="134" spans="1:25" x14ac:dyDescent="0.25">
      <c r="A134" s="24">
        <v>45122</v>
      </c>
      <c r="B134" s="25" t="s">
        <v>317</v>
      </c>
      <c r="C134" s="26">
        <v>345000</v>
      </c>
      <c r="D134" s="26">
        <v>22000</v>
      </c>
      <c r="E134" s="26">
        <v>9000</v>
      </c>
      <c r="F134" s="26" t="str">
        <f t="shared" si="4"/>
        <v>Muy alto</v>
      </c>
      <c r="G134" s="26">
        <f>SUM(Tweets[[#This Row],[Likes]:[Respuestas]])</f>
        <v>376000</v>
      </c>
      <c r="H134" s="27" t="s">
        <v>318</v>
      </c>
      <c r="I134" s="25" t="s">
        <v>48</v>
      </c>
      <c r="J134" s="25" t="s">
        <v>54</v>
      </c>
      <c r="K134" s="25" t="s">
        <v>43</v>
      </c>
      <c r="L134" s="25" t="s">
        <v>50</v>
      </c>
      <c r="M134" s="25" t="s">
        <v>68</v>
      </c>
      <c r="N134" s="25" t="s">
        <v>62</v>
      </c>
      <c r="O134" s="34">
        <f>IFERROR(_xlfn.XLOOKUP(Tweets!A134+1,Diario!$A$1:$A$2009,Diario!$E$1:$E$2009)/_xlfn.XLOOKUP(Tweets!A134,Diario!$A$1:$A$2009,Diario!$E$1:$E$2009)-1,"")</f>
        <v>-1.8037579998203546E-3</v>
      </c>
      <c r="P134" s="34">
        <f>IFERROR(_xlfn.XLOOKUP(Tweets!A134+3,Diario!$A$1:$A$2009,Diario!$E$1:$E$2009)/_xlfn.XLOOKUP(Tweets!A134,Diario!$A$1:$A$2009,Diario!$E$1:$E$2009)-1,"")</f>
        <v>-1.4209755156614157E-2</v>
      </c>
      <c r="Q134" s="34">
        <f>IFERROR(_xlfn.XLOOKUP(Tweets!A134+7,Diario!$A$1:$A$2009,Diario!$E$1:$E$2009)/_xlfn.XLOOKUP(Tweets!A134,Diario!$A$1:$A$2009,Diario!$E$1:$E$2009)-1,"")</f>
        <v>-1.7429831468690371E-2</v>
      </c>
      <c r="R134" s="34">
        <f>IFERROR(_xlfn.XLOOKUP(Tweets!A134,Diario!$A:$A,Diario!$I:$I),"")</f>
        <v>3.7770054824054237E-3</v>
      </c>
      <c r="S134" s="34" cm="1">
        <f t="array" ref="S134">IFERROR(_xlfn.STDEV.S(_xlfn._xlws.FILTER(Diario!$J$1:$J$2009,(Diario!$A$1:$A$2009&gt;=Tweets!A134)*(Diario!$A$1:$A$2009&lt;=Tweets!A134+3))),"")</f>
        <v>5.5195993701261563E-3</v>
      </c>
      <c r="T134" s="34" cm="1">
        <f t="array" ref="T134">IFERROR(_xlfn.STDEV.S(_xlfn._xlws.FILTER(Diario!$J$1:$J$2009,(Diario!$A$1:$A$2009&gt;=Tweets!A134)*(Diario!$A$1:$A$2009&lt;=Tweets!A134+7))),"")</f>
        <v>6.4479587526571677E-3</v>
      </c>
      <c r="U134" s="34">
        <f>IFERROR(_xlfn.XLOOKUP(Tweets!A134-1,Diario!$A:$A,Diario!$I:$I),"")</f>
        <v>2.7374503765714625E-2</v>
      </c>
      <c r="V134" s="34" cm="1">
        <f t="array" ref="V134">IFERROR(_xlfn.STDEV.S(_xlfn._xlws.FILTER(Diario!$J:$J,(Diario!$A:$A&gt;=Tweets!A134-3)*(Diario!$A:$A&lt;=Tweets!A134-1))),"")</f>
        <v>3.5620797776967847E-2</v>
      </c>
      <c r="W134" s="34" cm="1">
        <f t="array" ref="W134">IFERROR(_xlfn.STDEV.S(_xlfn._xlws.FILTER(Diario!$J:$J,(Diario!$A:$A&gt;=Tweets!A134-7)*(Diario!$A:$A&lt;=Tweets!A134-1))),"")</f>
        <v>2.1312289631812573E-2</v>
      </c>
      <c r="X134" s="7">
        <f>IF(_xlfn.XLOOKUP(Tweets!A134+3,Diario!$A:$A,Diario!$E:$E,,1)="",0,1)</f>
        <v>1</v>
      </c>
      <c r="Y134" s="7">
        <f>IF(_xlfn.XLOOKUP(Tweets!A134+7,Diario!$A:$A,Diario!$E:$E,,1)="",0,1)</f>
        <v>1</v>
      </c>
    </row>
    <row r="135" spans="1:25" x14ac:dyDescent="0.25">
      <c r="A135" s="24">
        <v>45123</v>
      </c>
      <c r="B135" s="25" t="s">
        <v>319</v>
      </c>
      <c r="C135" s="26">
        <v>103000</v>
      </c>
      <c r="D135" s="26">
        <v>10000</v>
      </c>
      <c r="E135" s="26">
        <v>14000</v>
      </c>
      <c r="F135" s="26" t="str">
        <f t="shared" si="4"/>
        <v>Alto</v>
      </c>
      <c r="G135" s="26">
        <f>SUM(Tweets[[#This Row],[Likes]:[Respuestas]])</f>
        <v>127000</v>
      </c>
      <c r="H135" s="27" t="s">
        <v>320</v>
      </c>
      <c r="I135" s="25" t="s">
        <v>48</v>
      </c>
      <c r="J135" s="25" t="s">
        <v>54</v>
      </c>
      <c r="K135" s="25" t="s">
        <v>49</v>
      </c>
      <c r="L135" s="25" t="s">
        <v>80</v>
      </c>
      <c r="M135" s="25" t="s">
        <v>55</v>
      </c>
      <c r="N135" s="25" t="s">
        <v>62</v>
      </c>
      <c r="O135" s="34">
        <f>IFERROR(_xlfn.XLOOKUP(Tweets!A135+1,Diario!$A$1:$A$2009,Diario!$E$1:$E$2009)/_xlfn.XLOOKUP(Tweets!A135,Diario!$A$1:$A$2009,Diario!$E$1:$E$2009)-1,"")</f>
        <v>-2.0866236701745366E-3</v>
      </c>
      <c r="P135" s="34">
        <f>IFERROR(_xlfn.XLOOKUP(Tweets!A135+3,Diario!$A$1:$A$2009,Diario!$E$1:$E$2009)/_xlfn.XLOOKUP(Tweets!A135,Diario!$A$1:$A$2009,Diario!$E$1:$E$2009)-1,"")</f>
        <v>-9.5466507307649939E-3</v>
      </c>
      <c r="Q135" s="34">
        <f>IFERROR(_xlfn.XLOOKUP(Tweets!A135+7,Diario!$A$1:$A$2009,Diario!$E$1:$E$2009)/_xlfn.XLOOKUP(Tweets!A135,Diario!$A$1:$A$2009,Diario!$E$1:$E$2009)-1,"")</f>
        <v>-5.3049081319754832E-3</v>
      </c>
      <c r="R135" s="34">
        <f>IFERROR(_xlfn.XLOOKUP(Tweets!A135,Diario!$A:$A,Diario!$I:$I),"")</f>
        <v>5.6195641677449992E-5</v>
      </c>
      <c r="S135" s="34" cm="1">
        <f t="array" ref="S135">IFERROR(_xlfn.STDEV.S(_xlfn._xlws.FILTER(Diario!$J$1:$J$2009,(Diario!$A$1:$A$2009&gt;=Tweets!A135)*(Diario!$A$1:$A$2009&lt;=Tweets!A135+3))),"")</f>
        <v>5.5185447569209992E-3</v>
      </c>
      <c r="T135" s="34" cm="1">
        <f t="array" ref="T135">IFERROR(_xlfn.STDEV.S(_xlfn._xlws.FILTER(Diario!$J$1:$J$2009,(Diario!$A$1:$A$2009&gt;=Tweets!A135)*(Diario!$A$1:$A$2009&lt;=Tweets!A135+7))),"")</f>
        <v>1.1914512323855155E-2</v>
      </c>
      <c r="U135" s="34">
        <f>IFERROR(_xlfn.XLOOKUP(Tweets!A135-1,Diario!$A:$A,Diario!$I:$I),"")</f>
        <v>3.7770054824054237E-3</v>
      </c>
      <c r="V135" s="34" cm="1">
        <f t="array" ref="V135">IFERROR(_xlfn.STDEV.S(_xlfn._xlws.FILTER(Diario!$J:$J,(Diario!$A:$A&gt;=Tweets!A135-3)*(Diario!$A:$A&lt;=Tweets!A135-1))),"")</f>
        <v>2.0140139464481586E-2</v>
      </c>
      <c r="W135" s="34" cm="1">
        <f t="array" ref="W135">IFERROR(_xlfn.STDEV.S(_xlfn._xlws.FILTER(Diario!$J:$J,(Diario!$A:$A&gt;=Tweets!A135-7)*(Diario!$A:$A&lt;=Tweets!A135-1))),"")</f>
        <v>2.1273904518291923E-2</v>
      </c>
      <c r="X135" s="7">
        <f>IF(_xlfn.XLOOKUP(Tweets!A135+3,Diario!$A:$A,Diario!$E:$E,,1)="",0,1)</f>
        <v>1</v>
      </c>
      <c r="Y135" s="7">
        <f>IF(_xlfn.XLOOKUP(Tweets!A135+7,Diario!$A:$A,Diario!$E:$E,,1)="",0,1)</f>
        <v>1</v>
      </c>
    </row>
    <row r="136" spans="1:25" x14ac:dyDescent="0.25">
      <c r="A136" s="24">
        <v>45130</v>
      </c>
      <c r="B136" s="25" t="s">
        <v>321</v>
      </c>
      <c r="C136" s="26">
        <v>132000</v>
      </c>
      <c r="D136" s="26">
        <v>36000</v>
      </c>
      <c r="E136" s="26">
        <v>22000</v>
      </c>
      <c r="F136" s="26" t="str">
        <f t="shared" si="4"/>
        <v>Alto</v>
      </c>
      <c r="G136" s="26">
        <f>SUM(Tweets[[#This Row],[Likes]:[Respuestas]])</f>
        <v>190000</v>
      </c>
      <c r="H136" s="27" t="s">
        <v>322</v>
      </c>
      <c r="I136" s="25" t="s">
        <v>48</v>
      </c>
      <c r="J136" s="25" t="s">
        <v>35</v>
      </c>
      <c r="K136" s="25" t="s">
        <v>49</v>
      </c>
      <c r="L136" s="25" t="s">
        <v>50</v>
      </c>
      <c r="M136" s="25" t="s">
        <v>45</v>
      </c>
      <c r="N136" s="25" t="s">
        <v>39</v>
      </c>
      <c r="O136" s="34">
        <f>IFERROR(_xlfn.XLOOKUP(Tweets!A136+1,Diario!$A$1:$A$2009,Diario!$E$1:$E$2009)/_xlfn.XLOOKUP(Tweets!A136,Diario!$A$1:$A$2009,Diario!$E$1:$E$2009)-1,"")</f>
        <v>-2.9096745756509668E-2</v>
      </c>
      <c r="P136" s="34">
        <f>IFERROR(_xlfn.XLOOKUP(Tweets!A136+3,Diario!$A$1:$A$2009,Diario!$E$1:$E$2009)/_xlfn.XLOOKUP(Tweets!A136,Diario!$A$1:$A$2009,Diario!$E$1:$E$2009)-1,"")</f>
        <v>-2.3659755661452175E-2</v>
      </c>
      <c r="Q136" s="34">
        <f>IFERROR(_xlfn.XLOOKUP(Tweets!A136+7,Diario!$A$1:$A$2009,Diario!$E$1:$E$2009)/_xlfn.XLOOKUP(Tweets!A136,Diario!$A$1:$A$2009,Diario!$E$1:$E$2009)-1,"")</f>
        <v>-2.6175328293538858E-2</v>
      </c>
      <c r="R136" s="34">
        <f>IFERROR(_xlfn.XLOOKUP(Tweets!A136,Diario!$A:$A,Diario!$I:$I),"")</f>
        <v>1.3004465821753916E-2</v>
      </c>
      <c r="S136" s="34" cm="1">
        <f t="array" ref="S136">IFERROR(_xlfn.STDEV.S(_xlfn._xlws.FILTER(Diario!$J$1:$J$2009,(Diario!$A$1:$A$2009&gt;=Tweets!A136)*(Diario!$A$1:$A$2009&lt;=Tweets!A136+3))),"")</f>
        <v>1.5129745505042216E-2</v>
      </c>
      <c r="T136" s="34" cm="1">
        <f t="array" ref="T136">IFERROR(_xlfn.STDEV.S(_xlfn._xlws.FILTER(Diario!$J$1:$J$2009,(Diario!$A$1:$A$2009&gt;=Tweets!A136)*(Diario!$A$1:$A$2009&lt;=Tweets!A136+7))),"")</f>
        <v>1.0801611377446691E-2</v>
      </c>
      <c r="U136" s="34">
        <f>IFERROR(_xlfn.XLOOKUP(Tweets!A136-1,Diario!$A:$A,Diario!$I:$I),"")</f>
        <v>1.2122595945539031E-2</v>
      </c>
      <c r="V136" s="34" cm="1">
        <f t="array" ref="V136">IFERROR(_xlfn.STDEV.S(_xlfn._xlws.FILTER(Diario!$J:$J,(Diario!$A:$A&gt;=Tweets!A136-3)*(Diario!$A:$A&lt;=Tweets!A136-1))),"")</f>
        <v>7.9583464750346122E-3</v>
      </c>
      <c r="W136" s="34" cm="1">
        <f t="array" ref="W136">IFERROR(_xlfn.STDEV.S(_xlfn._xlws.FILTER(Diario!$J:$J,(Diario!$A:$A&gt;=Tweets!A136-7)*(Diario!$A:$A&lt;=Tweets!A136-1))),"")</f>
        <v>6.9527087686923911E-3</v>
      </c>
      <c r="X136" s="7">
        <f>IF(_xlfn.XLOOKUP(Tweets!A136+3,Diario!$A:$A,Diario!$E:$E,,1)="",0,1)</f>
        <v>1</v>
      </c>
      <c r="Y136" s="7">
        <f>IF(_xlfn.XLOOKUP(Tweets!A136+7,Diario!$A:$A,Diario!$E:$E,,1)="",0,1)</f>
        <v>1</v>
      </c>
    </row>
    <row r="137" spans="1:25" x14ac:dyDescent="0.25">
      <c r="A137" s="24">
        <v>45130</v>
      </c>
      <c r="B137" s="25" t="s">
        <v>323</v>
      </c>
      <c r="C137" s="26">
        <v>318000</v>
      </c>
      <c r="D137" s="26">
        <v>79000</v>
      </c>
      <c r="E137" s="26">
        <v>45000</v>
      </c>
      <c r="F137" s="26" t="str">
        <f t="shared" si="4"/>
        <v>Muy alto</v>
      </c>
      <c r="G137" s="26">
        <f>SUM(Tweets[[#This Row],[Likes]:[Respuestas]])</f>
        <v>442000</v>
      </c>
      <c r="H137" s="27" t="s">
        <v>324</v>
      </c>
      <c r="I137" s="25" t="s">
        <v>48</v>
      </c>
      <c r="J137" s="25" t="s">
        <v>35</v>
      </c>
      <c r="K137" s="25" t="s">
        <v>49</v>
      </c>
      <c r="L137" s="25" t="s">
        <v>80</v>
      </c>
      <c r="M137" s="25" t="s">
        <v>68</v>
      </c>
      <c r="N137" s="25" t="s">
        <v>62</v>
      </c>
      <c r="O137" s="34">
        <f>IFERROR(_xlfn.XLOOKUP(Tweets!A137+1,Diario!$A$1:$A$2009,Diario!$E$1:$E$2009)/_xlfn.XLOOKUP(Tweets!A137,Diario!$A$1:$A$2009,Diario!$E$1:$E$2009)-1,"")</f>
        <v>-2.9096745756509668E-2</v>
      </c>
      <c r="P137" s="34">
        <f>IFERROR(_xlfn.XLOOKUP(Tweets!A137+3,Diario!$A$1:$A$2009,Diario!$E$1:$E$2009)/_xlfn.XLOOKUP(Tweets!A137,Diario!$A$1:$A$2009,Diario!$E$1:$E$2009)-1,"")</f>
        <v>-2.3659755661452175E-2</v>
      </c>
      <c r="Q137" s="34">
        <f>IFERROR(_xlfn.XLOOKUP(Tweets!A137+7,Diario!$A$1:$A$2009,Diario!$E$1:$E$2009)/_xlfn.XLOOKUP(Tweets!A137,Diario!$A$1:$A$2009,Diario!$E$1:$E$2009)-1,"")</f>
        <v>-2.6175328293538858E-2</v>
      </c>
      <c r="R137" s="34">
        <f>IFERROR(_xlfn.XLOOKUP(Tweets!A137,Diario!$A:$A,Diario!$I:$I),"")</f>
        <v>1.3004465821753916E-2</v>
      </c>
      <c r="S137" s="34" cm="1">
        <f t="array" ref="S137">IFERROR(_xlfn.STDEV.S(_xlfn._xlws.FILTER(Diario!$J$1:$J$2009,(Diario!$A$1:$A$2009&gt;=Tweets!A137)*(Diario!$A$1:$A$2009&lt;=Tweets!A137+3))),"")</f>
        <v>1.5129745505042216E-2</v>
      </c>
      <c r="T137" s="34" cm="1">
        <f t="array" ref="T137">IFERROR(_xlfn.STDEV.S(_xlfn._xlws.FILTER(Diario!$J$1:$J$2009,(Diario!$A$1:$A$2009&gt;=Tweets!A137)*(Diario!$A$1:$A$2009&lt;=Tweets!A137+7))),"")</f>
        <v>1.0801611377446691E-2</v>
      </c>
      <c r="U137" s="34">
        <f>IFERROR(_xlfn.XLOOKUP(Tweets!A137-1,Diario!$A:$A,Diario!$I:$I),"")</f>
        <v>1.2122595945539031E-2</v>
      </c>
      <c r="V137" s="34" cm="1">
        <f t="array" ref="V137">IFERROR(_xlfn.STDEV.S(_xlfn._xlws.FILTER(Diario!$J:$J,(Diario!$A:$A&gt;=Tweets!A137-3)*(Diario!$A:$A&lt;=Tweets!A137-1))),"")</f>
        <v>7.9583464750346122E-3</v>
      </c>
      <c r="W137" s="34" cm="1">
        <f t="array" ref="W137">IFERROR(_xlfn.STDEV.S(_xlfn._xlws.FILTER(Diario!$J:$J,(Diario!$A:$A&gt;=Tweets!A137-7)*(Diario!$A:$A&lt;=Tweets!A137-1))),"")</f>
        <v>6.9527087686923911E-3</v>
      </c>
      <c r="X137" s="7">
        <f>IF(_xlfn.XLOOKUP(Tweets!A137+3,Diario!$A:$A,Diario!$E:$E,,1)="",0,1)</f>
        <v>1</v>
      </c>
      <c r="Y137" s="7">
        <f>IF(_xlfn.XLOOKUP(Tweets!A137+7,Diario!$A:$A,Diario!$E:$E,,1)="",0,1)</f>
        <v>1</v>
      </c>
    </row>
    <row r="138" spans="1:25" x14ac:dyDescent="0.25">
      <c r="A138" s="24">
        <v>45130</v>
      </c>
      <c r="B138" s="25" t="s">
        <v>325</v>
      </c>
      <c r="C138" s="26">
        <v>419000</v>
      </c>
      <c r="D138" s="26">
        <v>38000</v>
      </c>
      <c r="E138" s="26">
        <v>30000</v>
      </c>
      <c r="F138" s="26" t="str">
        <f t="shared" si="4"/>
        <v>Muy alto</v>
      </c>
      <c r="G138" s="26">
        <f>SUM(Tweets[[#This Row],[Likes]:[Respuestas]])</f>
        <v>487000</v>
      </c>
      <c r="H138" s="27" t="s">
        <v>326</v>
      </c>
      <c r="I138" s="25" t="s">
        <v>48</v>
      </c>
      <c r="J138" s="25" t="s">
        <v>35</v>
      </c>
      <c r="K138" s="25" t="s">
        <v>36</v>
      </c>
      <c r="L138" s="25" t="s">
        <v>80</v>
      </c>
      <c r="M138" s="25" t="s">
        <v>38</v>
      </c>
      <c r="N138" s="25" t="s">
        <v>62</v>
      </c>
      <c r="O138" s="34">
        <f>IFERROR(_xlfn.XLOOKUP(Tweets!A138+1,Diario!$A$1:$A$2009,Diario!$E$1:$E$2009)/_xlfn.XLOOKUP(Tweets!A138,Diario!$A$1:$A$2009,Diario!$E$1:$E$2009)-1,"")</f>
        <v>-2.9096745756509668E-2</v>
      </c>
      <c r="P138" s="34">
        <f>IFERROR(_xlfn.XLOOKUP(Tweets!A138+3,Diario!$A$1:$A$2009,Diario!$E$1:$E$2009)/_xlfn.XLOOKUP(Tweets!A138,Diario!$A$1:$A$2009,Diario!$E$1:$E$2009)-1,"")</f>
        <v>-2.3659755661452175E-2</v>
      </c>
      <c r="Q138" s="34">
        <f>IFERROR(_xlfn.XLOOKUP(Tweets!A138+7,Diario!$A$1:$A$2009,Diario!$E$1:$E$2009)/_xlfn.XLOOKUP(Tweets!A138,Diario!$A$1:$A$2009,Diario!$E$1:$E$2009)-1,"")</f>
        <v>-2.6175328293538858E-2</v>
      </c>
      <c r="R138" s="34">
        <f>IFERROR(_xlfn.XLOOKUP(Tweets!A138,Diario!$A:$A,Diario!$I:$I),"")</f>
        <v>1.3004465821753916E-2</v>
      </c>
      <c r="S138" s="34" cm="1">
        <f t="array" ref="S138">IFERROR(_xlfn.STDEV.S(_xlfn._xlws.FILTER(Diario!$J$1:$J$2009,(Diario!$A$1:$A$2009&gt;=Tweets!A138)*(Diario!$A$1:$A$2009&lt;=Tweets!A138+3))),"")</f>
        <v>1.5129745505042216E-2</v>
      </c>
      <c r="T138" s="34" cm="1">
        <f t="array" ref="T138">IFERROR(_xlfn.STDEV.S(_xlfn._xlws.FILTER(Diario!$J$1:$J$2009,(Diario!$A$1:$A$2009&gt;=Tweets!A138)*(Diario!$A$1:$A$2009&lt;=Tweets!A138+7))),"")</f>
        <v>1.0801611377446691E-2</v>
      </c>
      <c r="U138" s="34">
        <f>IFERROR(_xlfn.XLOOKUP(Tweets!A138-1,Diario!$A:$A,Diario!$I:$I),"")</f>
        <v>1.2122595945539031E-2</v>
      </c>
      <c r="V138" s="34" cm="1">
        <f t="array" ref="V138">IFERROR(_xlfn.STDEV.S(_xlfn._xlws.FILTER(Diario!$J:$J,(Diario!$A:$A&gt;=Tweets!A138-3)*(Diario!$A:$A&lt;=Tweets!A138-1))),"")</f>
        <v>7.9583464750346122E-3</v>
      </c>
      <c r="W138" s="34" cm="1">
        <f t="array" ref="W138">IFERROR(_xlfn.STDEV.S(_xlfn._xlws.FILTER(Diario!$J:$J,(Diario!$A:$A&gt;=Tweets!A138-7)*(Diario!$A:$A&lt;=Tweets!A138-1))),"")</f>
        <v>6.9527087686923911E-3</v>
      </c>
      <c r="X138" s="7">
        <f>IF(_xlfn.XLOOKUP(Tweets!A138+3,Diario!$A:$A,Diario!$E:$E,,1)="",0,1)</f>
        <v>1</v>
      </c>
      <c r="Y138" s="7">
        <f>IF(_xlfn.XLOOKUP(Tweets!A138+7,Diario!$A:$A,Diario!$E:$E,,1)="",0,1)</f>
        <v>1</v>
      </c>
    </row>
    <row r="139" spans="1:25" x14ac:dyDescent="0.25">
      <c r="A139" s="24">
        <v>45132</v>
      </c>
      <c r="B139" s="25" t="s">
        <v>327</v>
      </c>
      <c r="C139" s="26">
        <v>4000</v>
      </c>
      <c r="D139" s="26">
        <v>880</v>
      </c>
      <c r="E139" s="26">
        <v>710</v>
      </c>
      <c r="F139" s="26" t="str">
        <f t="shared" si="4"/>
        <v>Bajo</v>
      </c>
      <c r="G139" s="26">
        <f>SUM(Tweets[[#This Row],[Likes]:[Respuestas]])</f>
        <v>5590</v>
      </c>
      <c r="H139" s="27" t="s">
        <v>328</v>
      </c>
      <c r="I139" s="25" t="s">
        <v>42</v>
      </c>
      <c r="J139" s="25" t="s">
        <v>54</v>
      </c>
      <c r="K139" s="25" t="s">
        <v>43</v>
      </c>
      <c r="L139" s="25" t="s">
        <v>50</v>
      </c>
      <c r="M139" s="25" t="s">
        <v>55</v>
      </c>
      <c r="N139" s="25" t="s">
        <v>39</v>
      </c>
      <c r="O139" s="34">
        <f>IFERROR(_xlfn.XLOOKUP(Tweets!A139+1,Diario!$A$1:$A$2009,Diario!$E$1:$E$2009)/_xlfn.XLOOKUP(Tweets!A139,Diario!$A$1:$A$2009,Diario!$E$1:$E$2009)-1,"")</f>
        <v>3.6758733918267339E-3</v>
      </c>
      <c r="P139" s="34">
        <f>IFERROR(_xlfn.XLOOKUP(Tweets!A139+3,Diario!$A$1:$A$2009,Diario!$E$1:$E$2009)/_xlfn.XLOOKUP(Tweets!A139,Diario!$A$1:$A$2009,Diario!$E$1:$E$2009)-1,"")</f>
        <v>2.6191752077404651E-3</v>
      </c>
      <c r="Q139" s="34">
        <f>IFERROR(_xlfn.XLOOKUP(Tweets!A139+7,Diario!$A$1:$A$2009,Diario!$E$1:$E$2009)/_xlfn.XLOOKUP(Tweets!A139,Diario!$A$1:$A$2009,Diario!$E$1:$E$2009)-1,"")</f>
        <v>1.3241556759226558E-2</v>
      </c>
      <c r="R139" s="34">
        <f>IFERROR(_xlfn.XLOOKUP(Tweets!A139,Diario!$A:$A,Diario!$I:$I),"")</f>
        <v>1.0511326300265736E-2</v>
      </c>
      <c r="S139" s="34" cm="1">
        <f t="array" ref="S139">IFERROR(_xlfn.STDEV.S(_xlfn._xlws.FILTER(Diario!$J$1:$J$2009,(Diario!$A$1:$A$2009&gt;=Tweets!A139)*(Diario!$A$1:$A$2009&lt;=Tweets!A139+3))),"")</f>
        <v>3.9974065890866E-3</v>
      </c>
      <c r="T139" s="34" cm="1">
        <f t="array" ref="T139">IFERROR(_xlfn.STDEV.S(_xlfn._xlws.FILTER(Diario!$J$1:$J$2009,(Diario!$A$1:$A$2009&gt;=Tweets!A139)*(Diario!$A$1:$A$2009&lt;=Tweets!A139+7))),"")</f>
        <v>8.5483889351946601E-3</v>
      </c>
      <c r="U139" s="34">
        <f>IFERROR(_xlfn.XLOOKUP(Tweets!A139-1,Diario!$A:$A,Diario!$I:$I),"")</f>
        <v>2.5803618517231897E-2</v>
      </c>
      <c r="V139" s="34" cm="1">
        <f t="array" ref="V139">IFERROR(_xlfn.STDEV.S(_xlfn._xlws.FILTER(Diario!$J:$J,(Diario!$A:$A&gt;=Tweets!A139-3)*(Diario!$A:$A&lt;=Tweets!A139-1))),"")</f>
        <v>2.0835752939058812E-2</v>
      </c>
      <c r="W139" s="34" cm="1">
        <f t="array" ref="W139">IFERROR(_xlfn.STDEV.S(_xlfn._xlws.FILTER(Diario!$J:$J,(Diario!$A:$A&gt;=Tweets!A139-7)*(Diario!$A:$A&lt;=Tweets!A139-1))),"")</f>
        <v>1.2752913197700493E-2</v>
      </c>
      <c r="X139" s="7">
        <f>IF(_xlfn.XLOOKUP(Tweets!A139+3,Diario!$A:$A,Diario!$E:$E,,1)="",0,1)</f>
        <v>1</v>
      </c>
      <c r="Y139" s="7">
        <f>IF(_xlfn.XLOOKUP(Tweets!A139+7,Diario!$A:$A,Diario!$E:$E,,1)="",0,1)</f>
        <v>1</v>
      </c>
    </row>
    <row r="140" spans="1:25" x14ac:dyDescent="0.25">
      <c r="A140" s="24">
        <v>45234</v>
      </c>
      <c r="B140" s="25" t="s">
        <v>329</v>
      </c>
      <c r="C140" s="26">
        <v>4000</v>
      </c>
      <c r="D140" s="26">
        <v>806</v>
      </c>
      <c r="E140" s="26">
        <v>562</v>
      </c>
      <c r="F140" s="26" t="str">
        <f t="shared" si="4"/>
        <v>Bajo</v>
      </c>
      <c r="G140" s="26">
        <f>SUM(Tweets[[#This Row],[Likes]:[Respuestas]])</f>
        <v>5368</v>
      </c>
      <c r="H140" s="27" t="s">
        <v>330</v>
      </c>
      <c r="I140" s="25" t="s">
        <v>42</v>
      </c>
      <c r="J140" s="25" t="s">
        <v>35</v>
      </c>
      <c r="K140" s="25" t="s">
        <v>49</v>
      </c>
      <c r="L140" s="25" t="s">
        <v>50</v>
      </c>
      <c r="M140" s="25" t="s">
        <v>45</v>
      </c>
      <c r="N140" s="25" t="s">
        <v>39</v>
      </c>
      <c r="O140" s="34">
        <f>IFERROR(_xlfn.XLOOKUP(Tweets!A140+1,Diario!$A$1:$A$2009,Diario!$E$1:$E$2009)/_xlfn.XLOOKUP(Tweets!A140,Diario!$A$1:$A$2009,Diario!$E$1:$E$2009)-1,"")</f>
        <v>7.8812827530194696E-5</v>
      </c>
      <c r="P140" s="34">
        <f>IFERROR(_xlfn.XLOOKUP(Tweets!A140+3,Diario!$A$1:$A$2009,Diario!$E$1:$E$2009)/_xlfn.XLOOKUP(Tweets!A140,Diario!$A$1:$A$2009,Diario!$E$1:$E$2009)-1,"")</f>
        <v>1.1523806042773588E-2</v>
      </c>
      <c r="Q140" s="34">
        <f>IFERROR(_xlfn.XLOOKUP(Tweets!A140+7,Diario!$A$1:$A$2009,Diario!$E$1:$E$2009)/_xlfn.XLOOKUP(Tweets!A140,Diario!$A$1:$A$2009,Diario!$E$1:$E$2009)-1,"")</f>
        <v>5.8895169801665759E-2</v>
      </c>
      <c r="R140" s="34">
        <f>IFERROR(_xlfn.XLOOKUP(Tweets!A140,Diario!$A:$A,Diario!$I:$I),"")</f>
        <v>2.7534222379849735E-3</v>
      </c>
      <c r="S140" s="34" cm="1">
        <f t="array" ref="S140">IFERROR(_xlfn.STDEV.S(_xlfn._xlws.FILTER(Diario!$J$1:$J$2009,(Diario!$A$1:$A$2009&gt;=Tweets!A140)*(Diario!$A$1:$A$2009&lt;=Tweets!A140+3))),"")</f>
        <v>5.699688597641521E-3</v>
      </c>
      <c r="T140" s="34" cm="1">
        <f t="array" ref="T140">IFERROR(_xlfn.STDEV.S(_xlfn._xlws.FILTER(Diario!$J$1:$J$2009,(Diario!$A$1:$A$2009&gt;=Tweets!A140)*(Diario!$A$1:$A$2009&lt;=Tweets!A140+7))),"")</f>
        <v>1.1888467020239855E-2</v>
      </c>
      <c r="U140" s="34">
        <f>IFERROR(_xlfn.XLOOKUP(Tweets!A140-1,Diario!$A:$A,Diario!$I:$I),"")</f>
        <v>3.5945893892163042E-3</v>
      </c>
      <c r="V140" s="34" cm="1">
        <f t="array" ref="V140">IFERROR(_xlfn.STDEV.S(_xlfn._xlws.FILTER(Diario!$J:$J,(Diario!$A:$A&gt;=Tweets!A140-3)*(Diario!$A:$A&lt;=Tweets!A140-1))),"")</f>
        <v>1.1451566099551818E-2</v>
      </c>
      <c r="W140" s="34" cm="1">
        <f t="array" ref="W140">IFERROR(_xlfn.STDEV.S(_xlfn._xlws.FILTER(Diario!$J:$J,(Diario!$A:$A&gt;=Tweets!A140-7)*(Diario!$A:$A&lt;=Tweets!A140-1))),"")</f>
        <v>1.2242108531046108E-2</v>
      </c>
      <c r="X140" s="7">
        <f>IF(_xlfn.XLOOKUP(Tweets!A140+3,Diario!$A:$A,Diario!$E:$E,,1)="",0,1)</f>
        <v>1</v>
      </c>
      <c r="Y140" s="7">
        <f>IF(_xlfn.XLOOKUP(Tweets!A140+7,Diario!$A:$A,Diario!$E:$E,,1)="",0,1)</f>
        <v>1</v>
      </c>
    </row>
    <row r="141" spans="1:25" x14ac:dyDescent="0.25">
      <c r="A141" s="24">
        <v>45236</v>
      </c>
      <c r="B141" s="25" t="s">
        <v>331</v>
      </c>
      <c r="C141" s="26">
        <v>20000</v>
      </c>
      <c r="D141" s="26">
        <v>3000</v>
      </c>
      <c r="E141" s="26">
        <v>2000</v>
      </c>
      <c r="F141" s="26" t="str">
        <f t="shared" si="4"/>
        <v>Medio</v>
      </c>
      <c r="G141" s="26">
        <f>SUM(Tweets[[#This Row],[Likes]:[Respuestas]])</f>
        <v>25000</v>
      </c>
      <c r="H141" s="27" t="s">
        <v>332</v>
      </c>
      <c r="I141" s="25" t="s">
        <v>34</v>
      </c>
      <c r="J141" s="25" t="s">
        <v>54</v>
      </c>
      <c r="K141" s="25" t="s">
        <v>43</v>
      </c>
      <c r="L141" s="25" t="s">
        <v>55</v>
      </c>
      <c r="M141" s="25" t="s">
        <v>38</v>
      </c>
      <c r="N141" s="25" t="s">
        <v>39</v>
      </c>
      <c r="O141" s="34">
        <f>IFERROR(_xlfn.XLOOKUP(Tweets!A141+1,Diario!$A$1:$A$2009,Diario!$E$1:$E$2009)/_xlfn.XLOOKUP(Tweets!A141,Diario!$A$1:$A$2009,Diario!$E$1:$E$2009)-1,"")</f>
        <v>1.1531027204040756E-2</v>
      </c>
      <c r="P141" s="34">
        <f>IFERROR(_xlfn.XLOOKUP(Tweets!A141+3,Diario!$A$1:$A$2009,Diario!$E$1:$E$2009)/_xlfn.XLOOKUP(Tweets!A141,Diario!$A$1:$A$2009,Diario!$E$1:$E$2009)-1,"")</f>
        <v>5.0137880599427254E-2</v>
      </c>
      <c r="Q141" s="34">
        <f>IFERROR(_xlfn.XLOOKUP(Tweets!A141+7,Diario!$A$1:$A$2009,Diario!$E$1:$E$2009)/_xlfn.XLOOKUP(Tweets!A141,Diario!$A$1:$A$2009,Diario!$E$1:$E$2009)-1,"")</f>
        <v>4.3183170028752604E-2</v>
      </c>
      <c r="R141" s="34">
        <f>IFERROR(_xlfn.XLOOKUP(Tweets!A141,Diario!$A:$A,Diario!$I:$I),"")</f>
        <v>1.0648072523924327E-2</v>
      </c>
      <c r="S141" s="34" cm="1">
        <f t="array" ref="S141">IFERROR(_xlfn.STDEV.S(_xlfn._xlws.FILTER(Diario!$J$1:$J$2009,(Diario!$A$1:$A$2009&gt;=Tweets!A141)*(Diario!$A$1:$A$2009&lt;=Tweets!A141+3))),"")</f>
        <v>1.0221759301035405E-2</v>
      </c>
      <c r="T141" s="34" cm="1">
        <f t="array" ref="T141">IFERROR(_xlfn.STDEV.S(_xlfn._xlws.FILTER(Diario!$J$1:$J$2009,(Diario!$A$1:$A$2009&gt;=Tweets!A141)*(Diario!$A$1:$A$2009&lt;=Tweets!A141+7))),"")</f>
        <v>1.8048486841581227E-2</v>
      </c>
      <c r="U141" s="34">
        <f>IFERROR(_xlfn.XLOOKUP(Tweets!A141-1,Diario!$A:$A,Diario!$I:$I),"")</f>
        <v>1.2254894970487849E-2</v>
      </c>
      <c r="V141" s="34" cm="1">
        <f t="array" ref="V141">IFERROR(_xlfn.STDEV.S(_xlfn._xlws.FILTER(Diario!$J:$J,(Diario!$A:$A&gt;=Tweets!A141-3)*(Diario!$A:$A&lt;=Tweets!A141-1))),"")</f>
        <v>4.8178901903634819E-3</v>
      </c>
      <c r="W141" s="34" cm="1">
        <f t="array" ref="W141">IFERROR(_xlfn.STDEV.S(_xlfn._xlws.FILTER(Diario!$J:$J,(Diario!$A:$A&gt;=Tweets!A141-7)*(Diario!$A:$A&lt;=Tweets!A141-1))),"")</f>
        <v>1.152831692886523E-2</v>
      </c>
      <c r="X141" s="7">
        <f>IF(_xlfn.XLOOKUP(Tweets!A141+3,Diario!$A:$A,Diario!$E:$E,,1)="",0,1)</f>
        <v>1</v>
      </c>
      <c r="Y141" s="7">
        <f>IF(_xlfn.XLOOKUP(Tweets!A141+7,Diario!$A:$A,Diario!$E:$E,,1)="",0,1)</f>
        <v>1</v>
      </c>
    </row>
    <row r="142" spans="1:25" x14ac:dyDescent="0.25">
      <c r="A142" s="24">
        <v>45243</v>
      </c>
      <c r="B142" s="25" t="s">
        <v>333</v>
      </c>
      <c r="C142" s="26">
        <v>6000</v>
      </c>
      <c r="D142" s="26">
        <v>1000</v>
      </c>
      <c r="E142" s="26">
        <v>668</v>
      </c>
      <c r="F142" s="26" t="str">
        <f t="shared" si="4"/>
        <v>Bajo</v>
      </c>
      <c r="G142" s="26">
        <f>SUM(Tweets[[#This Row],[Likes]:[Respuestas]])</f>
        <v>7668</v>
      </c>
      <c r="H142" s="27" t="s">
        <v>334</v>
      </c>
      <c r="I142" s="25" t="s">
        <v>53</v>
      </c>
      <c r="J142" s="25" t="s">
        <v>54</v>
      </c>
      <c r="K142" s="25" t="s">
        <v>71</v>
      </c>
      <c r="L142" s="25" t="s">
        <v>55</v>
      </c>
      <c r="M142" s="25" t="s">
        <v>45</v>
      </c>
      <c r="N142" s="25" t="s">
        <v>39</v>
      </c>
      <c r="O142" s="34">
        <f>IFERROR(_xlfn.XLOOKUP(Tweets!A142+1,Diario!$A$1:$A$2009,Diario!$E$1:$E$2009)/_xlfn.XLOOKUP(Tweets!A142,Diario!$A$1:$A$2009,Diario!$E$1:$E$2009)-1,"")</f>
        <v>-2.7144659101360769E-2</v>
      </c>
      <c r="P142" s="34">
        <f>IFERROR(_xlfn.XLOOKUP(Tweets!A142+3,Diario!$A$1:$A$2009,Diario!$E$1:$E$2009)/_xlfn.XLOOKUP(Tweets!A142,Diario!$A$1:$A$2009,Diario!$E$1:$E$2009)-1,"")</f>
        <v>-8.4348707751737972E-3</v>
      </c>
      <c r="Q142" s="34">
        <f>IFERROR(_xlfn.XLOOKUP(Tweets!A142+7,Diario!$A$1:$A$2009,Diario!$E$1:$E$2009)/_xlfn.XLOOKUP(Tweets!A142,Diario!$A$1:$A$2009,Diario!$E$1:$E$2009)-1,"")</f>
        <v>2.5572598905935884E-2</v>
      </c>
      <c r="R142" s="34">
        <f>IFERROR(_xlfn.XLOOKUP(Tweets!A142,Diario!$A:$A,Diario!$I:$I),"")</f>
        <v>3.3204927146942821E-2</v>
      </c>
      <c r="S142" s="34" cm="1">
        <f t="array" ref="S142">IFERROR(_xlfn.STDEV.S(_xlfn._xlws.FILTER(Diario!$J$1:$J$2009,(Diario!$A$1:$A$2009&gt;=Tweets!A142)*(Diario!$A$1:$A$2009&lt;=Tweets!A142+3))),"")</f>
        <v>4.813135343799111E-2</v>
      </c>
      <c r="T142" s="34" cm="1">
        <f t="array" ref="T142">IFERROR(_xlfn.STDEV.S(_xlfn._xlws.FILTER(Diario!$J$1:$J$2009,(Diario!$A$1:$A$2009&gt;=Tweets!A142)*(Diario!$A$1:$A$2009&lt;=Tweets!A142+7))),"")</f>
        <v>3.6073153066824501E-2</v>
      </c>
      <c r="U142" s="34">
        <f>IFERROR(_xlfn.XLOOKUP(Tweets!A142-1,Diario!$A:$A,Diario!$I:$I),"")</f>
        <v>1.3949744366965113E-2</v>
      </c>
      <c r="V142" s="34" cm="1">
        <f t="array" ref="V142">IFERROR(_xlfn.STDEV.S(_xlfn._xlws.FILTER(Diario!$J:$J,(Diario!$A:$A&gt;=Tweets!A142-3)*(Diario!$A:$A&lt;=Tweets!A142-1))),"")</f>
        <v>6.1885119887376177E-3</v>
      </c>
      <c r="W142" s="34" cm="1">
        <f t="array" ref="W142">IFERROR(_xlfn.STDEV.S(_xlfn._xlws.FILTER(Diario!$J:$J,(Diario!$A:$A&gt;=Tweets!A142-7)*(Diario!$A:$A&lt;=Tweets!A142-1))),"")</f>
        <v>1.4777423288311969E-2</v>
      </c>
      <c r="X142" s="7">
        <f>IF(_xlfn.XLOOKUP(Tweets!A142+3,Diario!$A:$A,Diario!$E:$E,,1)="",0,1)</f>
        <v>1</v>
      </c>
      <c r="Y142" s="7">
        <f>IF(_xlfn.XLOOKUP(Tweets!A142+7,Diario!$A:$A,Diario!$E:$E,,1)="",0,1)</f>
        <v>1</v>
      </c>
    </row>
    <row r="143" spans="1:25" x14ac:dyDescent="0.25">
      <c r="A143" s="24">
        <v>45249</v>
      </c>
      <c r="B143" s="25" t="s">
        <v>335</v>
      </c>
      <c r="C143" s="26">
        <v>95000</v>
      </c>
      <c r="D143" s="26">
        <v>7000</v>
      </c>
      <c r="E143" s="26">
        <v>7000</v>
      </c>
      <c r="F143" s="26" t="str">
        <f t="shared" si="4"/>
        <v>Medio</v>
      </c>
      <c r="G143" s="26">
        <f>SUM(Tweets[[#This Row],[Likes]:[Respuestas]])</f>
        <v>109000</v>
      </c>
      <c r="H143" s="27" t="s">
        <v>336</v>
      </c>
      <c r="I143" s="25" t="s">
        <v>42</v>
      </c>
      <c r="J143" s="25" t="s">
        <v>35</v>
      </c>
      <c r="K143" s="25" t="s">
        <v>49</v>
      </c>
      <c r="L143" s="25" t="s">
        <v>50</v>
      </c>
      <c r="M143" s="25" t="s">
        <v>45</v>
      </c>
      <c r="N143" s="25" t="s">
        <v>39</v>
      </c>
      <c r="O143" s="34">
        <f>IFERROR(_xlfn.XLOOKUP(Tweets!A143+1,Diario!$A$1:$A$2009,Diario!$E$1:$E$2009)/_xlfn.XLOOKUP(Tweets!A143,Diario!$A$1:$A$2009,Diario!$E$1:$E$2009)-1,"")</f>
        <v>2.0696197842597908E-3</v>
      </c>
      <c r="P143" s="34">
        <f>IFERROR(_xlfn.XLOOKUP(Tweets!A143+3,Diario!$A$1:$A$2009,Diario!$E$1:$E$2009)/_xlfn.XLOOKUP(Tweets!A143,Diario!$A$1:$A$2009,Diario!$E$1:$E$2009)-1,"")</f>
        <v>1.6117250995022481E-3</v>
      </c>
      <c r="Q143" s="34">
        <f>IFERROR(_xlfn.XLOOKUP(Tweets!A143+7,Diario!$A$1:$A$2009,Diario!$E$1:$E$2009)/_xlfn.XLOOKUP(Tweets!A143,Diario!$A$1:$A$2009,Diario!$E$1:$E$2009)-1,"")</f>
        <v>2.3964581632163195E-3</v>
      </c>
      <c r="R143" s="34">
        <f>IFERROR(_xlfn.XLOOKUP(Tweets!A143,Diario!$A:$A,Diario!$I:$I),"")</f>
        <v>6.5583032816431798E-3</v>
      </c>
      <c r="S143" s="34" cm="1">
        <f t="array" ref="S143">IFERROR(_xlfn.STDEV.S(_xlfn._xlws.FILTER(Diario!$J$1:$J$2009,(Diario!$A$1:$A$2009&gt;=Tweets!A143)*(Diario!$A$1:$A$2009&lt;=Tweets!A143+3))),"")</f>
        <v>3.3823537250012352E-2</v>
      </c>
      <c r="T143" s="34" cm="1">
        <f t="array" ref="T143">IFERROR(_xlfn.STDEV.S(_xlfn._xlws.FILTER(Diario!$J$1:$J$2009,(Diario!$A$1:$A$2009&gt;=Tweets!A143)*(Diario!$A$1:$A$2009&lt;=Tweets!A143+7))),"")</f>
        <v>2.2860285803274392E-2</v>
      </c>
      <c r="U143" s="34">
        <f>IFERROR(_xlfn.XLOOKUP(Tweets!A143-1,Diario!$A:$A,Diario!$I:$I),"")</f>
        <v>8.4955705250960127E-3</v>
      </c>
      <c r="V143" s="34" cm="1">
        <f t="array" ref="V143">IFERROR(_xlfn.STDEV.S(_xlfn._xlws.FILTER(Diario!$J:$J,(Diario!$A:$A&gt;=Tweets!A143-3)*(Diario!$A:$A&lt;=Tweets!A143-1))),"")</f>
        <v>1.0956379995893616E-2</v>
      </c>
      <c r="W143" s="34" cm="1">
        <f t="array" ref="W143">IFERROR(_xlfn.STDEV.S(_xlfn._xlws.FILTER(Diario!$J:$J,(Diario!$A:$A&gt;=Tweets!A143-7)*(Diario!$A:$A&lt;=Tweets!A143-1))),"")</f>
        <v>3.5654487068423737E-2</v>
      </c>
      <c r="X143" s="7">
        <f>IF(_xlfn.XLOOKUP(Tweets!A143+3,Diario!$A:$A,Diario!$E:$E,,1)="",0,1)</f>
        <v>1</v>
      </c>
      <c r="Y143" s="7">
        <f>IF(_xlfn.XLOOKUP(Tweets!A143+7,Diario!$A:$A,Diario!$E:$E,,1)="",0,1)</f>
        <v>1</v>
      </c>
    </row>
    <row r="144" spans="1:25" x14ac:dyDescent="0.25">
      <c r="A144" s="24">
        <v>45262</v>
      </c>
      <c r="B144" s="25" t="s">
        <v>337</v>
      </c>
      <c r="C144" s="26">
        <v>100000</v>
      </c>
      <c r="D144" s="26">
        <v>11000</v>
      </c>
      <c r="E144" s="26">
        <v>5000</v>
      </c>
      <c r="F144" s="26" t="str">
        <f t="shared" si="4"/>
        <v>Alto</v>
      </c>
      <c r="G144" s="26">
        <f>SUM(Tweets[[#This Row],[Likes]:[Respuestas]])</f>
        <v>116000</v>
      </c>
      <c r="H144" s="27" t="s">
        <v>338</v>
      </c>
      <c r="I144" s="25" t="s">
        <v>48</v>
      </c>
      <c r="J144" s="25" t="s">
        <v>35</v>
      </c>
      <c r="K144" s="25" t="s">
        <v>49</v>
      </c>
      <c r="L144" s="25" t="s">
        <v>96</v>
      </c>
      <c r="M144" s="25" t="s">
        <v>68</v>
      </c>
      <c r="N144" s="25" t="s">
        <v>62</v>
      </c>
      <c r="O144" s="34">
        <f>IFERROR(_xlfn.XLOOKUP(Tweets!A144+1,Diario!$A$1:$A$2009,Diario!$E$1:$E$2009)/_xlfn.XLOOKUP(Tweets!A144,Diario!$A$1:$A$2009,Diario!$E$1:$E$2009)-1,"")</f>
        <v>1.2191332995438398E-2</v>
      </c>
      <c r="P144" s="34">
        <f>IFERROR(_xlfn.XLOOKUP(Tweets!A144+3,Diario!$A$1:$A$2009,Diario!$E$1:$E$2009)/_xlfn.XLOOKUP(Tweets!A144,Diario!$A$1:$A$2009,Diario!$E$1:$E$2009)-1,"")</f>
        <v>0.11722453117080578</v>
      </c>
      <c r="Q144" s="34">
        <f>IFERROR(_xlfn.XLOOKUP(Tweets!A144+7,Diario!$A$1:$A$2009,Diario!$E$1:$E$2009)/_xlfn.XLOOKUP(Tweets!A144,Diario!$A$1:$A$2009,Diario!$E$1:$E$2009)-1,"")</f>
        <v>0.10748226051697918</v>
      </c>
      <c r="R144" s="34">
        <f>IFERROR(_xlfn.XLOOKUP(Tweets!A144,Diario!$A:$A,Diario!$I:$I),"")</f>
        <v>3.2027933221824567E-2</v>
      </c>
      <c r="S144" s="34" cm="1">
        <f t="array" ref="S144">IFERROR(_xlfn.STDEV.S(_xlfn._xlws.FILTER(Diario!$J$1:$J$2009,(Diario!$A$1:$A$2009&gt;=Tweets!A144)*(Diario!$A$1:$A$2009&lt;=Tweets!A144+3))),"")</f>
        <v>2.9366778361853033E-2</v>
      </c>
      <c r="T144" s="34" cm="1">
        <f t="array" ref="T144">IFERROR(_xlfn.STDEV.S(_xlfn._xlws.FILTER(Diario!$J$1:$J$2009,(Diario!$A$1:$A$2009&gt;=Tweets!A144)*(Diario!$A$1:$A$2009&lt;=Tweets!A144+7))),"")</f>
        <v>2.5773593462242339E-2</v>
      </c>
      <c r="U144" s="34">
        <f>IFERROR(_xlfn.XLOOKUP(Tweets!A144-1,Diario!$A:$A,Diario!$I:$I),"")</f>
        <v>4.4598726372131288E-3</v>
      </c>
      <c r="V144" s="34" cm="1">
        <f t="array" ref="V144">IFERROR(_xlfn.STDEV.S(_xlfn._xlws.FILTER(Diario!$J:$J,(Diario!$A:$A&gt;=Tweets!A144-3)*(Diario!$A:$A&lt;=Tweets!A144-1))),"")</f>
        <v>1.4780825788143145E-2</v>
      </c>
      <c r="W144" s="34" cm="1">
        <f t="array" ref="W144">IFERROR(_xlfn.STDEV.S(_xlfn._xlws.FILTER(Diario!$J:$J,(Diario!$A:$A&gt;=Tweets!A144-7)*(Diario!$A:$A&lt;=Tweets!A144-1))),"")</f>
        <v>1.3346889763060933E-2</v>
      </c>
      <c r="X144" s="7">
        <f>IF(_xlfn.XLOOKUP(Tweets!A144+3,Diario!$A:$A,Diario!$E:$E,,1)="",0,1)</f>
        <v>1</v>
      </c>
      <c r="Y144" s="7">
        <f>IF(_xlfn.XLOOKUP(Tweets!A144+7,Diario!$A:$A,Diario!$E:$E,,1)="",0,1)</f>
        <v>1</v>
      </c>
    </row>
    <row r="145" spans="1:25" x14ac:dyDescent="0.25">
      <c r="A145" s="24">
        <v>45262</v>
      </c>
      <c r="B145" s="25" t="s">
        <v>339</v>
      </c>
      <c r="C145" s="26">
        <v>27000</v>
      </c>
      <c r="D145" s="26">
        <v>3000</v>
      </c>
      <c r="E145" s="26">
        <v>2000</v>
      </c>
      <c r="F145" s="26" t="str">
        <f t="shared" si="4"/>
        <v>Medio</v>
      </c>
      <c r="G145" s="26">
        <f>SUM(Tweets[[#This Row],[Likes]:[Respuestas]])</f>
        <v>32000</v>
      </c>
      <c r="H145" s="27" t="s">
        <v>340</v>
      </c>
      <c r="I145" s="25" t="s">
        <v>48</v>
      </c>
      <c r="J145" s="25" t="s">
        <v>54</v>
      </c>
      <c r="K145" s="25" t="s">
        <v>43</v>
      </c>
      <c r="L145" s="25" t="s">
        <v>80</v>
      </c>
      <c r="M145" s="25" t="s">
        <v>68</v>
      </c>
      <c r="N145" s="25" t="s">
        <v>39</v>
      </c>
      <c r="O145" s="34">
        <f>IFERROR(_xlfn.XLOOKUP(Tweets!A145+1,Diario!$A$1:$A$2009,Diario!$E$1:$E$2009)/_xlfn.XLOOKUP(Tweets!A145,Diario!$A$1:$A$2009,Diario!$E$1:$E$2009)-1,"")</f>
        <v>1.2191332995438398E-2</v>
      </c>
      <c r="P145" s="34">
        <f>IFERROR(_xlfn.XLOOKUP(Tweets!A145+3,Diario!$A$1:$A$2009,Diario!$E$1:$E$2009)/_xlfn.XLOOKUP(Tweets!A145,Diario!$A$1:$A$2009,Diario!$E$1:$E$2009)-1,"")</f>
        <v>0.11722453117080578</v>
      </c>
      <c r="Q145" s="34">
        <f>IFERROR(_xlfn.XLOOKUP(Tweets!A145+7,Diario!$A$1:$A$2009,Diario!$E$1:$E$2009)/_xlfn.XLOOKUP(Tweets!A145,Diario!$A$1:$A$2009,Diario!$E$1:$E$2009)-1,"")</f>
        <v>0.10748226051697918</v>
      </c>
      <c r="R145" s="34">
        <f>IFERROR(_xlfn.XLOOKUP(Tweets!A145,Diario!$A:$A,Diario!$I:$I),"")</f>
        <v>3.2027933221824567E-2</v>
      </c>
      <c r="S145" s="34" cm="1">
        <f t="array" ref="S145">IFERROR(_xlfn.STDEV.S(_xlfn._xlws.FILTER(Diario!$J$1:$J$2009,(Diario!$A$1:$A$2009&gt;=Tweets!A145)*(Diario!$A$1:$A$2009&lt;=Tweets!A145+3))),"")</f>
        <v>2.9366778361853033E-2</v>
      </c>
      <c r="T145" s="34" cm="1">
        <f t="array" ref="T145">IFERROR(_xlfn.STDEV.S(_xlfn._xlws.FILTER(Diario!$J$1:$J$2009,(Diario!$A$1:$A$2009&gt;=Tweets!A145)*(Diario!$A$1:$A$2009&lt;=Tweets!A145+7))),"")</f>
        <v>2.5773593462242339E-2</v>
      </c>
      <c r="U145" s="34">
        <f>IFERROR(_xlfn.XLOOKUP(Tweets!A145-1,Diario!$A:$A,Diario!$I:$I),"")</f>
        <v>4.4598726372131288E-3</v>
      </c>
      <c r="V145" s="34" cm="1">
        <f t="array" ref="V145">IFERROR(_xlfn.STDEV.S(_xlfn._xlws.FILTER(Diario!$J:$J,(Diario!$A:$A&gt;=Tweets!A145-3)*(Diario!$A:$A&lt;=Tweets!A145-1))),"")</f>
        <v>1.4780825788143145E-2</v>
      </c>
      <c r="W145" s="34" cm="1">
        <f t="array" ref="W145">IFERROR(_xlfn.STDEV.S(_xlfn._xlws.FILTER(Diario!$J:$J,(Diario!$A:$A&gt;=Tweets!A145-7)*(Diario!$A:$A&lt;=Tweets!A145-1))),"")</f>
        <v>1.3346889763060933E-2</v>
      </c>
      <c r="X145" s="7">
        <f>IF(_xlfn.XLOOKUP(Tweets!A145+3,Diario!$A:$A,Diario!$E:$E,,1)="",0,1)</f>
        <v>1</v>
      </c>
      <c r="Y145" s="7">
        <f>IF(_xlfn.XLOOKUP(Tweets!A145+7,Diario!$A:$A,Diario!$E:$E,,1)="",0,1)</f>
        <v>1</v>
      </c>
    </row>
    <row r="146" spans="1:25" x14ac:dyDescent="0.25">
      <c r="A146" s="24">
        <v>45289</v>
      </c>
      <c r="B146" s="25" t="s">
        <v>341</v>
      </c>
      <c r="C146" s="26">
        <v>56000</v>
      </c>
      <c r="D146" s="26">
        <v>5000</v>
      </c>
      <c r="E146" s="26">
        <v>3000</v>
      </c>
      <c r="F146" s="26" t="str">
        <f t="shared" si="4"/>
        <v>Medio</v>
      </c>
      <c r="G146" s="26">
        <f>SUM(Tweets[[#This Row],[Likes]:[Respuestas]])</f>
        <v>64000</v>
      </c>
      <c r="H146" s="27" t="s">
        <v>342</v>
      </c>
      <c r="I146" s="25" t="s">
        <v>48</v>
      </c>
      <c r="J146" s="25" t="s">
        <v>35</v>
      </c>
      <c r="K146" s="25" t="s">
        <v>49</v>
      </c>
      <c r="L146" s="25" t="s">
        <v>50</v>
      </c>
      <c r="M146" s="25" t="s">
        <v>45</v>
      </c>
      <c r="N146" s="25" t="s">
        <v>39</v>
      </c>
      <c r="O146" s="34">
        <f>IFERROR(_xlfn.XLOOKUP(Tweets!A146+1,Diario!$A$1:$A$2009,Diario!$E$1:$E$2009)/_xlfn.XLOOKUP(Tweets!A146,Diario!$A$1:$A$2009,Diario!$E$1:$E$2009)-1,"")</f>
        <v>3.3630221166731644E-3</v>
      </c>
      <c r="P146" s="34">
        <f>IFERROR(_xlfn.XLOOKUP(Tweets!A146+3,Diario!$A:$A,Diario!$E:$E, ,1)/_xlfn.XLOOKUP(Tweets!A146,Diario!$A:$A,Diario!$E:$E)-1,"")</f>
        <v>4.9090516986186161E-2</v>
      </c>
      <c r="Q146" s="34">
        <f>IFERROR(_xlfn.XLOOKUP(Tweets!A146+7,Diario!$A$1:$A$2009,Diario!$E$1:$E$2009)/_xlfn.XLOOKUP(Tweets!A146,Diario!$A$1:$A$2009,Diario!$E$1:$E$2009)-1,"")</f>
        <v>4.8854648919179677E-2</v>
      </c>
      <c r="R146" s="34">
        <f>IFERROR(_xlfn.XLOOKUP(Tweets!A146,Diario!$A:$A,Diario!$I:$I),"")</f>
        <v>1.1676012937755352E-2</v>
      </c>
      <c r="S146" s="34" cm="1">
        <f t="array" ref="S146">IFERROR(_xlfn.STDEV.S(_xlfn._xlws.FILTER(Diario!$J$1:$J$2009,(Diario!$A$1:$A$2009&gt;=Tweets!A146)*(Diario!$A$1:$A$2009&lt;=Tweets!A146+3))),"")</f>
        <v>2.0329776598681699E-2</v>
      </c>
      <c r="T146" s="34" cm="1">
        <f t="array" ref="T146">IFERROR(_xlfn.STDEV.S(_xlfn._xlws.FILTER(Diario!$J$1:$J$2009,(Diario!$A$1:$A$2009&gt;=Tweets!A146)*(Diario!$A$1:$A$2009&lt;=Tweets!A146+7))),"")</f>
        <v>2.7839312738039978E-2</v>
      </c>
      <c r="U146" s="34">
        <f>IFERROR(_xlfn.XLOOKUP(Tweets!A146-1,Diario!$A:$A,Diario!$I:$I),"")</f>
        <v>3.637831399170211E-3</v>
      </c>
      <c r="V146" s="34" cm="1">
        <f t="array" ref="V146">IFERROR(_xlfn.STDEV.S(_xlfn._xlws.FILTER(Diario!$J:$J,(Diario!$A:$A&gt;=Tweets!A146-3)*(Diario!$A:$A&lt;=Tweets!A146-1))),"")</f>
        <v>2.0829073082297547E-2</v>
      </c>
      <c r="W146" s="34" cm="1">
        <f t="array" ref="W146">IFERROR(_xlfn.STDEV.S(_xlfn._xlws.FILTER(Diario!$J:$J,(Diario!$A:$A&gt;=Tweets!A146-7)*(Diario!$A:$A&lt;=Tweets!A146-1))),"")</f>
        <v>1.7079699143827988E-2</v>
      </c>
      <c r="X146" s="7">
        <f>IF(_xlfn.XLOOKUP(Tweets!A146+3,Diario!$A:$A,Diario!$E:$E,,1)="",0,1)</f>
        <v>1</v>
      </c>
      <c r="Y146" s="7">
        <f>IF(_xlfn.XLOOKUP(Tweets!A146+7,Diario!$A:$A,Diario!$E:$E,,1)="",0,1)</f>
        <v>1</v>
      </c>
    </row>
    <row r="147" spans="1:25" x14ac:dyDescent="0.25">
      <c r="A147" s="24">
        <v>45289</v>
      </c>
      <c r="B147" s="25" t="s">
        <v>343</v>
      </c>
      <c r="C147" s="26">
        <v>65000</v>
      </c>
      <c r="D147" s="26">
        <v>7000</v>
      </c>
      <c r="E147" s="26">
        <v>5000</v>
      </c>
      <c r="F147" s="26" t="str">
        <f t="shared" si="4"/>
        <v>Medio</v>
      </c>
      <c r="G147" s="26">
        <f>SUM(Tweets[[#This Row],[Likes]:[Respuestas]])</f>
        <v>77000</v>
      </c>
      <c r="H147" s="27" t="s">
        <v>344</v>
      </c>
      <c r="I147" s="25" t="s">
        <v>48</v>
      </c>
      <c r="J147" s="25" t="s">
        <v>54</v>
      </c>
      <c r="K147" s="25" t="s">
        <v>49</v>
      </c>
      <c r="L147" s="25" t="s">
        <v>96</v>
      </c>
      <c r="M147" s="25" t="s">
        <v>68</v>
      </c>
      <c r="N147" s="25" t="s">
        <v>39</v>
      </c>
      <c r="O147" s="34">
        <f>IFERROR(_xlfn.XLOOKUP(Tweets!A147+1,Diario!$A$1:$A$2009,Diario!$E$1:$E$2009)/_xlfn.XLOOKUP(Tweets!A147,Diario!$A$1:$A$2009,Diario!$E$1:$E$2009)-1,"")</f>
        <v>3.3630221166731644E-3</v>
      </c>
      <c r="P147" s="34">
        <f>IFERROR(_xlfn.XLOOKUP(Tweets!A147+3,Diario!$A:$A,Diario!$E:$E, ,1)/_xlfn.XLOOKUP(Tweets!A147,Diario!$A:$A,Diario!$E:$E)-1,"")</f>
        <v>4.9090516986186161E-2</v>
      </c>
      <c r="Q147" s="34">
        <f>IFERROR(_xlfn.XLOOKUP(Tweets!A147+7,Diario!$A$1:$A$2009,Diario!$E$1:$E$2009)/_xlfn.XLOOKUP(Tweets!A147,Diario!$A$1:$A$2009,Diario!$E$1:$E$2009)-1,"")</f>
        <v>4.8854648919179677E-2</v>
      </c>
      <c r="R147" s="34">
        <f>IFERROR(_xlfn.XLOOKUP(Tweets!A147,Diario!$A:$A,Diario!$I:$I),"")</f>
        <v>1.1676012937755352E-2</v>
      </c>
      <c r="S147" s="34" cm="1">
        <f t="array" ref="S147">IFERROR(_xlfn.STDEV.S(_xlfn._xlws.FILTER(Diario!$J$1:$J$2009,(Diario!$A$1:$A$2009&gt;=Tweets!A147)*(Diario!$A$1:$A$2009&lt;=Tweets!A147+3))),"")</f>
        <v>2.0329776598681699E-2</v>
      </c>
      <c r="T147" s="34" cm="1">
        <f t="array" ref="T147">IFERROR(_xlfn.STDEV.S(_xlfn._xlws.FILTER(Diario!$J$1:$J$2009,(Diario!$A$1:$A$2009&gt;=Tweets!A147)*(Diario!$A$1:$A$2009&lt;=Tweets!A147+7))),"")</f>
        <v>2.7839312738039978E-2</v>
      </c>
      <c r="U147" s="34">
        <f>IFERROR(_xlfn.XLOOKUP(Tweets!A147-1,Diario!$A:$A,Diario!$I:$I),"")</f>
        <v>3.637831399170211E-3</v>
      </c>
      <c r="V147" s="34" cm="1">
        <f t="array" ref="V147">IFERROR(_xlfn.STDEV.S(_xlfn._xlws.FILTER(Diario!$J:$J,(Diario!$A:$A&gt;=Tweets!A147-3)*(Diario!$A:$A&lt;=Tweets!A147-1))),"")</f>
        <v>2.0829073082297547E-2</v>
      </c>
      <c r="W147" s="34" cm="1">
        <f t="array" ref="W147">IFERROR(_xlfn.STDEV.S(_xlfn._xlws.FILTER(Diario!$J:$J,(Diario!$A:$A&gt;=Tweets!A147-7)*(Diario!$A:$A&lt;=Tweets!A147-1))),"")</f>
        <v>1.7079699143827988E-2</v>
      </c>
      <c r="X147" s="7">
        <f>IF(_xlfn.XLOOKUP(Tweets!A147+3,Diario!$A:$A,Diario!$E:$E,,1)="",0,1)</f>
        <v>1</v>
      </c>
      <c r="Y147" s="7">
        <f>IF(_xlfn.XLOOKUP(Tweets!A147+7,Diario!$A:$A,Diario!$E:$E,,1)="",0,1)</f>
        <v>1</v>
      </c>
    </row>
    <row r="148" spans="1:25" x14ac:dyDescent="0.25">
      <c r="A148" s="24">
        <v>45300</v>
      </c>
      <c r="B148" s="25" t="s">
        <v>345</v>
      </c>
      <c r="C148" s="26">
        <v>43000</v>
      </c>
      <c r="D148" s="26">
        <v>4000</v>
      </c>
      <c r="E148" s="26">
        <v>2000</v>
      </c>
      <c r="F148" s="26" t="str">
        <f t="shared" si="4"/>
        <v>Medio</v>
      </c>
      <c r="G148" s="26">
        <f>SUM(Tweets[[#This Row],[Likes]:[Respuestas]])</f>
        <v>49000</v>
      </c>
      <c r="H148" s="27" t="s">
        <v>346</v>
      </c>
      <c r="I148" s="25" t="s">
        <v>48</v>
      </c>
      <c r="J148" s="25" t="s">
        <v>35</v>
      </c>
      <c r="K148" s="25" t="s">
        <v>43</v>
      </c>
      <c r="L148" s="25" t="s">
        <v>50</v>
      </c>
      <c r="M148" s="25" t="s">
        <v>68</v>
      </c>
      <c r="N148" s="25" t="s">
        <v>39</v>
      </c>
      <c r="O148" s="34">
        <f>IFERROR(_xlfn.XLOOKUP(Tweets!A148+1,Diario!$A$1:$A$2009,Diario!$E$1:$E$2009)/_xlfn.XLOOKUP(Tweets!A148,Diario!$A$1:$A$2009,Diario!$E$1:$E$2009)-1,"")</f>
        <v>1.0462418363059944E-2</v>
      </c>
      <c r="P148" s="34">
        <f>IFERROR(_xlfn.XLOOKUP(Tweets!A148+3,Diario!$A$1:$A$2009,Diario!$E$1:$E$2009)/_xlfn.XLOOKUP(Tweets!A148,Diario!$A$1:$A$2009,Diario!$E$1:$E$2009)-1,"")</f>
        <v>-6.9138155222160047E-2</v>
      </c>
      <c r="Q148" s="34">
        <f>IFERROR(_xlfn.XLOOKUP(Tweets!A148+7,Diario!$A$1:$A$2009,Diario!$E$1:$E$2009)/_xlfn.XLOOKUP(Tweets!A148,Diario!$A$1:$A$2009,Diario!$E$1:$E$2009)-1,"")</f>
        <v>-6.3905101505834949E-2</v>
      </c>
      <c r="R148" s="34">
        <f>IFERROR(_xlfn.XLOOKUP(Tweets!A148,Diario!$A:$A,Diario!$I:$I),"")</f>
        <v>2.1307292206844151E-2</v>
      </c>
      <c r="S148" s="34" cm="1">
        <f t="array" ref="S148">IFERROR(_xlfn.STDEV.S(_xlfn._xlws.FILTER(Diario!$J$1:$J$2009,(Diario!$A$1:$A$2009&gt;=Tweets!A148)*(Diario!$A$1:$A$2009&lt;=Tweets!A148+3))),"")</f>
        <v>3.8649855450131818E-2</v>
      </c>
      <c r="T148" s="34" cm="1">
        <f t="array" ref="T148">IFERROR(_xlfn.STDEV.S(_xlfn._xlws.FILTER(Diario!$J$1:$J$2009,(Diario!$A$1:$A$2009&gt;=Tweets!A148)*(Diario!$A$1:$A$2009&lt;=Tweets!A148+7))),"")</f>
        <v>3.0238339446234833E-2</v>
      </c>
      <c r="U148" s="34">
        <f>IFERROR(_xlfn.XLOOKUP(Tweets!A148-1,Diario!$A:$A,Diario!$I:$I),"")</f>
        <v>1.2762047055384184E-2</v>
      </c>
      <c r="V148" s="34" cm="1">
        <f t="array" ref="V148">IFERROR(_xlfn.STDEV.S(_xlfn._xlws.FILTER(Diario!$J:$J,(Diario!$A:$A&gt;=Tweets!A148-3)*(Diario!$A:$A&lt;=Tweets!A148-1))),"")</f>
        <v>4.642559044080901E-2</v>
      </c>
      <c r="W148" s="34" cm="1">
        <f t="array" ref="W148">IFERROR(_xlfn.STDEV.S(_xlfn._xlws.FILTER(Diario!$J:$J,(Diario!$A:$A&gt;=Tweets!A148-7)*(Diario!$A:$A&lt;=Tweets!A148-1))),"")</f>
        <v>3.7266382103187799E-2</v>
      </c>
      <c r="X148" s="7">
        <f>IF(_xlfn.XLOOKUP(Tweets!A148+3,Diario!$A:$A,Diario!$E:$E,,1)="",0,1)</f>
        <v>1</v>
      </c>
      <c r="Y148" s="7">
        <f>IF(_xlfn.XLOOKUP(Tweets!A148+7,Diario!$A:$A,Diario!$E:$E,,1)="",0,1)</f>
        <v>1</v>
      </c>
    </row>
    <row r="149" spans="1:25" x14ac:dyDescent="0.25">
      <c r="A149" s="24">
        <v>45320</v>
      </c>
      <c r="B149" s="25" t="s">
        <v>347</v>
      </c>
      <c r="C149" s="26">
        <v>224000</v>
      </c>
      <c r="D149" s="26">
        <v>44000</v>
      </c>
      <c r="E149" s="26">
        <v>23000</v>
      </c>
      <c r="F149" s="26" t="str">
        <f t="shared" si="4"/>
        <v>Muy alto</v>
      </c>
      <c r="G149" s="26">
        <f>SUM(Tweets[[#This Row],[Likes]:[Respuestas]])</f>
        <v>291000</v>
      </c>
      <c r="H149" s="27" t="s">
        <v>348</v>
      </c>
      <c r="I149" s="25" t="s">
        <v>48</v>
      </c>
      <c r="J149" s="25" t="s">
        <v>35</v>
      </c>
      <c r="K149" s="25" t="s">
        <v>49</v>
      </c>
      <c r="L149" s="25" t="s">
        <v>50</v>
      </c>
      <c r="M149" s="25" t="s">
        <v>45</v>
      </c>
      <c r="N149" s="25" t="s">
        <v>39</v>
      </c>
      <c r="O149" s="34">
        <f>IFERROR(_xlfn.XLOOKUP(Tweets!A149+1,Diario!$A$1:$A$2009,Diario!$E$1:$E$2009)/_xlfn.XLOOKUP(Tweets!A149,Diario!$A$1:$A$2009,Diario!$E$1:$E$2009)-1,"")</f>
        <v>-8.1778327922660266E-3</v>
      </c>
      <c r="P149" s="34">
        <f>IFERROR(_xlfn.XLOOKUP(Tweets!A149+3,Diario!$A$1:$A$2009,Diario!$E$1:$E$2009)/_xlfn.XLOOKUP(Tweets!A149,Diario!$A$1:$A$2009,Diario!$E$1:$E$2009)-1,"")</f>
        <v>-4.6212786354148383E-3</v>
      </c>
      <c r="Q149" s="34">
        <f>IFERROR(_xlfn.XLOOKUP(Tweets!A149+7,Diario!$A$1:$A$2009,Diario!$E$1:$E$2009)/_xlfn.XLOOKUP(Tweets!A149,Diario!$A$1:$A$2009,Diario!$E$1:$E$2009)-1,"")</f>
        <v>-1.2843946797518102E-2</v>
      </c>
      <c r="R149" s="34">
        <f>IFERROR(_xlfn.XLOOKUP(Tweets!A149,Diario!$A:$A,Diario!$I:$I),"")</f>
        <v>9.0880271249756256E-3</v>
      </c>
      <c r="S149" s="34" cm="1">
        <f t="array" ref="S149">IFERROR(_xlfn.STDEV.S(_xlfn._xlws.FILTER(Diario!$J$1:$J$2009,(Diario!$A$1:$A$2009&gt;=Tweets!A149)*(Diario!$A$1:$A$2009&lt;=Tweets!A149+3))),"")</f>
        <v>8.9398763185058999E-3</v>
      </c>
      <c r="T149" s="34" cm="1">
        <f t="array" ref="T149">IFERROR(_xlfn.STDEV.S(_xlfn._xlws.FILTER(Diario!$J$1:$J$2009,(Diario!$A$1:$A$2009&gt;=Tweets!A149)*(Diario!$A$1:$A$2009&lt;=Tweets!A149+7))),"")</f>
        <v>7.7908372340961202E-3</v>
      </c>
      <c r="U149" s="34">
        <f>IFERROR(_xlfn.XLOOKUP(Tweets!A149-1,Diario!$A:$A,Diario!$I:$I),"")</f>
        <v>8.7294759476105291E-4</v>
      </c>
      <c r="V149" s="34" cm="1">
        <f t="array" ref="V149">IFERROR(_xlfn.STDEV.S(_xlfn._xlws.FILTER(Diario!$J:$J,(Diario!$A:$A&gt;=Tweets!A149-3)*(Diario!$A:$A&lt;=Tweets!A149-1))),"")</f>
        <v>1.6632571929400604E-2</v>
      </c>
      <c r="W149" s="34" cm="1">
        <f t="array" ref="W149">IFERROR(_xlfn.STDEV.S(_xlfn._xlws.FILTER(Diario!$J:$J,(Diario!$A:$A&gt;=Tweets!A149-7)*(Diario!$A:$A&lt;=Tweets!A149-1))),"")</f>
        <v>1.9220956567086819E-2</v>
      </c>
      <c r="X149" s="7">
        <f>IF(_xlfn.XLOOKUP(Tweets!A149+3,Diario!$A:$A,Diario!$E:$E,,1)="",0,1)</f>
        <v>1</v>
      </c>
      <c r="Y149" s="7">
        <f>IF(_xlfn.XLOOKUP(Tweets!A149+7,Diario!$A:$A,Diario!$E:$E,,1)="",0,1)</f>
        <v>1</v>
      </c>
    </row>
    <row r="150" spans="1:25" x14ac:dyDescent="0.25">
      <c r="A150" s="24">
        <v>45321</v>
      </c>
      <c r="B150" s="25" t="s">
        <v>349</v>
      </c>
      <c r="C150" s="26">
        <v>83000</v>
      </c>
      <c r="D150" s="26">
        <v>10000</v>
      </c>
      <c r="E150" s="26">
        <v>4000</v>
      </c>
      <c r="F150" s="26" t="str">
        <f t="shared" si="4"/>
        <v>Medio</v>
      </c>
      <c r="G150" s="26">
        <f>SUM(Tweets[[#This Row],[Likes]:[Respuestas]])</f>
        <v>97000</v>
      </c>
      <c r="H150" s="27" t="s">
        <v>350</v>
      </c>
      <c r="I150" s="25" t="s">
        <v>48</v>
      </c>
      <c r="J150" s="25" t="s">
        <v>54</v>
      </c>
      <c r="K150" s="25" t="s">
        <v>49</v>
      </c>
      <c r="L150" s="25" t="s">
        <v>96</v>
      </c>
      <c r="M150" s="25" t="s">
        <v>68</v>
      </c>
      <c r="N150" s="25" t="s">
        <v>39</v>
      </c>
      <c r="O150" s="34">
        <f>IFERROR(_xlfn.XLOOKUP(Tweets!A150+1,Diario!$A$1:$A$2009,Diario!$E$1:$E$2009)/_xlfn.XLOOKUP(Tweets!A150,Diario!$A$1:$A$2009,Diario!$E$1:$E$2009)-1,"")</f>
        <v>-7.0911343111915714E-3</v>
      </c>
      <c r="P150" s="34">
        <f>IFERROR(_xlfn.XLOOKUP(Tweets!A150+3,Diario!$A$1:$A$2009,Diario!$E$1:$E$2009)/_xlfn.XLOOKUP(Tweets!A150,Diario!$A$1:$A$2009,Diario!$E$1:$E$2009)-1,"")</f>
        <v>6.3750770116945965E-3</v>
      </c>
      <c r="Q150" s="34">
        <f>IFERROR(_xlfn.XLOOKUP(Tweets!A150+7,Diario!$A$1:$A$2009,Diario!$E$1:$E$2009)/_xlfn.XLOOKUP(Tweets!A150,Diario!$A$1:$A$2009,Diario!$E$1:$E$2009)-1,"")</f>
        <v>4.4177449857347728E-3</v>
      </c>
      <c r="R150" s="34">
        <f>IFERROR(_xlfn.XLOOKUP(Tweets!A150,Diario!$A:$A,Diario!$I:$I),"")</f>
        <v>7.3214296222359502E-3</v>
      </c>
      <c r="S150" s="34" cm="1">
        <f t="array" ref="S150">IFERROR(_xlfn.STDEV.S(_xlfn._xlws.FILTER(Diario!$J$1:$J$2009,(Diario!$A$1:$A$2009&gt;=Tweets!A150)*(Diario!$A$1:$A$2009&lt;=Tweets!A150+3))),"")</f>
        <v>8.1394781769723226E-3</v>
      </c>
      <c r="T150" s="34" cm="1">
        <f t="array" ref="T150">IFERROR(_xlfn.STDEV.S(_xlfn._xlws.FILTER(Diario!$J$1:$J$2009,(Diario!$A$1:$A$2009&gt;=Tweets!A150)*(Diario!$A$1:$A$2009&lt;=Tweets!A150+7))),"")</f>
        <v>1.2122547633466407E-2</v>
      </c>
      <c r="U150" s="34">
        <f>IFERROR(_xlfn.XLOOKUP(Tweets!A150-1,Diario!$A:$A,Diario!$I:$I),"")</f>
        <v>9.0880271249756256E-3</v>
      </c>
      <c r="V150" s="34" cm="1">
        <f t="array" ref="V150">IFERROR(_xlfn.STDEV.S(_xlfn._xlws.FILTER(Diario!$J:$J,(Diario!$A:$A&gt;=Tweets!A150-3)*(Diario!$A:$A&lt;=Tweets!A150-1))),"")</f>
        <v>2.0407935089348593E-2</v>
      </c>
      <c r="W150" s="34" cm="1">
        <f t="array" ref="W150">IFERROR(_xlfn.STDEV.S(_xlfn._xlws.FILTER(Diario!$J:$J,(Diario!$A:$A&gt;=Tweets!A150-7)*(Diario!$A:$A&lt;=Tweets!A150-1))),"")</f>
        <v>2.0872343565604363E-2</v>
      </c>
      <c r="X150" s="7">
        <f>IF(_xlfn.XLOOKUP(Tweets!A150+3,Diario!$A:$A,Diario!$E:$E,,1)="",0,1)</f>
        <v>1</v>
      </c>
      <c r="Y150" s="7">
        <f>IF(_xlfn.XLOOKUP(Tweets!A150+7,Diario!$A:$A,Diario!$E:$E,,1)="",0,1)</f>
        <v>1</v>
      </c>
    </row>
    <row r="151" spans="1:25" x14ac:dyDescent="0.25">
      <c r="A151" s="24">
        <v>45331</v>
      </c>
      <c r="B151" s="25" t="s">
        <v>351</v>
      </c>
      <c r="C151" s="26">
        <v>83000</v>
      </c>
      <c r="D151" s="26">
        <v>7000</v>
      </c>
      <c r="E151" s="26">
        <v>5000</v>
      </c>
      <c r="F151" s="26" t="str">
        <f t="shared" si="4"/>
        <v>Medio</v>
      </c>
      <c r="G151" s="26">
        <f>SUM(Tweets[[#This Row],[Likes]:[Respuestas]])</f>
        <v>95000</v>
      </c>
      <c r="H151" s="27" t="s">
        <v>352</v>
      </c>
      <c r="I151" s="25" t="s">
        <v>48</v>
      </c>
      <c r="J151" s="25" t="s">
        <v>35</v>
      </c>
      <c r="K151" s="25" t="s">
        <v>49</v>
      </c>
      <c r="L151" s="25" t="s">
        <v>50</v>
      </c>
      <c r="M151" s="25" t="s">
        <v>45</v>
      </c>
      <c r="N151" s="25" t="s">
        <v>39</v>
      </c>
      <c r="O151" s="34">
        <f>IFERROR(_xlfn.XLOOKUP(Tweets!A151+1,Diario!$A$1:$A$2009,Diario!$E$1:$E$2009)/_xlfn.XLOOKUP(Tweets!A151,Diario!$A$1:$A$2009,Diario!$E$1:$E$2009)-1,"")</f>
        <v>1.4148320176294638E-2</v>
      </c>
      <c r="P151" s="34">
        <f>IFERROR(_xlfn.XLOOKUP(Tweets!A151+3,Diario!$A$1:$A$2009,Diario!$E$1:$E$2009)/_xlfn.XLOOKUP(Tweets!A151,Diario!$A$1:$A$2009,Diario!$E$1:$E$2009)-1,"")</f>
        <v>6.2076577597155236E-2</v>
      </c>
      <c r="Q151" s="34">
        <f>IFERROR(_xlfn.XLOOKUP(Tweets!A151+7,Diario!$A$1:$A$2009,Diario!$E$1:$E$2009)/_xlfn.XLOOKUP(Tweets!A151,Diario!$A$1:$A$2009,Diario!$E$1:$E$2009)-1,"")</f>
        <v>0.10676598873782672</v>
      </c>
      <c r="R151" s="34">
        <f>IFERROR(_xlfn.XLOOKUP(Tweets!A151,Diario!$A:$A,Diario!$I:$I),"")</f>
        <v>6.6236574186313776E-3</v>
      </c>
      <c r="S151" s="34" cm="1">
        <f t="array" ref="S151">IFERROR(_xlfn.STDEV.S(_xlfn._xlws.FILTER(Diario!$J$1:$J$2009,(Diario!$A$1:$A$2009&gt;=Tweets!A151)*(Diario!$A$1:$A$2009&lt;=Tweets!A151+3))),"")</f>
        <v>1.7172434785959236E-2</v>
      </c>
      <c r="T151" s="34" cm="1">
        <f t="array" ref="T151">IFERROR(_xlfn.STDEV.S(_xlfn._xlws.FILTER(Diario!$J$1:$J$2009,(Diario!$A$1:$A$2009&gt;=Tweets!A151)*(Diario!$A$1:$A$2009&lt;=Tweets!A151+7))),"")</f>
        <v>1.8435834111797247E-2</v>
      </c>
      <c r="U151" s="34">
        <f>IFERROR(_xlfn.XLOOKUP(Tweets!A151-1,Diario!$A:$A,Diario!$I:$I),"")</f>
        <v>3.9153870646236842E-2</v>
      </c>
      <c r="V151" s="34" cm="1">
        <f t="array" ref="V151">IFERROR(_xlfn.STDEV.S(_xlfn._xlws.FILTER(Diario!$J:$J,(Diario!$A:$A&gt;=Tweets!A151-3)*(Diario!$A:$A&lt;=Tweets!A151-1))),"")</f>
        <v>8.5852078337536625E-3</v>
      </c>
      <c r="W151" s="34" cm="1">
        <f t="array" ref="W151">IFERROR(_xlfn.STDEV.S(_xlfn._xlws.FILTER(Diario!$J:$J,(Diario!$A:$A&gt;=Tweets!A151-7)*(Diario!$A:$A&lt;=Tweets!A151-1))),"")</f>
        <v>1.7886888867126031E-2</v>
      </c>
      <c r="X151" s="7">
        <f>IF(_xlfn.XLOOKUP(Tweets!A151+3,Diario!$A:$A,Diario!$E:$E,,1)="",0,1)</f>
        <v>1</v>
      </c>
      <c r="Y151" s="7">
        <f>IF(_xlfn.XLOOKUP(Tweets!A151+7,Diario!$A:$A,Diario!$E:$E,,1)="",0,1)</f>
        <v>1</v>
      </c>
    </row>
    <row r="152" spans="1:25" x14ac:dyDescent="0.25">
      <c r="A152" s="24">
        <v>45338</v>
      </c>
      <c r="B152" s="25" t="s">
        <v>353</v>
      </c>
      <c r="C152" s="26">
        <v>43000</v>
      </c>
      <c r="D152" s="26">
        <v>4000</v>
      </c>
      <c r="E152" s="26">
        <v>2000</v>
      </c>
      <c r="F152" s="26" t="str">
        <f t="shared" si="4"/>
        <v>Medio</v>
      </c>
      <c r="G152" s="26">
        <f>SUM(Tweets[[#This Row],[Likes]:[Respuestas]])</f>
        <v>49000</v>
      </c>
      <c r="H152" s="27" t="s">
        <v>354</v>
      </c>
      <c r="I152" s="25" t="s">
        <v>48</v>
      </c>
      <c r="J152" s="25" t="s">
        <v>54</v>
      </c>
      <c r="K152" s="25" t="s">
        <v>49</v>
      </c>
      <c r="L152" s="25" t="s">
        <v>50</v>
      </c>
      <c r="M152" s="25" t="s">
        <v>68</v>
      </c>
      <c r="N152" s="25" t="s">
        <v>39</v>
      </c>
      <c r="O152" s="34">
        <f>IFERROR(_xlfn.XLOOKUP(Tweets!A152+1,Diario!$A$1:$A$2009,Diario!$E$1:$E$2009)/_xlfn.XLOOKUP(Tweets!A152,Diario!$A$1:$A$2009,Diario!$E$1:$E$2009)-1,"")</f>
        <v>-8.5946499325811887E-3</v>
      </c>
      <c r="P152" s="34">
        <f>IFERROR(_xlfn.XLOOKUP(Tweets!A152+3,Diario!$A$1:$A$2009,Diario!$E$1:$E$2009)/_xlfn.XLOOKUP(Tweets!A152,Diario!$A$1:$A$2009,Diario!$E$1:$E$2009)-1,"")</f>
        <v>-7.3402842103404975E-3</v>
      </c>
      <c r="Q152" s="34">
        <f>IFERROR(_xlfn.XLOOKUP(Tweets!A152+7,Diario!$A$1:$A$2009,Diario!$E$1:$E$2009)/_xlfn.XLOOKUP(Tweets!A152,Diario!$A$1:$A$2009,Diario!$E$1:$E$2009)-1,"")</f>
        <v>-2.4786481552113493E-2</v>
      </c>
      <c r="R152" s="34">
        <f>IFERROR(_xlfn.XLOOKUP(Tweets!A152,Diario!$A:$A,Diario!$I:$I),"")</f>
        <v>6.8647139093700651E-3</v>
      </c>
      <c r="S152" s="34" cm="1">
        <f t="array" ref="S152">IFERROR(_xlfn.STDEV.S(_xlfn._xlws.FILTER(Diario!$J$1:$J$2009,(Diario!$A$1:$A$2009&gt;=Tweets!A152)*(Diario!$A$1:$A$2009&lt;=Tweets!A152+3))),"")</f>
        <v>1.0117423414206992E-2</v>
      </c>
      <c r="T152" s="34" cm="1">
        <f t="array" ref="T152">IFERROR(_xlfn.STDEV.S(_xlfn._xlws.FILTER(Diario!$J$1:$J$2009,(Diario!$A$1:$A$2009&gt;=Tweets!A152)*(Diario!$A$1:$A$2009&lt;=Tweets!A152+7))),"")</f>
        <v>1.039977765686439E-2</v>
      </c>
      <c r="U152" s="34">
        <f>IFERROR(_xlfn.XLOOKUP(Tweets!A152-1,Diario!$A:$A,Diario!$I:$I),"")</f>
        <v>2.3599176807296771E-4</v>
      </c>
      <c r="V152" s="34" cm="1">
        <f t="array" ref="V152">IFERROR(_xlfn.STDEV.S(_xlfn._xlws.FILTER(Diario!$J:$J,(Diario!$A:$A&gt;=Tweets!A152-3)*(Diario!$A:$A&lt;=Tweets!A152-1))),"")</f>
        <v>2.2490718016091048E-2</v>
      </c>
      <c r="W152" s="34" cm="1">
        <f t="array" ref="W152">IFERROR(_xlfn.STDEV.S(_xlfn._xlws.FILTER(Diario!$J:$J,(Diario!$A:$A&gt;=Tweets!A152-7)*(Diario!$A:$A&lt;=Tweets!A152-1))),"")</f>
        <v>1.7809679730397671E-2</v>
      </c>
      <c r="X152" s="7">
        <f>IF(_xlfn.XLOOKUP(Tweets!A152+3,Diario!$A:$A,Diario!$E:$E,,1)="",0,1)</f>
        <v>1</v>
      </c>
      <c r="Y152" s="7">
        <f>IF(_xlfn.XLOOKUP(Tweets!A152+7,Diario!$A:$A,Diario!$E:$E,,1)="",0,1)</f>
        <v>1</v>
      </c>
    </row>
    <row r="153" spans="1:25" x14ac:dyDescent="0.25">
      <c r="A153" s="24">
        <v>45365</v>
      </c>
      <c r="B153" s="25" t="s">
        <v>355</v>
      </c>
      <c r="C153" s="26">
        <v>1000</v>
      </c>
      <c r="D153" s="26">
        <v>282</v>
      </c>
      <c r="E153" s="26">
        <v>318</v>
      </c>
      <c r="F153" s="26" t="str">
        <f t="shared" si="4"/>
        <v>Bajo</v>
      </c>
      <c r="G153" s="26">
        <f>SUM(Tweets[[#This Row],[Likes]:[Respuestas]])</f>
        <v>1600</v>
      </c>
      <c r="H153" s="27" t="s">
        <v>356</v>
      </c>
      <c r="I153" s="25" t="s">
        <v>42</v>
      </c>
      <c r="J153" s="25" t="s">
        <v>35</v>
      </c>
      <c r="K153" s="25" t="s">
        <v>49</v>
      </c>
      <c r="L153" s="25" t="s">
        <v>50</v>
      </c>
      <c r="M153" s="25" t="s">
        <v>45</v>
      </c>
      <c r="N153" s="25" t="s">
        <v>39</v>
      </c>
      <c r="O153" s="34">
        <f>IFERROR(_xlfn.XLOOKUP(Tweets!A153+1,Diario!$A$1:$A$2009,Diario!$E$1:$E$2009)/_xlfn.XLOOKUP(Tweets!A153,Diario!$A$1:$A$2009,Diario!$E$1:$E$2009)-1,"")</f>
        <v>-2.6601517882854031E-2</v>
      </c>
      <c r="P153" s="34">
        <f>IFERROR(_xlfn.XLOOKUP(Tweets!A153+3,Diario!$A$1:$A$2009,Diario!$E$1:$E$2009)/_xlfn.XLOOKUP(Tweets!A153,Diario!$A$1:$A$2009,Diario!$E$1:$E$2009)-1,"")</f>
        <v>-3.8950257719222336E-2</v>
      </c>
      <c r="Q153" s="34">
        <f>IFERROR(_xlfn.XLOOKUP(Tweets!A153+7,Diario!$A$1:$A$2009,Diario!$E$1:$E$2009)/_xlfn.XLOOKUP(Tweets!A153,Diario!$A$1:$A$2009,Diario!$E$1:$E$2009)-1,"")</f>
        <v>-8.3382622365008374E-2</v>
      </c>
      <c r="R153" s="34">
        <f>IFERROR(_xlfn.XLOOKUP(Tweets!A153,Diario!$A:$A,Diario!$I:$I),"")</f>
        <v>1.0506521361684944E-2</v>
      </c>
      <c r="S153" s="34" cm="1">
        <f t="array" ref="S153">IFERROR(_xlfn.STDEV.S(_xlfn._xlws.FILTER(Diario!$J$1:$J$2009,(Diario!$A$1:$A$2009&gt;=Tweets!A153)*(Diario!$A$1:$A$2009&lt;=Tweets!A153+3))),"")</f>
        <v>4.7105845006514727E-2</v>
      </c>
      <c r="T153" s="34" cm="1">
        <f t="array" ref="T153">IFERROR(_xlfn.STDEV.S(_xlfn._xlws.FILTER(Diario!$J$1:$J$2009,(Diario!$A$1:$A$2009&gt;=Tweets!A153)*(Diario!$A$1:$A$2009&lt;=Tweets!A153+7))),"")</f>
        <v>5.8732050458899149E-2</v>
      </c>
      <c r="U153" s="34">
        <f>IFERROR(_xlfn.XLOOKUP(Tweets!A153-1,Diario!$A:$A,Diario!$I:$I),"")</f>
        <v>1.2907166498620807E-2</v>
      </c>
      <c r="V153" s="34" cm="1">
        <f t="array" ref="V153">IFERROR(_xlfn.STDEV.S(_xlfn._xlws.FILTER(Diario!$J:$J,(Diario!$A:$A&gt;=Tweets!A153-3)*(Diario!$A:$A&lt;=Tweets!A153-1))),"")</f>
        <v>2.3152604732818778E-2</v>
      </c>
      <c r="W153" s="34" cm="1">
        <f t="array" ref="W153">IFERROR(_xlfn.STDEV.S(_xlfn._xlws.FILTER(Diario!$J:$J,(Diario!$A:$A&gt;=Tweets!A153-7)*(Diario!$A:$A&lt;=Tweets!A153-1))),"")</f>
        <v>2.2245366204824802E-2</v>
      </c>
      <c r="X153" s="7">
        <f>IF(_xlfn.XLOOKUP(Tweets!A153+3,Diario!$A:$A,Diario!$E:$E,,1)="",0,1)</f>
        <v>1</v>
      </c>
      <c r="Y153" s="7">
        <f>IF(_xlfn.XLOOKUP(Tweets!A153+7,Diario!$A:$A,Diario!$E:$E,,1)="",0,1)</f>
        <v>1</v>
      </c>
    </row>
    <row r="154" spans="1:25" x14ac:dyDescent="0.25">
      <c r="A154" s="24">
        <v>45365</v>
      </c>
      <c r="B154" s="25" t="s">
        <v>357</v>
      </c>
      <c r="C154" s="26">
        <v>195000</v>
      </c>
      <c r="D154" s="26">
        <v>14000</v>
      </c>
      <c r="E154" s="26">
        <v>6000</v>
      </c>
      <c r="F154" s="26" t="str">
        <f t="shared" si="4"/>
        <v>Alto</v>
      </c>
      <c r="G154" s="26">
        <f>SUM(Tweets[[#This Row],[Likes]:[Respuestas]])</f>
        <v>215000</v>
      </c>
      <c r="H154" s="27" t="s">
        <v>358</v>
      </c>
      <c r="I154" s="25" t="s">
        <v>48</v>
      </c>
      <c r="J154" s="25" t="s">
        <v>35</v>
      </c>
      <c r="K154" s="25" t="s">
        <v>49</v>
      </c>
      <c r="L154" s="25" t="s">
        <v>50</v>
      </c>
      <c r="M154" s="25" t="s">
        <v>68</v>
      </c>
      <c r="N154" s="25" t="s">
        <v>39</v>
      </c>
      <c r="O154" s="34">
        <f>IFERROR(_xlfn.XLOOKUP(Tweets!A154+1,Diario!$A$1:$A$2009,Diario!$E$1:$E$2009)/_xlfn.XLOOKUP(Tweets!A154,Diario!$A$1:$A$2009,Diario!$E$1:$E$2009)-1,"")</f>
        <v>-2.6601517882854031E-2</v>
      </c>
      <c r="P154" s="34">
        <f>IFERROR(_xlfn.XLOOKUP(Tweets!A154+3,Diario!$A$1:$A$2009,Diario!$E$1:$E$2009)/_xlfn.XLOOKUP(Tweets!A154,Diario!$A$1:$A$2009,Diario!$E$1:$E$2009)-1,"")</f>
        <v>-3.8950257719222336E-2</v>
      </c>
      <c r="Q154" s="34">
        <f>IFERROR(_xlfn.XLOOKUP(Tweets!A154+7,Diario!$A$1:$A$2009,Diario!$E$1:$E$2009)/_xlfn.XLOOKUP(Tweets!A154,Diario!$A$1:$A$2009,Diario!$E$1:$E$2009)-1,"")</f>
        <v>-8.3382622365008374E-2</v>
      </c>
      <c r="R154" s="34">
        <f>IFERROR(_xlfn.XLOOKUP(Tweets!A154,Diario!$A:$A,Diario!$I:$I),"")</f>
        <v>1.0506521361684944E-2</v>
      </c>
      <c r="S154" s="34" cm="1">
        <f t="array" ref="S154">IFERROR(_xlfn.STDEV.S(_xlfn._xlws.FILTER(Diario!$J$1:$J$2009,(Diario!$A$1:$A$2009&gt;=Tweets!A154)*(Diario!$A$1:$A$2009&lt;=Tweets!A154+3))),"")</f>
        <v>4.7105845006514727E-2</v>
      </c>
      <c r="T154" s="34" cm="1">
        <f t="array" ref="T154">IFERROR(_xlfn.STDEV.S(_xlfn._xlws.FILTER(Diario!$J$1:$J$2009,(Diario!$A$1:$A$2009&gt;=Tweets!A154)*(Diario!$A$1:$A$2009&lt;=Tweets!A154+7))),"")</f>
        <v>5.8732050458899149E-2</v>
      </c>
      <c r="U154" s="34">
        <f>IFERROR(_xlfn.XLOOKUP(Tweets!A154-1,Diario!$A:$A,Diario!$I:$I),"")</f>
        <v>1.2907166498620807E-2</v>
      </c>
      <c r="V154" s="34" cm="1">
        <f t="array" ref="V154">IFERROR(_xlfn.STDEV.S(_xlfn._xlws.FILTER(Diario!$J:$J,(Diario!$A:$A&gt;=Tweets!A154-3)*(Diario!$A:$A&lt;=Tweets!A154-1))),"")</f>
        <v>2.3152604732818778E-2</v>
      </c>
      <c r="W154" s="34" cm="1">
        <f t="array" ref="W154">IFERROR(_xlfn.STDEV.S(_xlfn._xlws.FILTER(Diario!$J:$J,(Diario!$A:$A&gt;=Tweets!A154-7)*(Diario!$A:$A&lt;=Tweets!A154-1))),"")</f>
        <v>2.2245366204824802E-2</v>
      </c>
      <c r="X154" s="7">
        <f>IF(_xlfn.XLOOKUP(Tweets!A154+3,Diario!$A:$A,Diario!$E:$E,,1)="",0,1)</f>
        <v>1</v>
      </c>
      <c r="Y154" s="7">
        <f>IF(_xlfn.XLOOKUP(Tweets!A154+7,Diario!$A:$A,Diario!$E:$E,,1)="",0,1)</f>
        <v>1</v>
      </c>
    </row>
    <row r="155" spans="1:25" x14ac:dyDescent="0.25">
      <c r="A155" s="24">
        <v>45442</v>
      </c>
      <c r="B155" s="25" t="s">
        <v>359</v>
      </c>
      <c r="C155" s="26">
        <v>8000</v>
      </c>
      <c r="D155" s="26">
        <v>1000</v>
      </c>
      <c r="E155" s="26">
        <v>798</v>
      </c>
      <c r="F155" s="26" t="str">
        <f t="shared" si="4"/>
        <v>Bajo</v>
      </c>
      <c r="G155" s="26">
        <f>SUM(Tweets[[#This Row],[Likes]:[Respuestas]])</f>
        <v>9798</v>
      </c>
      <c r="H155" s="27" t="s">
        <v>360</v>
      </c>
      <c r="I155" s="25" t="s">
        <v>42</v>
      </c>
      <c r="J155" s="25" t="s">
        <v>35</v>
      </c>
      <c r="K155" s="25" t="s">
        <v>43</v>
      </c>
      <c r="L155" s="25" t="s">
        <v>108</v>
      </c>
      <c r="M155" s="25" t="s">
        <v>45</v>
      </c>
      <c r="N155" s="25" t="s">
        <v>39</v>
      </c>
      <c r="O155" s="34">
        <f>IFERROR(_xlfn.XLOOKUP(Tweets!A155+1,Diario!$A$1:$A$2009,Diario!$E$1:$E$2009)/_xlfn.XLOOKUP(Tweets!A155,Diario!$A$1:$A$2009,Diario!$E$1:$E$2009)-1,"")</f>
        <v>-1.1696651367921751E-2</v>
      </c>
      <c r="P155" s="34">
        <f>IFERROR(_xlfn.XLOOKUP(Tweets!A155+3,Diario!$A$1:$A$2009,Diario!$E$1:$E$2009)/_xlfn.XLOOKUP(Tweets!A155,Diario!$A$1:$A$2009,Diario!$E$1:$E$2009)-1,"")</f>
        <v>-8.6947199879254811E-3</v>
      </c>
      <c r="Q155" s="34">
        <f>IFERROR(_xlfn.XLOOKUP(Tweets!A155+7,Diario!$A$1:$A$2009,Diario!$E$1:$E$2009)/_xlfn.XLOOKUP(Tweets!A155,Diario!$A$1:$A$2009,Diario!$E$1:$E$2009)-1,"")</f>
        <v>3.5204175501396984E-2</v>
      </c>
      <c r="R155" s="34">
        <f>IFERROR(_xlfn.XLOOKUP(Tweets!A155,Diario!$A:$A,Diario!$I:$I),"")</f>
        <v>4.6791131690514737E-3</v>
      </c>
      <c r="S155" s="34" cm="1">
        <f t="array" ref="S155">IFERROR(_xlfn.STDEV.S(_xlfn._xlws.FILTER(Diario!$J$1:$J$2009,(Diario!$A$1:$A$2009&gt;=Tweets!A155)*(Diario!$A$1:$A$2009&lt;=Tweets!A155+3))),"")</f>
        <v>1.0994623866043707E-2</v>
      </c>
      <c r="T155" s="34" cm="1">
        <f t="array" ref="T155">IFERROR(_xlfn.STDEV.S(_xlfn._xlws.FILTER(Diario!$J$1:$J$2009,(Diario!$A$1:$A$2009&gt;=Tweets!A155)*(Diario!$A$1:$A$2009&lt;=Tweets!A155+7))),"")</f>
        <v>1.4625341082334499E-2</v>
      </c>
      <c r="U155" s="34">
        <f>IFERROR(_xlfn.XLOOKUP(Tweets!A155-1,Diario!$A:$A,Diario!$I:$I),"")</f>
        <v>1.1581206535975599E-2</v>
      </c>
      <c r="V155" s="34" cm="1">
        <f t="array" ref="V155">IFERROR(_xlfn.STDEV.S(_xlfn._xlws.FILTER(Diario!$J:$J,(Diario!$A:$A&gt;=Tweets!A155-3)*(Diario!$A:$A&lt;=Tweets!A155-1))),"")</f>
        <v>1.3688549322094547E-2</v>
      </c>
      <c r="W155" s="34" cm="1">
        <f t="array" ref="W155">IFERROR(_xlfn.STDEV.S(_xlfn._xlws.FILTER(Diario!$J:$J,(Diario!$A:$A&gt;=Tweets!A155-7)*(Diario!$A:$A&lt;=Tweets!A155-1))),"")</f>
        <v>1.235389593328665E-2</v>
      </c>
      <c r="X155" s="7">
        <f>IF(_xlfn.XLOOKUP(Tweets!A155+3,Diario!$A:$A,Diario!$E:$E,,1)="",0,1)</f>
        <v>1</v>
      </c>
      <c r="Y155" s="7">
        <f>IF(_xlfn.XLOOKUP(Tweets!A155+7,Diario!$A:$A,Diario!$E:$E,,1)="",0,1)</f>
        <v>1</v>
      </c>
    </row>
    <row r="156" spans="1:25" x14ac:dyDescent="0.25">
      <c r="A156" s="24">
        <v>45489</v>
      </c>
      <c r="B156" s="25" t="s">
        <v>361</v>
      </c>
      <c r="C156" s="26">
        <v>162000</v>
      </c>
      <c r="D156" s="26">
        <v>14000</v>
      </c>
      <c r="E156" s="26">
        <v>7000</v>
      </c>
      <c r="F156" s="26" t="str">
        <f t="shared" si="4"/>
        <v>Alto</v>
      </c>
      <c r="G156" s="26">
        <f>SUM(Tweets[[#This Row],[Likes]:[Respuestas]])</f>
        <v>183000</v>
      </c>
      <c r="H156" s="27" t="s">
        <v>362</v>
      </c>
      <c r="I156" s="25" t="s">
        <v>48</v>
      </c>
      <c r="J156" s="25" t="s">
        <v>35</v>
      </c>
      <c r="K156" s="25" t="s">
        <v>49</v>
      </c>
      <c r="L156" s="25" t="s">
        <v>50</v>
      </c>
      <c r="M156" s="25" t="s">
        <v>45</v>
      </c>
      <c r="N156" s="25" t="s">
        <v>62</v>
      </c>
      <c r="O156" s="34">
        <f>IFERROR(_xlfn.XLOOKUP(Tweets!A156+1,Diario!$A$1:$A$2009,Diario!$E$1:$E$2009)/_xlfn.XLOOKUP(Tweets!A156,Diario!$A$1:$A$2009,Diario!$E$1:$E$2009)-1,"")</f>
        <v>-1.5335439218293834E-2</v>
      </c>
      <c r="P156" s="34">
        <f>IFERROR(_xlfn.XLOOKUP(Tweets!A156+3,Diario!$A$1:$A$2009,Diario!$E$1:$E$2009)/_xlfn.XLOOKUP(Tweets!A156,Diario!$A$1:$A$2009,Diario!$E$1:$E$2009)-1,"")</f>
        <v>2.347897928564735E-2</v>
      </c>
      <c r="Q156" s="34">
        <f>IFERROR(_xlfn.XLOOKUP(Tweets!A156+7,Diario!$A$1:$A$2009,Diario!$E$1:$E$2009)/_xlfn.XLOOKUP(Tweets!A156,Diario!$A$1:$A$2009,Diario!$E$1:$E$2009)-1,"")</f>
        <v>1.2215310101030274E-2</v>
      </c>
      <c r="R156" s="34">
        <f>IFERROR(_xlfn.XLOOKUP(Tweets!A156,Diario!$A:$A,Diario!$I:$I),"")</f>
        <v>1.8209250591249282E-2</v>
      </c>
      <c r="S156" s="34" cm="1">
        <f t="array" ref="S156">IFERROR(_xlfn.STDEV.S(_xlfn._xlws.FILTER(Diario!$J$1:$J$2009,(Diario!$A$1:$A$2009&gt;=Tweets!A156)*(Diario!$A$1:$A$2009&lt;=Tweets!A156+3))),"")</f>
        <v>2.4521228846049702E-2</v>
      </c>
      <c r="T156" s="34" cm="1">
        <f t="array" ref="T156">IFERROR(_xlfn.STDEV.S(_xlfn._xlws.FILTER(Diario!$J$1:$J$2009,(Diario!$A$1:$A$2009&gt;=Tweets!A156)*(Diario!$A$1:$A$2009&lt;=Tweets!A156+7))),"")</f>
        <v>2.0548598530206467E-2</v>
      </c>
      <c r="U156" s="34">
        <f>IFERROR(_xlfn.XLOOKUP(Tweets!A156-1,Diario!$A:$A,Diario!$I:$I),"")</f>
        <v>3.3507514358335532E-3</v>
      </c>
      <c r="V156" s="34" cm="1">
        <f t="array" ref="V156">IFERROR(_xlfn.STDEV.S(_xlfn._xlws.FILTER(Diario!$J:$J,(Diario!$A:$A&gt;=Tweets!A156-3)*(Diario!$A:$A&lt;=Tweets!A156-1))),"")</f>
        <v>2.9561935558158111E-2</v>
      </c>
      <c r="W156" s="34" cm="1">
        <f t="array" ref="W156">IFERROR(_xlfn.STDEV.S(_xlfn._xlws.FILTER(Diario!$J:$J,(Diario!$A:$A&gt;=Tweets!A156-7)*(Diario!$A:$A&lt;=Tweets!A156-1))),"")</f>
        <v>2.4400769374444607E-2</v>
      </c>
      <c r="X156" s="7">
        <f>IF(_xlfn.XLOOKUP(Tweets!A156+3,Diario!$A:$A,Diario!$E:$E,,1)="",0,1)</f>
        <v>1</v>
      </c>
      <c r="Y156" s="7">
        <f>IF(_xlfn.XLOOKUP(Tweets!A156+7,Diario!$A:$A,Diario!$E:$E,,1)="",0,1)</f>
        <v>1</v>
      </c>
    </row>
    <row r="157" spans="1:25" x14ac:dyDescent="0.25">
      <c r="A157" s="24">
        <v>45497</v>
      </c>
      <c r="B157" s="25" t="s">
        <v>363</v>
      </c>
      <c r="C157" s="26">
        <v>44000</v>
      </c>
      <c r="D157" s="26">
        <v>10000</v>
      </c>
      <c r="E157" s="26">
        <v>18000</v>
      </c>
      <c r="F157" s="26" t="str">
        <f t="shared" si="4"/>
        <v>Medio</v>
      </c>
      <c r="G157" s="26">
        <f>SUM(Tweets[[#This Row],[Likes]:[Respuestas]])</f>
        <v>72000</v>
      </c>
      <c r="H157" s="27" t="s">
        <v>364</v>
      </c>
      <c r="I157" s="25" t="s">
        <v>42</v>
      </c>
      <c r="J157" s="25" t="s">
        <v>35</v>
      </c>
      <c r="K157" s="25" t="s">
        <v>43</v>
      </c>
      <c r="L157" s="25" t="s">
        <v>80</v>
      </c>
      <c r="M157" s="25" t="s">
        <v>45</v>
      </c>
      <c r="N157" s="25" t="s">
        <v>39</v>
      </c>
      <c r="O157" s="34">
        <f>IFERROR(_xlfn.XLOOKUP(Tweets!A157+1,Diario!$A$1:$A$2009,Diario!$E$1:$E$2009)/_xlfn.XLOOKUP(Tweets!A157,Diario!$A$1:$A$2009,Diario!$E$1:$E$2009)-1,"")</f>
        <v>5.1670923528899237E-3</v>
      </c>
      <c r="P157" s="34">
        <f>IFERROR(_xlfn.XLOOKUP(Tweets!A157+3,Diario!$A$1:$A$2009,Diario!$E$1:$E$2009)/_xlfn.XLOOKUP(Tweets!A157,Diario!$A$1:$A$2009,Diario!$E$1:$E$2009)-1,"")</f>
        <v>4.0267057909684212E-2</v>
      </c>
      <c r="Q157" s="34">
        <f>IFERROR(_xlfn.XLOOKUP(Tweets!A157+7,Diario!$A$1:$A$2009,Diario!$E$1:$E$2009)/_xlfn.XLOOKUP(Tweets!A157,Diario!$A$1:$A$2009,Diario!$E$1:$E$2009)-1,"")</f>
        <v>-1.1405394389992107E-2</v>
      </c>
      <c r="R157" s="34">
        <f>IFERROR(_xlfn.XLOOKUP(Tweets!A157,Diario!$A:$A,Diario!$I:$I),"")</f>
        <v>3.3777203012532876E-2</v>
      </c>
      <c r="S157" s="34" cm="1">
        <f t="array" ref="S157">IFERROR(_xlfn.STDEV.S(_xlfn._xlws.FILTER(Diario!$J$1:$J$2009,(Diario!$A$1:$A$2009&gt;=Tweets!A157)*(Diario!$A$1:$A$2009&lt;=Tweets!A157+3))),"")</f>
        <v>1.4871403473159782E-2</v>
      </c>
      <c r="T157" s="34" cm="1">
        <f t="array" ref="T157">IFERROR(_xlfn.STDEV.S(_xlfn._xlws.FILTER(Diario!$J$1:$J$2009,(Diario!$A$1:$A$2009&gt;=Tweets!A157)*(Diario!$A$1:$A$2009&lt;=Tweets!A157+7))),"")</f>
        <v>1.8239997631382093E-2</v>
      </c>
      <c r="U157" s="34">
        <f>IFERROR(_xlfn.XLOOKUP(Tweets!A157-1,Diario!$A:$A,Diario!$I:$I),"")</f>
        <v>3.9864583661219453E-3</v>
      </c>
      <c r="V157" s="34" cm="1">
        <f t="array" ref="V157">IFERROR(_xlfn.STDEV.S(_xlfn._xlws.FILTER(Diario!$J:$J,(Diario!$A:$A&gt;=Tweets!A157-3)*(Diario!$A:$A&lt;=Tweets!A157-1))),"")</f>
        <v>1.0044572716365767E-2</v>
      </c>
      <c r="W157" s="34" cm="1">
        <f t="array" ref="W157">IFERROR(_xlfn.STDEV.S(_xlfn._xlws.FILTER(Diario!$J:$J,(Diario!$A:$A&gt;=Tweets!A157-7)*(Diario!$A:$A&lt;=Tweets!A157-1))),"")</f>
        <v>2.1056426307027275E-2</v>
      </c>
      <c r="X157" s="7">
        <f>IF(_xlfn.XLOOKUP(Tweets!A157+3,Diario!$A:$A,Diario!$E:$E,,1)="",0,1)</f>
        <v>1</v>
      </c>
      <c r="Y157" s="7">
        <f>IF(_xlfn.XLOOKUP(Tweets!A157+7,Diario!$A:$A,Diario!$E:$E,,1)="",0,1)</f>
        <v>1</v>
      </c>
    </row>
    <row r="158" spans="1:25" x14ac:dyDescent="0.25">
      <c r="A158" s="24">
        <v>45557</v>
      </c>
      <c r="B158" s="25" t="s">
        <v>365</v>
      </c>
      <c r="C158" s="26">
        <v>115000</v>
      </c>
      <c r="D158" s="26">
        <v>11000</v>
      </c>
      <c r="E158" s="26">
        <v>4000</v>
      </c>
      <c r="F158" s="26" t="str">
        <f t="shared" si="4"/>
        <v>Alto</v>
      </c>
      <c r="G158" s="26">
        <f>SUM(Tweets[[#This Row],[Likes]:[Respuestas]])</f>
        <v>130000</v>
      </c>
      <c r="H158" s="27" t="s">
        <v>366</v>
      </c>
      <c r="I158" s="25" t="s">
        <v>48</v>
      </c>
      <c r="J158" s="25" t="s">
        <v>35</v>
      </c>
      <c r="K158" s="25" t="s">
        <v>43</v>
      </c>
      <c r="L158" s="25" t="s">
        <v>80</v>
      </c>
      <c r="M158" s="25" t="s">
        <v>97</v>
      </c>
      <c r="N158" s="25" t="s">
        <v>62</v>
      </c>
      <c r="O158" s="34">
        <f>IFERROR(_xlfn.XLOOKUP(Tweets!A158+1,Diario!$A$1:$A$2009,Diario!$E$1:$E$2009)/_xlfn.XLOOKUP(Tweets!A158,Diario!$A$1:$A$2009,Diario!$E$1:$E$2009)-1,"")</f>
        <v>-3.8266030388525163E-3</v>
      </c>
      <c r="P158" s="34">
        <f>IFERROR(_xlfn.XLOOKUP(Tweets!A158+3,Diario!$A$1:$A$2009,Diario!$E$1:$E$2009)/_xlfn.XLOOKUP(Tweets!A158,Diario!$A$1:$A$2009,Diario!$E$1:$E$2009)-1,"")</f>
        <v>-6.4546400157166062E-3</v>
      </c>
      <c r="Q158" s="34">
        <f>IFERROR(_xlfn.XLOOKUP(Tweets!A158+7,Diario!$A$1:$A$2009,Diario!$E$1:$E$2009)/_xlfn.XLOOKUP(Tweets!A158,Diario!$A$1:$A$2009,Diario!$E$1:$E$2009)-1,"")</f>
        <v>3.2909918637497704E-2</v>
      </c>
      <c r="R158" s="34">
        <f>IFERROR(_xlfn.XLOOKUP(Tweets!A158,Diario!$A:$A,Diario!$I:$I),"")</f>
        <v>9.2337961804626681E-3</v>
      </c>
      <c r="S158" s="34" cm="1">
        <f t="array" ref="S158">IFERROR(_xlfn.STDEV.S(_xlfn._xlws.FILTER(Diario!$J$1:$J$2009,(Diario!$A$1:$A$2009&gt;=Tweets!A158)*(Diario!$A$1:$A$2009&lt;=Tweets!A158+3))),"")</f>
        <v>2.1737525096754876E-2</v>
      </c>
      <c r="T158" s="34" cm="1">
        <f t="array" ref="T158">IFERROR(_xlfn.STDEV.S(_xlfn._xlws.FILTER(Diario!$J$1:$J$2009,(Diario!$A$1:$A$2009&gt;=Tweets!A158)*(Diario!$A$1:$A$2009&lt;=Tweets!A158+7))),"")</f>
        <v>2.0693323558537254E-2</v>
      </c>
      <c r="U158" s="34">
        <f>IFERROR(_xlfn.XLOOKUP(Tweets!A158-1,Diario!$A:$A,Diario!$I:$I),"")</f>
        <v>4.7199026378507919E-3</v>
      </c>
      <c r="V158" s="34" cm="1">
        <f t="array" ref="V158">IFERROR(_xlfn.STDEV.S(_xlfn._xlws.FILTER(Diario!$J:$J,(Diario!$A:$A&gt;=Tweets!A158-3)*(Diario!$A:$A&lt;=Tweets!A158-1))),"")</f>
        <v>1.145638816235904E-3</v>
      </c>
      <c r="W158" s="34" cm="1">
        <f t="array" ref="W158">IFERROR(_xlfn.STDEV.S(_xlfn._xlws.FILTER(Diario!$J:$J,(Diario!$A:$A&gt;=Tweets!A158-7)*(Diario!$A:$A&lt;=Tweets!A158-1))),"")</f>
        <v>1.7222510073615326E-2</v>
      </c>
      <c r="X158" s="7">
        <f>IF(_xlfn.XLOOKUP(Tweets!A158+3,Diario!$A:$A,Diario!$E:$E,,1)="",0,1)</f>
        <v>1</v>
      </c>
      <c r="Y158" s="7">
        <f>IF(_xlfn.XLOOKUP(Tweets!A158+7,Diario!$A:$A,Diario!$E:$E,,1)="",0,1)</f>
        <v>1</v>
      </c>
    </row>
    <row r="159" spans="1:25" x14ac:dyDescent="0.25">
      <c r="A159" s="24">
        <v>45581</v>
      </c>
      <c r="B159" s="25" t="s">
        <v>367</v>
      </c>
      <c r="C159" s="26">
        <v>717000</v>
      </c>
      <c r="D159" s="26">
        <v>66000</v>
      </c>
      <c r="E159" s="26">
        <v>16000</v>
      </c>
      <c r="F159" s="26" t="str">
        <f t="shared" si="4"/>
        <v>Muy alto</v>
      </c>
      <c r="G159" s="26">
        <f>SUM(Tweets[[#This Row],[Likes]:[Respuestas]])</f>
        <v>799000</v>
      </c>
      <c r="H159" s="27" t="s">
        <v>368</v>
      </c>
      <c r="I159" s="25" t="s">
        <v>48</v>
      </c>
      <c r="J159" s="25" t="s">
        <v>35</v>
      </c>
      <c r="K159" s="25" t="s">
        <v>43</v>
      </c>
      <c r="L159" s="25" t="s">
        <v>80</v>
      </c>
      <c r="M159" s="25" t="s">
        <v>68</v>
      </c>
      <c r="N159" s="25" t="s">
        <v>62</v>
      </c>
      <c r="O159" s="34">
        <f>IFERROR(_xlfn.XLOOKUP(Tweets!A159+1,Diario!$A$1:$A$2009,Diario!$E$1:$E$2009)/_xlfn.XLOOKUP(Tweets!A159,Diario!$A$1:$A$2009,Diario!$E$1:$E$2009)-1,"")</f>
        <v>-4.3418734645994661E-3</v>
      </c>
      <c r="P159" s="34">
        <f>IFERROR(_xlfn.XLOOKUP(Tweets!A159+3,Diario!$A$1:$A$2009,Diario!$E$1:$E$2009)/_xlfn.XLOOKUP(Tweets!A159,Diario!$A$1:$A$2009,Diario!$E$1:$E$2009)-1,"")</f>
        <v>1.0887348218813431E-2</v>
      </c>
      <c r="Q159" s="34">
        <f>IFERROR(_xlfn.XLOOKUP(Tweets!A159+7,Diario!$A$1:$A$2009,Diario!$E$1:$E$2009)/_xlfn.XLOOKUP(Tweets!A159,Diario!$A$1:$A$2009,Diario!$E$1:$E$2009)-1,"")</f>
        <v>-1.3478046683121137E-2</v>
      </c>
      <c r="R159" s="34">
        <f>IFERROR(_xlfn.XLOOKUP(Tweets!A159,Diario!$A:$A,Diario!$I:$I),"")</f>
        <v>1.4455628360862964E-2</v>
      </c>
      <c r="S159" s="34" cm="1">
        <f t="array" ref="S159">IFERROR(_xlfn.STDEV.S(_xlfn._xlws.FILTER(Diario!$J$1:$J$2009,(Diario!$A$1:$A$2009&gt;=Tweets!A159)*(Diario!$A$1:$A$2009&lt;=Tweets!A159+3))),"")</f>
        <v>9.4194270583657942E-3</v>
      </c>
      <c r="T159" s="34" cm="1">
        <f t="array" ref="T159">IFERROR(_xlfn.STDEV.S(_xlfn._xlws.FILTER(Diario!$J$1:$J$2009,(Diario!$A$1:$A$2009&gt;=Tweets!A159)*(Diario!$A$1:$A$2009&lt;=Tweets!A159+7))),"")</f>
        <v>1.4371696471169667E-2</v>
      </c>
      <c r="U159" s="34">
        <f>IFERROR(_xlfn.XLOOKUP(Tweets!A159-1,Diario!$A:$A,Diario!$I:$I),"")</f>
        <v>8.9949627792903879E-3</v>
      </c>
      <c r="V159" s="34" cm="1">
        <f t="array" ref="V159">IFERROR(_xlfn.STDEV.S(_xlfn._xlws.FILTER(Diario!$J:$J,(Diario!$A:$A&gt;=Tweets!A159-3)*(Diario!$A:$A&lt;=Tweets!A159-1))),"")</f>
        <v>2.3390109765689868E-2</v>
      </c>
      <c r="W159" s="34" cm="1">
        <f t="array" ref="W159">IFERROR(_xlfn.STDEV.S(_xlfn._xlws.FILTER(Diario!$J:$J,(Diario!$A:$A&gt;=Tweets!A159-7)*(Diario!$A:$A&lt;=Tweets!A159-1))),"")</f>
        <v>2.1436502980260778E-2</v>
      </c>
      <c r="X159" s="7">
        <f>IF(_xlfn.XLOOKUP(Tweets!A159+3,Diario!$A:$A,Diario!$E:$E,,1)="",0,1)</f>
        <v>1</v>
      </c>
      <c r="Y159" s="7">
        <f>IF(_xlfn.XLOOKUP(Tweets!A159+7,Diario!$A:$A,Diario!$E:$E,,1)="",0,1)</f>
        <v>1</v>
      </c>
    </row>
    <row r="160" spans="1:25" x14ac:dyDescent="0.25">
      <c r="A160" s="24">
        <v>45601</v>
      </c>
      <c r="B160" s="25" t="s">
        <v>369</v>
      </c>
      <c r="C160" s="26">
        <v>156000</v>
      </c>
      <c r="D160" s="26">
        <v>13000</v>
      </c>
      <c r="E160" s="26">
        <v>4000</v>
      </c>
      <c r="F160" s="26" t="str">
        <f t="shared" si="4"/>
        <v>Alto</v>
      </c>
      <c r="G160" s="26">
        <f>SUM(Tweets[[#This Row],[Likes]:[Respuestas]])</f>
        <v>173000</v>
      </c>
      <c r="H160" s="27" t="s">
        <v>370</v>
      </c>
      <c r="I160" s="25" t="s">
        <v>48</v>
      </c>
      <c r="J160" s="25" t="s">
        <v>54</v>
      </c>
      <c r="K160" s="25" t="s">
        <v>49</v>
      </c>
      <c r="L160" s="25" t="s">
        <v>96</v>
      </c>
      <c r="M160" s="25" t="s">
        <v>68</v>
      </c>
      <c r="N160" s="25" t="s">
        <v>62</v>
      </c>
      <c r="O160" s="34">
        <f>IFERROR(_xlfn.XLOOKUP(Tweets!A160+1,Diario!$A$1:$A$2009,Diario!$E$1:$E$2009)/_xlfn.XLOOKUP(Tweets!A160,Diario!$A$1:$A$2009,Diario!$E$1:$E$2009)-1,"")</f>
        <v>8.9677879303587504E-2</v>
      </c>
      <c r="P160" s="34">
        <f>IFERROR(_xlfn.XLOOKUP(Tweets!A160+3,Diario!$A$1:$A$2009,Diario!$E$1:$E$2009)/_xlfn.XLOOKUP(Tweets!A160,Diario!$A$1:$A$2009,Diario!$E$1:$E$2009)-1,"")</f>
        <v>0.10376916370553735</v>
      </c>
      <c r="Q160" s="34">
        <f>IFERROR(_xlfn.XLOOKUP(Tweets!A160+7,Diario!$A$1:$A$2009,Diario!$E$1:$E$2009)/_xlfn.XLOOKUP(Tweets!A160,Diario!$A$1:$A$2009,Diario!$E$1:$E$2009)-1,"")</f>
        <v>0.27132842306413396</v>
      </c>
      <c r="R160" s="34">
        <f>IFERROR(_xlfn.XLOOKUP(Tweets!A160,Diario!$A:$A,Diario!$I:$I),"")</f>
        <v>5.0766559696411334E-2</v>
      </c>
      <c r="S160" s="34" cm="1">
        <f t="array" ref="S160">IFERROR(_xlfn.STDEV.S(_xlfn._xlws.FILTER(Diario!$J$1:$J$2009,(Diario!$A$1:$A$2009&gt;=Tweets!A160)*(Diario!$A$1:$A$2009&lt;=Tweets!A160+3))),"")</f>
        <v>4.2639538988699467E-2</v>
      </c>
      <c r="T160" s="34" cm="1">
        <f t="array" ref="T160">IFERROR(_xlfn.STDEV.S(_xlfn._xlws.FILTER(Diario!$J$1:$J$2009,(Diario!$A$1:$A$2009&gt;=Tweets!A160)*(Diario!$A$1:$A$2009&lt;=Tweets!A160+7))),"")</f>
        <v>4.1823580623374074E-2</v>
      </c>
      <c r="U160" s="34">
        <f>IFERROR(_xlfn.XLOOKUP(Tweets!A160-1,Diario!$A:$A,Diario!$I:$I),"")</f>
        <v>4.573521740842771E-2</v>
      </c>
      <c r="V160" s="34" cm="1">
        <f t="array" ref="V160">IFERROR(_xlfn.STDEV.S(_xlfn._xlws.FILTER(Diario!$J:$J,(Diario!$A:$A&gt;=Tweets!A160-3)*(Diario!$A:$A&lt;=Tweets!A160-1))),"")</f>
        <v>2.0049473302936438E-2</v>
      </c>
      <c r="W160" s="34" cm="1">
        <f t="array" ref="W160">IFERROR(_xlfn.STDEV.S(_xlfn._xlws.FILTER(Diario!$J:$J,(Diario!$A:$A&gt;=Tweets!A160-7)*(Diario!$A:$A&lt;=Tweets!A160-1))),"")</f>
        <v>1.5474492017267692E-2</v>
      </c>
      <c r="X160" s="7">
        <f>IF(_xlfn.XLOOKUP(Tweets!A160+3,Diario!$A:$A,Diario!$E:$E,,1)="",0,1)</f>
        <v>1</v>
      </c>
      <c r="Y160" s="7">
        <f>IF(_xlfn.XLOOKUP(Tweets!A160+7,Diario!$A:$A,Diario!$E:$E,,1)="",0,1)</f>
        <v>1</v>
      </c>
    </row>
    <row r="161" spans="1:25" x14ac:dyDescent="0.25">
      <c r="A161" s="24">
        <v>45610</v>
      </c>
      <c r="B161" s="25" t="s">
        <v>371</v>
      </c>
      <c r="C161" s="26">
        <v>83000</v>
      </c>
      <c r="D161" s="26">
        <v>14000</v>
      </c>
      <c r="E161" s="26">
        <v>3000</v>
      </c>
      <c r="F161" s="26" t="str">
        <f t="shared" si="4"/>
        <v>Medio</v>
      </c>
      <c r="G161" s="26">
        <f>SUM(Tweets[[#This Row],[Likes]:[Respuestas]])</f>
        <v>100000</v>
      </c>
      <c r="H161" s="27" t="s">
        <v>372</v>
      </c>
      <c r="I161" s="25" t="s">
        <v>53</v>
      </c>
      <c r="J161" s="25" t="s">
        <v>54</v>
      </c>
      <c r="K161" s="25" t="s">
        <v>36</v>
      </c>
      <c r="L161" s="25" t="s">
        <v>80</v>
      </c>
      <c r="M161" s="25" t="s">
        <v>68</v>
      </c>
      <c r="N161" s="25" t="s">
        <v>39</v>
      </c>
      <c r="O161" s="34">
        <f>IFERROR(_xlfn.XLOOKUP(Tweets!A161+1,Diario!$A$1:$A$2009,Diario!$E$1:$E$2009)/_xlfn.XLOOKUP(Tweets!A161,Diario!$A$1:$A$2009,Diario!$E$1:$E$2009)-1,"")</f>
        <v>4.1243218891908073E-2</v>
      </c>
      <c r="P161" s="34">
        <f>IFERROR(_xlfn.XLOOKUP(Tweets!A161+3,Diario!$A$1:$A$2009,Diario!$E$1:$E$2009)/_xlfn.XLOOKUP(Tweets!A161,Diario!$A$1:$A$2009,Diario!$E$1:$E$2009)-1,"")</f>
        <v>2.7661253991959622E-2</v>
      </c>
      <c r="Q161" s="34">
        <f>IFERROR(_xlfn.XLOOKUP(Tweets!A161+7,Diario!$A$1:$A$2009,Diario!$E$1:$E$2009)/_xlfn.XLOOKUP(Tweets!A161,Diario!$A$1:$A$2009,Diario!$E$1:$E$2009)-1,"")</f>
        <v>0.1268323230958659</v>
      </c>
      <c r="R161" s="34">
        <f>IFERROR(_xlfn.XLOOKUP(Tweets!A161,Diario!$A:$A,Diario!$I:$I),"")</f>
        <v>8.4820713516417761E-4</v>
      </c>
      <c r="S161" s="34" cm="1">
        <f t="array" ref="S161">IFERROR(_xlfn.STDEV.S(_xlfn._xlws.FILTER(Diario!$J$1:$J$2009,(Diario!$A$1:$A$2009&gt;=Tweets!A161)*(Diario!$A$1:$A$2009&lt;=Tweets!A161+3))),"")</f>
        <v>2.2591607883108843E-2</v>
      </c>
      <c r="T161" s="34" cm="1">
        <f t="array" ref="T161">IFERROR(_xlfn.STDEV.S(_xlfn._xlws.FILTER(Diario!$J$1:$J$2009,(Diario!$A$1:$A$2009&gt;=Tweets!A161)*(Diario!$A$1:$A$2009&lt;=Tweets!A161+7))),"")</f>
        <v>1.9789136741149366E-2</v>
      </c>
      <c r="U161" s="34">
        <f>IFERROR(_xlfn.XLOOKUP(Tweets!A161-1,Diario!$A:$A,Diario!$I:$I),"")</f>
        <v>1.2985572165083756E-2</v>
      </c>
      <c r="V161" s="34" cm="1">
        <f t="array" ref="V161">IFERROR(_xlfn.STDEV.S(_xlfn._xlws.FILTER(Diario!$J:$J,(Diario!$A:$A&gt;=Tweets!A161-3)*(Diario!$A:$A&lt;=Tweets!A161-1))),"")</f>
        <v>2.8463803410886036E-2</v>
      </c>
      <c r="W161" s="34" cm="1">
        <f t="array" ref="W161">IFERROR(_xlfn.STDEV.S(_xlfn._xlws.FILTER(Diario!$J:$J,(Diario!$A:$A&gt;=Tweets!A161-7)*(Diario!$A:$A&lt;=Tweets!A161-1))),"")</f>
        <v>4.3882901904580725E-2</v>
      </c>
      <c r="X161" s="7">
        <f>IF(_xlfn.XLOOKUP(Tweets!A161+3,Diario!$A:$A,Diario!$E:$E,,1)="",0,1)</f>
        <v>1</v>
      </c>
      <c r="Y161" s="7">
        <f>IF(_xlfn.XLOOKUP(Tweets!A161+7,Diario!$A:$A,Diario!$E:$E,,1)="",0,1)</f>
        <v>1</v>
      </c>
    </row>
    <row r="162" spans="1:25" x14ac:dyDescent="0.25">
      <c r="A162" s="24">
        <v>45611</v>
      </c>
      <c r="B162" s="25" t="s">
        <v>373</v>
      </c>
      <c r="C162" s="26">
        <v>917000</v>
      </c>
      <c r="D162" s="26">
        <v>75000</v>
      </c>
      <c r="E162" s="26">
        <v>18000</v>
      </c>
      <c r="F162" s="26" t="str">
        <f t="shared" ref="F162:F193" si="5">IF(G162&lt;=_xlfn.PERCENTILE.INC($G:$G,0.25),"Bajo", IF(G162&lt;=_xlfn.PERCENTILE.INC($G:$G,0.5),"Medio", IF(G162&lt;=_xlfn.PERCENTILE.INC($G:$G,0.75),"Alto","Muy alto")))</f>
        <v>Muy alto</v>
      </c>
      <c r="G162" s="26">
        <f>SUM(Tweets[[#This Row],[Likes]:[Respuestas]])</f>
        <v>1010000</v>
      </c>
      <c r="H162" s="27" t="s">
        <v>374</v>
      </c>
      <c r="I162" s="25" t="s">
        <v>48</v>
      </c>
      <c r="J162" s="25" t="s">
        <v>35</v>
      </c>
      <c r="K162" s="25" t="s">
        <v>43</v>
      </c>
      <c r="L162" s="25" t="s">
        <v>80</v>
      </c>
      <c r="M162" s="25" t="s">
        <v>68</v>
      </c>
      <c r="N162" s="25" t="s">
        <v>62</v>
      </c>
      <c r="O162" s="34">
        <f>IFERROR(_xlfn.XLOOKUP(Tweets!A162+1,Diario!$A$1:$A$2009,Diario!$E$1:$E$2009)/_xlfn.XLOOKUP(Tweets!A162,Diario!$A$1:$A$2009,Diario!$E$1:$E$2009)-1,"")</f>
        <v>-4.4669628149287544E-3</v>
      </c>
      <c r="P162" s="34">
        <f>IFERROR(_xlfn.XLOOKUP(Tweets!A162+3,Diario!$A$1:$A$2009,Diario!$E$1:$E$2009)/_xlfn.XLOOKUP(Tweets!A162,Diario!$A$1:$A$2009,Diario!$E$1:$E$2009)-1,"")</f>
        <v>-4.4046208276773413E-3</v>
      </c>
      <c r="Q162" s="34">
        <f>IFERROR(_xlfn.XLOOKUP(Tweets!A162+7,Diario!$A$1:$A$2009,Diario!$E$1:$E$2009)/_xlfn.XLOOKUP(Tweets!A162,Diario!$A$1:$A$2009,Diario!$E$1:$E$2009)-1,"")</f>
        <v>8.6878012233982727E-2</v>
      </c>
      <c r="R162" s="34">
        <f>IFERROR(_xlfn.XLOOKUP(Tweets!A162,Diario!$A:$A,Diario!$I:$I),"")</f>
        <v>2.1752959301643005E-3</v>
      </c>
      <c r="S162" s="34" cm="1">
        <f t="array" ref="S162">IFERROR(_xlfn.STDEV.S(_xlfn._xlws.FILTER(Diario!$J$1:$J$2009,(Diario!$A$1:$A$2009&gt;=Tweets!A162)*(Diario!$A$1:$A$2009&lt;=Tweets!A162+3))),"")</f>
        <v>1.1960495755882103E-2</v>
      </c>
      <c r="T162" s="34" cm="1">
        <f t="array" ref="T162">IFERROR(_xlfn.STDEV.S(_xlfn._xlws.FILTER(Diario!$J$1:$J$2009,(Diario!$A$1:$A$2009&gt;=Tweets!A162)*(Diario!$A$1:$A$2009&lt;=Tweets!A162+7))),"")</f>
        <v>1.898685265836406E-2</v>
      </c>
      <c r="U162" s="34">
        <f>IFERROR(_xlfn.XLOOKUP(Tweets!A162-1,Diario!$A:$A,Diario!$I:$I),"")</f>
        <v>8.4820713516417761E-4</v>
      </c>
      <c r="V162" s="34" cm="1">
        <f t="array" ref="V162">IFERROR(_xlfn.STDEV.S(_xlfn._xlws.FILTER(Diario!$J:$J,(Diario!$A:$A&gt;=Tweets!A162-3)*(Diario!$A:$A&lt;=Tweets!A162-1))),"")</f>
        <v>3.8722274695177868E-2</v>
      </c>
      <c r="W162" s="34" cm="1">
        <f t="array" ref="W162">IFERROR(_xlfn.STDEV.S(_xlfn._xlws.FILTER(Diario!$J:$J,(Diario!$A:$A&gt;=Tweets!A162-7)*(Diario!$A:$A&lt;=Tweets!A162-1))),"")</f>
        <v>4.4052680553060983E-2</v>
      </c>
      <c r="X162" s="7">
        <f>IF(_xlfn.XLOOKUP(Tweets!A162+3,Diario!$A:$A,Diario!$E:$E,,1)="",0,1)</f>
        <v>1</v>
      </c>
      <c r="Y162" s="7">
        <f>IF(_xlfn.XLOOKUP(Tweets!A162+7,Diario!$A:$A,Diario!$E:$E,,1)="",0,1)</f>
        <v>1</v>
      </c>
    </row>
    <row r="163" spans="1:25" x14ac:dyDescent="0.25">
      <c r="A163" s="24">
        <v>45612</v>
      </c>
      <c r="B163" s="25" t="s">
        <v>375</v>
      </c>
      <c r="C163" s="26">
        <v>345000</v>
      </c>
      <c r="D163" s="26">
        <v>28000</v>
      </c>
      <c r="E163" s="26">
        <v>16000</v>
      </c>
      <c r="F163" s="26" t="str">
        <f t="shared" si="5"/>
        <v>Muy alto</v>
      </c>
      <c r="G163" s="26">
        <f>SUM(Tweets[[#This Row],[Likes]:[Respuestas]])</f>
        <v>389000</v>
      </c>
      <c r="H163" s="27" t="s">
        <v>376</v>
      </c>
      <c r="I163" s="25" t="s">
        <v>53</v>
      </c>
      <c r="J163" s="25" t="s">
        <v>35</v>
      </c>
      <c r="K163" s="25" t="s">
        <v>43</v>
      </c>
      <c r="L163" s="25" t="s">
        <v>96</v>
      </c>
      <c r="M163" s="25" t="s">
        <v>97</v>
      </c>
      <c r="N163" s="25" t="s">
        <v>39</v>
      </c>
      <c r="O163" s="34">
        <f>IFERROR(_xlfn.XLOOKUP(Tweets!A163+1,Diario!$A$1:$A$2009,Diario!$E$1:$E$2009)/_xlfn.XLOOKUP(Tweets!A163,Diario!$A$1:$A$2009,Diario!$E$1:$E$2009)-1,"")</f>
        <v>-8.6155111671528672E-3</v>
      </c>
      <c r="P163" s="34">
        <f>IFERROR(_xlfn.XLOOKUP(Tweets!A163+3,Diario!$A$1:$A$2009,Diario!$E$1:$E$2009)/_xlfn.XLOOKUP(Tweets!A163,Diario!$A$1:$A$2009,Diario!$E$1:$E$2009)-1,"")</f>
        <v>1.74037566623928E-2</v>
      </c>
      <c r="Q163" s="34">
        <f>IFERROR(_xlfn.XLOOKUP(Tweets!A163+7,Diario!$A$1:$A$2009,Diario!$E$1:$E$2009)/_xlfn.XLOOKUP(Tweets!A163,Diario!$A$1:$A$2009,Diario!$E$1:$E$2009)-1,"")</f>
        <v>7.8242355318709711E-2</v>
      </c>
      <c r="R163" s="34">
        <f>IFERROR(_xlfn.XLOOKUP(Tweets!A163,Diario!$A:$A,Diario!$I:$I),"")</f>
        <v>1.0601623469935498E-2</v>
      </c>
      <c r="S163" s="34" cm="1">
        <f t="array" ref="S163">IFERROR(_xlfn.STDEV.S(_xlfn._xlws.FILTER(Diario!$J$1:$J$2009,(Diario!$A$1:$A$2009&gt;=Tweets!A163)*(Diario!$A$1:$A$2009&lt;=Tweets!A163+3))),"")</f>
        <v>1.3583160548877289E-2</v>
      </c>
      <c r="T163" s="34" cm="1">
        <f t="array" ref="T163">IFERROR(_xlfn.STDEV.S(_xlfn._xlws.FILTER(Diario!$J$1:$J$2009,(Diario!$A$1:$A$2009&gt;=Tweets!A163)*(Diario!$A$1:$A$2009&lt;=Tweets!A163+7))),"")</f>
        <v>1.8432575276946125E-2</v>
      </c>
      <c r="U163" s="34">
        <f>IFERROR(_xlfn.XLOOKUP(Tweets!A163-1,Diario!$A:$A,Diario!$I:$I),"")</f>
        <v>2.1752959301643005E-3</v>
      </c>
      <c r="V163" s="34" cm="1">
        <f t="array" ref="V163">IFERROR(_xlfn.STDEV.S(_xlfn._xlws.FILTER(Diario!$J:$J,(Diario!$A:$A&gt;=Tweets!A163-3)*(Diario!$A:$A&lt;=Tweets!A163-1))),"")</f>
        <v>3.7313045362087786E-2</v>
      </c>
      <c r="W163" s="34" cm="1">
        <f t="array" ref="W163">IFERROR(_xlfn.STDEV.S(_xlfn._xlws.FILTER(Diario!$J:$J,(Diario!$A:$A&gt;=Tweets!A163-7)*(Diario!$A:$A&lt;=Tweets!A163-1))),"")</f>
        <v>4.4603110176698907E-2</v>
      </c>
      <c r="X163" s="7">
        <f>IF(_xlfn.XLOOKUP(Tweets!A163+3,Diario!$A:$A,Diario!$E:$E,,1)="",0,1)</f>
        <v>1</v>
      </c>
      <c r="Y163" s="7">
        <f>IF(_xlfn.XLOOKUP(Tweets!A163+7,Diario!$A:$A,Diario!$E:$E,,1)="",0,1)</f>
        <v>1</v>
      </c>
    </row>
    <row r="164" spans="1:25" x14ac:dyDescent="0.25">
      <c r="A164" s="24">
        <v>45618</v>
      </c>
      <c r="B164" s="25" t="s">
        <v>377</v>
      </c>
      <c r="C164" s="26">
        <v>105000</v>
      </c>
      <c r="D164" s="26">
        <v>21000</v>
      </c>
      <c r="E164" s="26">
        <v>4000</v>
      </c>
      <c r="F164" s="26" t="str">
        <f t="shared" si="5"/>
        <v>Alto</v>
      </c>
      <c r="G164" s="26">
        <f>SUM(Tweets[[#This Row],[Likes]:[Respuestas]])</f>
        <v>130000</v>
      </c>
      <c r="H164" s="27" t="s">
        <v>378</v>
      </c>
      <c r="I164" s="25" t="s">
        <v>53</v>
      </c>
      <c r="J164" s="25" t="s">
        <v>54</v>
      </c>
      <c r="K164" s="25" t="s">
        <v>43</v>
      </c>
      <c r="L164" s="25" t="s">
        <v>37</v>
      </c>
      <c r="M164" s="25" t="s">
        <v>68</v>
      </c>
      <c r="N164" s="25" t="s">
        <v>39</v>
      </c>
      <c r="O164" s="34">
        <f>IFERROR(_xlfn.XLOOKUP(Tweets!A164+1,Diario!$A$1:$A$2009,Diario!$E$1:$E$2009)/_xlfn.XLOOKUP(Tweets!A164,Diario!$A$1:$A$2009,Diario!$E$1:$E$2009)-1,"")</f>
        <v>-1.2376849352498387E-2</v>
      </c>
      <c r="P164" s="34">
        <f>IFERROR(_xlfn.XLOOKUP(Tweets!A164+3,Diario!$A$1:$A$2009,Diario!$E$1:$E$2009)/_xlfn.XLOOKUP(Tweets!A164,Diario!$A$1:$A$2009,Diario!$E$1:$E$2009)-1,"")</f>
        <v>-5.8388801220902287E-2</v>
      </c>
      <c r="Q164" s="34">
        <f>IFERROR(_xlfn.XLOOKUP(Tweets!A164+7,Diario!$A$1:$A$2009,Diario!$E$1:$E$2009)/_xlfn.XLOOKUP(Tweets!A164,Diario!$A$1:$A$2009,Diario!$E$1:$E$2009)-1,"")</f>
        <v>-1.4848435769658219E-2</v>
      </c>
      <c r="R164" s="34">
        <f>IFERROR(_xlfn.XLOOKUP(Tweets!A164,Diario!$A:$A,Diario!$I:$I),"")</f>
        <v>1.8587660716242098E-3</v>
      </c>
      <c r="S164" s="34" cm="1">
        <f t="array" ref="S164">IFERROR(_xlfn.STDEV.S(_xlfn._xlws.FILTER(Diario!$J$1:$J$2009,(Diario!$A$1:$A$2009&gt;=Tweets!A164)*(Diario!$A$1:$A$2009&lt;=Tweets!A164+3))),"")</f>
        <v>2.1950983102296345E-2</v>
      </c>
      <c r="T164" s="34" cm="1">
        <f t="array" ref="T164">IFERROR(_xlfn.STDEV.S(_xlfn._xlws.FILTER(Diario!$J$1:$J$2009,(Diario!$A$1:$A$2009&gt;=Tweets!A164)*(Diario!$A$1:$A$2009&lt;=Tweets!A164+7))),"")</f>
        <v>2.6371552312162632E-2</v>
      </c>
      <c r="U164" s="34">
        <f>IFERROR(_xlfn.XLOOKUP(Tweets!A164-1,Diario!$A:$A,Diario!$I:$I),"")</f>
        <v>9.503892581678176E-3</v>
      </c>
      <c r="V164" s="34" cm="1">
        <f t="array" ref="V164">IFERROR(_xlfn.STDEV.S(_xlfn._xlws.FILTER(Diario!$J:$J,(Diario!$A:$A&gt;=Tweets!A164-3)*(Diario!$A:$A&lt;=Tweets!A164-1))),"")</f>
        <v>2.045694723668167E-2</v>
      </c>
      <c r="W164" s="34" cm="1">
        <f t="array" ref="W164">IFERROR(_xlfn.STDEV.S(_xlfn._xlws.FILTER(Diario!$J:$J,(Diario!$A:$A&gt;=Tweets!A164-7)*(Diario!$A:$A&lt;=Tweets!A164-1))),"")</f>
        <v>1.8251682759191774E-2</v>
      </c>
      <c r="X164" s="7">
        <f>IF(_xlfn.XLOOKUP(Tweets!A164+3,Diario!$A:$A,Diario!$E:$E,,1)="",0,1)</f>
        <v>1</v>
      </c>
      <c r="Y164" s="7">
        <f>IF(_xlfn.XLOOKUP(Tweets!A164+7,Diario!$A:$A,Diario!$E:$E,,1)="",0,1)</f>
        <v>1</v>
      </c>
    </row>
    <row r="165" spans="1:25" x14ac:dyDescent="0.25">
      <c r="A165" s="24">
        <v>45621</v>
      </c>
      <c r="B165" s="25" t="s">
        <v>379</v>
      </c>
      <c r="C165" s="26">
        <v>287000</v>
      </c>
      <c r="D165" s="26">
        <v>19000</v>
      </c>
      <c r="E165" s="26">
        <v>13000</v>
      </c>
      <c r="F165" s="26" t="str">
        <f t="shared" si="5"/>
        <v>Muy alto</v>
      </c>
      <c r="G165" s="26">
        <f>SUM(Tweets[[#This Row],[Likes]:[Respuestas]])</f>
        <v>319000</v>
      </c>
      <c r="H165" s="27" t="s">
        <v>380</v>
      </c>
      <c r="I165" s="25" t="s">
        <v>53</v>
      </c>
      <c r="J165" s="25" t="s">
        <v>35</v>
      </c>
      <c r="K165" s="25" t="s">
        <v>43</v>
      </c>
      <c r="L165" s="25" t="s">
        <v>55</v>
      </c>
      <c r="M165" s="25" t="s">
        <v>97</v>
      </c>
      <c r="N165" s="25" t="s">
        <v>39</v>
      </c>
      <c r="O165" s="34">
        <f>IFERROR(_xlfn.XLOOKUP(Tweets!A165+1,Diario!$A$1:$A$2009,Diario!$E$1:$E$2009)/_xlfn.XLOOKUP(Tweets!A165,Diario!$A$1:$A$2009,Diario!$E$1:$E$2009)-1,"")</f>
        <v>-1.167225882945222E-2</v>
      </c>
      <c r="P165" s="34">
        <f>IFERROR(_xlfn.XLOOKUP(Tweets!A165+3,Diario!$A$1:$A$2009,Diario!$E$1:$E$2009)/_xlfn.XLOOKUP(Tweets!A165,Diario!$A$1:$A$2009,Diario!$E$1:$E$2009)-1,"")</f>
        <v>2.7421240320254725E-2</v>
      </c>
      <c r="Q165" s="34">
        <f>IFERROR(_xlfn.XLOOKUP(Tweets!A165+7,Diario!$A$1:$A$2009,Diario!$E$1:$E$2009)/_xlfn.XLOOKUP(Tweets!A165,Diario!$A$1:$A$2009,Diario!$E$1:$E$2009)-1,"")</f>
        <v>2.9307473909179205E-2</v>
      </c>
      <c r="R165" s="34">
        <f>IFERROR(_xlfn.XLOOKUP(Tweets!A165,Diario!$A:$A,Diario!$I:$I),"")</f>
        <v>4.451623344640656E-2</v>
      </c>
      <c r="S165" s="34" cm="1">
        <f t="array" ref="S165">IFERROR(_xlfn.STDEV.S(_xlfn._xlws.FILTER(Diario!$J$1:$J$2009,(Diario!$A$1:$A$2009&gt;=Tweets!A165)*(Diario!$A$1:$A$2009&lt;=Tweets!A165+3))),"")</f>
        <v>2.4128902521520994E-2</v>
      </c>
      <c r="T165" s="34" cm="1">
        <f t="array" ref="T165">IFERROR(_xlfn.STDEV.S(_xlfn._xlws.FILTER(Diario!$J$1:$J$2009,(Diario!$A$1:$A$2009&gt;=Tweets!A165)*(Diario!$A$1:$A$2009&lt;=Tweets!A165+7))),"")</f>
        <v>1.9041842149392047E-2</v>
      </c>
      <c r="U165" s="34">
        <f>IFERROR(_xlfn.XLOOKUP(Tweets!A165-1,Diario!$A:$A,Diario!$I:$I),"")</f>
        <v>2.90963675602341E-2</v>
      </c>
      <c r="V165" s="34" cm="1">
        <f t="array" ref="V165">IFERROR(_xlfn.STDEV.S(_xlfn._xlws.FILTER(Diario!$J:$J,(Diario!$A:$A&gt;=Tweets!A165-3)*(Diario!$A:$A&lt;=Tweets!A165-1))),"")</f>
        <v>2.644068724917318E-2</v>
      </c>
      <c r="W165" s="34" cm="1">
        <f t="array" ref="W165">IFERROR(_xlfn.STDEV.S(_xlfn._xlws.FILTER(Diario!$J:$J,(Diario!$A:$A&gt;=Tweets!A165-7)*(Diario!$A:$A&lt;=Tweets!A165-1))),"")</f>
        <v>2.9654958593478047E-2</v>
      </c>
      <c r="X165" s="7">
        <f>IF(_xlfn.XLOOKUP(Tweets!A165+3,Diario!$A:$A,Diario!$E:$E,,1)="",0,1)</f>
        <v>1</v>
      </c>
      <c r="Y165" s="7">
        <f>IF(_xlfn.XLOOKUP(Tweets!A165+7,Diario!$A:$A,Diario!$E:$E,,1)="",0,1)</f>
        <v>1</v>
      </c>
    </row>
    <row r="166" spans="1:25" x14ac:dyDescent="0.25">
      <c r="A166" s="24">
        <v>45622</v>
      </c>
      <c r="B166" s="25" t="s">
        <v>381</v>
      </c>
      <c r="C166" s="26">
        <v>81000</v>
      </c>
      <c r="D166" s="26">
        <v>14000</v>
      </c>
      <c r="E166" s="26">
        <v>4000</v>
      </c>
      <c r="F166" s="26" t="str">
        <f t="shared" si="5"/>
        <v>Medio</v>
      </c>
      <c r="G166" s="26">
        <f>SUM(Tweets[[#This Row],[Likes]:[Respuestas]])</f>
        <v>99000</v>
      </c>
      <c r="H166" s="27" t="s">
        <v>382</v>
      </c>
      <c r="I166" s="25" t="s">
        <v>53</v>
      </c>
      <c r="J166" s="25" t="s">
        <v>35</v>
      </c>
      <c r="K166" s="25" t="s">
        <v>43</v>
      </c>
      <c r="L166" s="25" t="s">
        <v>37</v>
      </c>
      <c r="M166" s="25" t="s">
        <v>97</v>
      </c>
      <c r="N166" s="25" t="s">
        <v>62</v>
      </c>
      <c r="O166" s="34">
        <f>IFERROR(_xlfn.XLOOKUP(Tweets!A166+1,Diario!$A$1:$A$2009,Diario!$E$1:$E$2009)/_xlfn.XLOOKUP(Tweets!A166,Diario!$A$1:$A$2009,Diario!$E$1:$E$2009)-1,"")</f>
        <v>4.246660786523182E-2</v>
      </c>
      <c r="P166" s="34">
        <f>IFERROR(_xlfn.XLOOKUP(Tweets!A166+3,Diario!$A$1:$A$2009,Diario!$E$1:$E$2009)/_xlfn.XLOOKUP(Tweets!A166,Diario!$A$1:$A$2009,Diario!$E$1:$E$2009)-1,"")</f>
        <v>5.8596492219752605E-2</v>
      </c>
      <c r="Q166" s="34">
        <f>IFERROR(_xlfn.XLOOKUP(Tweets!A166+7,Diario!$A$1:$A$2009,Diario!$E$1:$E$2009)/_xlfn.XLOOKUP(Tweets!A166,Diario!$A$1:$A$2009,Diario!$E$1:$E$2009)-1,"")</f>
        <v>4.3239164799318885E-2</v>
      </c>
      <c r="R166" s="34">
        <f>IFERROR(_xlfn.XLOOKUP(Tweets!A166,Diario!$A:$A,Diario!$I:$I),"")</f>
        <v>2.1796520669729806E-2</v>
      </c>
      <c r="S166" s="34" cm="1">
        <f t="array" ref="S166">IFERROR(_xlfn.STDEV.S(_xlfn._xlws.FILTER(Diario!$J$1:$J$2009,(Diario!$A$1:$A$2009&gt;=Tweets!A166)*(Diario!$A$1:$A$2009&lt;=Tweets!A166+3))),"")</f>
        <v>2.3517259897907507E-2</v>
      </c>
      <c r="T166" s="34" cm="1">
        <f t="array" ref="T166">IFERROR(_xlfn.STDEV.S(_xlfn._xlws.FILTER(Diario!$J$1:$J$2009,(Diario!$A$1:$A$2009&gt;=Tweets!A166)*(Diario!$A$1:$A$2009&lt;=Tweets!A166+7))),"")</f>
        <v>1.964778208348391E-2</v>
      </c>
      <c r="U166" s="34">
        <f>IFERROR(_xlfn.XLOOKUP(Tweets!A166-1,Diario!$A:$A,Diario!$I:$I),"")</f>
        <v>4.451623344640656E-2</v>
      </c>
      <c r="V166" s="34" cm="1">
        <f t="array" ref="V166">IFERROR(_xlfn.STDEV.S(_xlfn._xlws.FILTER(Diario!$J:$J,(Diario!$A:$A&gt;=Tweets!A166-3)*(Diario!$A:$A&lt;=Tweets!A166-1))),"")</f>
        <v>2.6540072721579343E-2</v>
      </c>
      <c r="W166" s="34" cm="1">
        <f t="array" ref="W166">IFERROR(_xlfn.STDEV.S(_xlfn._xlws.FILTER(Diario!$J:$J,(Diario!$A:$A&gt;=Tweets!A166-7)*(Diario!$A:$A&lt;=Tweets!A166-1))),"")</f>
        <v>2.9559938368688678E-2</v>
      </c>
      <c r="X166" s="7">
        <f>IF(_xlfn.XLOOKUP(Tweets!A166+3,Diario!$A:$A,Diario!$E:$E,,1)="",0,1)</f>
        <v>1</v>
      </c>
      <c r="Y166" s="7">
        <f>IF(_xlfn.XLOOKUP(Tweets!A166+7,Diario!$A:$A,Diario!$E:$E,,1)="",0,1)</f>
        <v>1</v>
      </c>
    </row>
    <row r="167" spans="1:25" x14ac:dyDescent="0.25">
      <c r="A167" s="24">
        <v>45628</v>
      </c>
      <c r="B167" s="25" t="s">
        <v>383</v>
      </c>
      <c r="C167" s="26">
        <v>323000</v>
      </c>
      <c r="D167" s="26">
        <v>31000</v>
      </c>
      <c r="E167" s="26">
        <v>10000</v>
      </c>
      <c r="F167" s="26" t="str">
        <f t="shared" si="5"/>
        <v>Muy alto</v>
      </c>
      <c r="G167" s="26">
        <f>SUM(Tweets[[#This Row],[Likes]:[Respuestas]])</f>
        <v>364000</v>
      </c>
      <c r="H167" s="27" t="s">
        <v>384</v>
      </c>
      <c r="I167" s="25" t="s">
        <v>53</v>
      </c>
      <c r="J167" s="25" t="s">
        <v>54</v>
      </c>
      <c r="K167" s="25" t="s">
        <v>43</v>
      </c>
      <c r="L167" s="25" t="s">
        <v>37</v>
      </c>
      <c r="M167" s="25" t="s">
        <v>97</v>
      </c>
      <c r="N167" s="25" t="s">
        <v>39</v>
      </c>
      <c r="O167" s="34">
        <f>IFERROR(_xlfn.XLOOKUP(Tweets!A167+1,Diario!$A$1:$A$2009,Diario!$E$1:$E$2009)/_xlfn.XLOOKUP(Tweets!A167,Diario!$A$1:$A$2009,Diario!$E$1:$E$2009)-1,"")</f>
        <v>1.7047708115012217E-3</v>
      </c>
      <c r="P167" s="34">
        <f>IFERROR(_xlfn.XLOOKUP(Tweets!A167+3,Diario!$A$1:$A$2009,Diario!$E$1:$E$2009)/_xlfn.XLOOKUP(Tweets!A167,Diario!$A$1:$A$2009,Diario!$E$1:$E$2009)-1,"")</f>
        <v>1.2591067931980282E-2</v>
      </c>
      <c r="Q167" s="34">
        <f>IFERROR(_xlfn.XLOOKUP(Tweets!A167+7,Diario!$A$1:$A$2009,Diario!$E$1:$E$2009)/_xlfn.XLOOKUP(Tweets!A167,Diario!$A$1:$A$2009,Diario!$E$1:$E$2009)-1,"")</f>
        <v>1.6854925914019159E-2</v>
      </c>
      <c r="R167" s="34">
        <f>IFERROR(_xlfn.XLOOKUP(Tweets!A167,Diario!$A:$A,Diario!$I:$I),"")</f>
        <v>3.3185109154169001E-2</v>
      </c>
      <c r="S167" s="34" cm="1">
        <f t="array" ref="S167">IFERROR(_xlfn.STDEV.S(_xlfn._xlws.FILTER(Diario!$J$1:$J$2009,(Diario!$A$1:$A$2009&gt;=Tweets!A167)*(Diario!$A$1:$A$2009&lt;=Tweets!A167+3))),"")</f>
        <v>2.2509365253177323E-2</v>
      </c>
      <c r="T167" s="34" cm="1">
        <f t="array" ref="T167">IFERROR(_xlfn.STDEV.S(_xlfn._xlws.FILTER(Diario!$J$1:$J$2009,(Diario!$A$1:$A$2009&gt;=Tweets!A167)*(Diario!$A$1:$A$2009&lt;=Tweets!A167+7))),"")</f>
        <v>2.2820123201236647E-2</v>
      </c>
      <c r="U167" s="34">
        <f>IFERROR(_xlfn.XLOOKUP(Tweets!A167-1,Diario!$A:$A,Diario!$I:$I),"")</f>
        <v>1.5125934005341818E-2</v>
      </c>
      <c r="V167" s="34" cm="1">
        <f t="array" ref="V167">IFERROR(_xlfn.STDEV.S(_xlfn._xlws.FILTER(Diario!$J:$J,(Diario!$A:$A&gt;=Tweets!A167-3)*(Diario!$A:$A&lt;=Tweets!A167-1))),"")</f>
        <v>1.2099063753617238E-2</v>
      </c>
      <c r="W167" s="34" cm="1">
        <f t="array" ref="W167">IFERROR(_xlfn.STDEV.S(_xlfn._xlws.FILTER(Diario!$J:$J,(Diario!$A:$A&gt;=Tweets!A167-7)*(Diario!$A:$A&lt;=Tweets!A167-1))),"")</f>
        <v>2.0543404676625524E-2</v>
      </c>
      <c r="X167" s="7">
        <f>IF(_xlfn.XLOOKUP(Tweets!A167+3,Diario!$A:$A,Diario!$E:$E,,1)="",0,1)</f>
        <v>1</v>
      </c>
      <c r="Y167" s="7">
        <f>IF(_xlfn.XLOOKUP(Tweets!A167+7,Diario!$A:$A,Diario!$E:$E,,1)="",0,1)</f>
        <v>1</v>
      </c>
    </row>
    <row r="168" spans="1:25" x14ac:dyDescent="0.25">
      <c r="A168" s="24">
        <v>45636</v>
      </c>
      <c r="B168" s="25" t="s">
        <v>385</v>
      </c>
      <c r="C168" s="26">
        <v>109000</v>
      </c>
      <c r="D168" s="26">
        <v>20000</v>
      </c>
      <c r="E168" s="26">
        <v>4000</v>
      </c>
      <c r="F168" s="26" t="str">
        <f t="shared" si="5"/>
        <v>Alto</v>
      </c>
      <c r="G168" s="26">
        <f>SUM(Tweets[[#This Row],[Likes]:[Respuestas]])</f>
        <v>133000</v>
      </c>
      <c r="H168" s="27" t="s">
        <v>386</v>
      </c>
      <c r="I168" s="25" t="s">
        <v>53</v>
      </c>
      <c r="J168" s="25" t="s">
        <v>54</v>
      </c>
      <c r="K168" s="25" t="s">
        <v>43</v>
      </c>
      <c r="L168" s="25" t="s">
        <v>37</v>
      </c>
      <c r="M168" s="25" t="s">
        <v>97</v>
      </c>
      <c r="N168" s="25" t="s">
        <v>39</v>
      </c>
      <c r="O168" s="34">
        <f>IFERROR(_xlfn.XLOOKUP(Tweets!A168+1,Diario!$A$1:$A$2009,Diario!$E$1:$E$2009)/_xlfn.XLOOKUP(Tweets!A168,Diario!$A$1:$A$2009,Diario!$E$1:$E$2009)-1,"")</f>
        <v>4.6011399800120145E-2</v>
      </c>
      <c r="P168" s="34">
        <f>IFERROR(_xlfn.XLOOKUP(Tweets!A168+3,Diario!$A$1:$A$2009,Diario!$E$1:$E$2009)/_xlfn.XLOOKUP(Tweets!A168,Diario!$A$1:$A$2009,Diario!$E$1:$E$2009)-1,"")</f>
        <v>4.9085042732433415E-2</v>
      </c>
      <c r="Q168" s="34">
        <f>IFERROR(_xlfn.XLOOKUP(Tweets!A168+7,Diario!$A$1:$A$2009,Diario!$E$1:$E$2009)/_xlfn.XLOOKUP(Tweets!A168,Diario!$A$1:$A$2009,Diario!$E$1:$E$2009)-1,"")</f>
        <v>9.7528553056199785E-2</v>
      </c>
      <c r="R168" s="34">
        <f>IFERROR(_xlfn.XLOOKUP(Tweets!A168,Diario!$A:$A,Diario!$I:$I),"")</f>
        <v>2.197370505600809E-2</v>
      </c>
      <c r="S168" s="34" cm="1">
        <f t="array" ref="S168">IFERROR(_xlfn.STDEV.S(_xlfn._xlws.FILTER(Diario!$J$1:$J$2009,(Diario!$A$1:$A$2009&gt;=Tweets!A168)*(Diario!$A$1:$A$2009&lt;=Tweets!A168+3))),"")</f>
        <v>2.4478518817032238E-2</v>
      </c>
      <c r="T168" s="34" cm="1">
        <f t="array" ref="T168">IFERROR(_xlfn.STDEV.S(_xlfn._xlws.FILTER(Diario!$J$1:$J$2009,(Diario!$A$1:$A$2009&gt;=Tweets!A168)*(Diario!$A$1:$A$2009&lt;=Tweets!A168+7))),"")</f>
        <v>2.9921935933463453E-2</v>
      </c>
      <c r="U168" s="34">
        <f>IFERROR(_xlfn.XLOOKUP(Tweets!A168-1,Diario!$A:$A,Diario!$I:$I),"")</f>
        <v>4.6529461373098761E-2</v>
      </c>
      <c r="V168" s="34" cm="1">
        <f t="array" ref="V168">IFERROR(_xlfn.STDEV.S(_xlfn._xlws.FILTER(Diario!$J:$J,(Diario!$A:$A&gt;=Tweets!A168-3)*(Diario!$A:$A&lt;=Tweets!A168-1))),"")</f>
        <v>2.6389319716402713E-2</v>
      </c>
      <c r="W168" s="34" cm="1">
        <f t="array" ref="W168">IFERROR(_xlfn.STDEV.S(_xlfn._xlws.FILTER(Diario!$J:$J,(Diario!$A:$A&gt;=Tweets!A168-7)*(Diario!$A:$A&lt;=Tweets!A168-1))),"")</f>
        <v>2.4647901152368645E-2</v>
      </c>
      <c r="X168" s="7">
        <f>IF(_xlfn.XLOOKUP(Tweets!A168+3,Diario!$A:$A,Diario!$E:$E,,1)="",0,1)</f>
        <v>1</v>
      </c>
      <c r="Y168" s="7">
        <f>IF(_xlfn.XLOOKUP(Tweets!A168+7,Diario!$A:$A,Diario!$E:$E,,1)="",0,1)</f>
        <v>1</v>
      </c>
    </row>
    <row r="169" spans="1:25" x14ac:dyDescent="0.25">
      <c r="A169" s="24">
        <v>45643</v>
      </c>
      <c r="B169" s="25" t="s">
        <v>387</v>
      </c>
      <c r="C169" s="26">
        <v>96000</v>
      </c>
      <c r="D169" s="26">
        <v>13000</v>
      </c>
      <c r="E169" s="26">
        <v>4000</v>
      </c>
      <c r="F169" s="26" t="str">
        <f t="shared" si="5"/>
        <v>Alto</v>
      </c>
      <c r="G169" s="26">
        <f>SUM(Tweets[[#This Row],[Likes]:[Respuestas]])</f>
        <v>113000</v>
      </c>
      <c r="H169" s="27" t="s">
        <v>388</v>
      </c>
      <c r="I169" s="25" t="s">
        <v>53</v>
      </c>
      <c r="J169" s="25" t="s">
        <v>35</v>
      </c>
      <c r="K169" s="25" t="s">
        <v>71</v>
      </c>
      <c r="L169" s="25" t="s">
        <v>80</v>
      </c>
      <c r="M169" s="25" t="s">
        <v>45</v>
      </c>
      <c r="N169" s="25" t="s">
        <v>62</v>
      </c>
      <c r="O169" s="34">
        <f>IFERROR(_xlfn.XLOOKUP(Tweets!A169+1,Diario!$A$1:$A$2009,Diario!$E$1:$E$2009)/_xlfn.XLOOKUP(Tweets!A169,Diario!$A$1:$A$2009,Diario!$E$1:$E$2009)-1,"")</f>
        <v>-5.3596348960887163E-2</v>
      </c>
      <c r="P169" s="34">
        <f>IFERROR(_xlfn.XLOOKUP(Tweets!A169+3,Diario!$A$1:$A$2009,Diario!$E$1:$E$2009)/_xlfn.XLOOKUP(Tweets!A169,Diario!$A$1:$A$2009,Diario!$E$1:$E$2009)-1,"")</f>
        <v>-7.8835288349111798E-2</v>
      </c>
      <c r="Q169" s="34">
        <f>IFERROR(_xlfn.XLOOKUP(Tweets!A169+7,Diario!$A$1:$A$2009,Diario!$E$1:$E$2009)/_xlfn.XLOOKUP(Tweets!A169,Diario!$A$1:$A$2009,Diario!$E$1:$E$2009)-1,"")</f>
        <v>-6.8325915588579256E-2</v>
      </c>
      <c r="R169" s="34">
        <f>IFERROR(_xlfn.XLOOKUP(Tweets!A169,Diario!$A:$A,Diario!$I:$I),"")</f>
        <v>1.3330944363972764E-2</v>
      </c>
      <c r="S169" s="34" cm="1">
        <f t="array" ref="S169">IFERROR(_xlfn.STDEV.S(_xlfn._xlws.FILTER(Diario!$J$1:$J$2009,(Diario!$A$1:$A$2009&gt;=Tweets!A169)*(Diario!$A$1:$A$2009&lt;=Tweets!A169+3))),"")</f>
        <v>2.3914125248503268E-2</v>
      </c>
      <c r="T169" s="34" cm="1">
        <f t="array" ref="T169">IFERROR(_xlfn.STDEV.S(_xlfn._xlws.FILTER(Diario!$J$1:$J$2009,(Diario!$A$1:$A$2009&gt;=Tweets!A169)*(Diario!$A$1:$A$2009&lt;=Tweets!A169+7))),"")</f>
        <v>2.7791502660444254E-2</v>
      </c>
      <c r="U169" s="34">
        <f>IFERROR(_xlfn.XLOOKUP(Tweets!A169-1,Diario!$A:$A,Diario!$I:$I),"")</f>
        <v>1.4816836345780158E-2</v>
      </c>
      <c r="V169" s="34" cm="1">
        <f t="array" ref="V169">IFERROR(_xlfn.STDEV.S(_xlfn._xlws.FILTER(Diario!$J:$J,(Diario!$A:$A&gt;=Tweets!A169-3)*(Diario!$A:$A&lt;=Tweets!A169-1))),"")</f>
        <v>1.5961234659391706E-2</v>
      </c>
      <c r="W169" s="34" cm="1">
        <f t="array" ref="W169">IFERROR(_xlfn.STDEV.S(_xlfn._xlws.FILTER(Diario!$J:$J,(Diario!$A:$A&gt;=Tweets!A169-7)*(Diario!$A:$A&lt;=Tweets!A169-1))),"")</f>
        <v>1.9675230921004882E-2</v>
      </c>
      <c r="X169" s="7">
        <f>IF(_xlfn.XLOOKUP(Tweets!A169+3,Diario!$A:$A,Diario!$E:$E,,1)="",0,1)</f>
        <v>1</v>
      </c>
      <c r="Y169" s="7">
        <f>IF(_xlfn.XLOOKUP(Tweets!A169+7,Diario!$A:$A,Diario!$E:$E,,1)="",0,1)</f>
        <v>1</v>
      </c>
    </row>
    <row r="170" spans="1:25" x14ac:dyDescent="0.25">
      <c r="A170" s="24">
        <v>45644</v>
      </c>
      <c r="B170" s="25" t="s">
        <v>389</v>
      </c>
      <c r="C170" s="26">
        <v>351000</v>
      </c>
      <c r="D170" s="26">
        <v>61000</v>
      </c>
      <c r="E170" s="26">
        <v>26000</v>
      </c>
      <c r="F170" s="26" t="str">
        <f t="shared" si="5"/>
        <v>Muy alto</v>
      </c>
      <c r="G170" s="26">
        <f>SUM(Tweets[[#This Row],[Likes]:[Respuestas]])</f>
        <v>438000</v>
      </c>
      <c r="H170" s="27" t="s">
        <v>390</v>
      </c>
      <c r="I170" s="25" t="s">
        <v>53</v>
      </c>
      <c r="J170" s="25" t="s">
        <v>35</v>
      </c>
      <c r="K170" s="25" t="s">
        <v>43</v>
      </c>
      <c r="L170" s="25" t="s">
        <v>37</v>
      </c>
      <c r="M170" s="25" t="s">
        <v>45</v>
      </c>
      <c r="N170" s="25" t="s">
        <v>39</v>
      </c>
      <c r="O170" s="34">
        <f>IFERROR(_xlfn.XLOOKUP(Tweets!A170+1,Diario!$A$1:$A$2009,Diario!$E$1:$E$2009)/_xlfn.XLOOKUP(Tweets!A170,Diario!$A$1:$A$2009,Diario!$E$1:$E$2009)-1,"")</f>
        <v>-2.4841981508050393E-2</v>
      </c>
      <c r="P170" s="34">
        <f>IFERROR(_xlfn.XLOOKUP(Tweets!A170+3,Diario!$A$1:$A$2009,Diario!$E$1:$E$2009)/_xlfn.XLOOKUP(Tweets!A170,Diario!$A$1:$A$2009,Diario!$E$1:$E$2009)-1,"")</f>
        <v>-3.1035489399011684E-2</v>
      </c>
      <c r="Q170" s="34">
        <f>IFERROR(_xlfn.XLOOKUP(Tweets!A170+7,Diario!$A$1:$A$2009,Diario!$E$1:$E$2009)/_xlfn.XLOOKUP(Tweets!A170,Diario!$A$1:$A$2009,Diario!$E$1:$E$2009)-1,"")</f>
        <v>-9.2858281523992003E-3</v>
      </c>
      <c r="R170" s="34">
        <f>IFERROR(_xlfn.XLOOKUP(Tweets!A170,Diario!$A:$A,Diario!$I:$I),"")</f>
        <v>5.7383994806684529E-3</v>
      </c>
      <c r="S170" s="34" cm="1">
        <f t="array" ref="S170">IFERROR(_xlfn.STDEV.S(_xlfn._xlws.FILTER(Diario!$J$1:$J$2009,(Diario!$A$1:$A$2009&gt;=Tweets!A170)*(Diario!$A$1:$A$2009&lt;=Tweets!A170+3))),"")</f>
        <v>1.1733356785247489E-2</v>
      </c>
      <c r="T170" s="34" cm="1">
        <f t="array" ref="T170">IFERROR(_xlfn.STDEV.S(_xlfn._xlws.FILTER(Diario!$J$1:$J$2009,(Diario!$A$1:$A$2009&gt;=Tweets!A170)*(Diario!$A$1:$A$2009&lt;=Tweets!A170+7))),"")</f>
        <v>2.4135113987946575E-2</v>
      </c>
      <c r="U170" s="34">
        <f>IFERROR(_xlfn.XLOOKUP(Tweets!A170-1,Diario!$A:$A,Diario!$I:$I),"")</f>
        <v>1.3330944363972764E-2</v>
      </c>
      <c r="V170" s="34" cm="1">
        <f t="array" ref="V170">IFERROR(_xlfn.STDEV.S(_xlfn._xlws.FILTER(Diario!$J:$J,(Diario!$A:$A&gt;=Tweets!A170-3)*(Diario!$A:$A&lt;=Tweets!A170-1))),"")</f>
        <v>3.5480213784376866E-2</v>
      </c>
      <c r="W170" s="34" cm="1">
        <f t="array" ref="W170">IFERROR(_xlfn.STDEV.S(_xlfn._xlws.FILTER(Diario!$J:$J,(Diario!$A:$A&gt;=Tweets!A170-7)*(Diario!$A:$A&lt;=Tweets!A170-1))),"")</f>
        <v>2.6954802657224015E-2</v>
      </c>
      <c r="X170" s="7">
        <f>IF(_xlfn.XLOOKUP(Tweets!A170+3,Diario!$A:$A,Diario!$E:$E,,1)="",0,1)</f>
        <v>1</v>
      </c>
      <c r="Y170" s="7">
        <f>IF(_xlfn.XLOOKUP(Tweets!A170+7,Diario!$A:$A,Diario!$E:$E,,1)="",0,1)</f>
        <v>1</v>
      </c>
    </row>
    <row r="171" spans="1:25" x14ac:dyDescent="0.25">
      <c r="A171" s="24">
        <v>45651</v>
      </c>
      <c r="B171" s="25" t="s">
        <v>391</v>
      </c>
      <c r="C171" s="26">
        <v>448000</v>
      </c>
      <c r="D171" s="26">
        <v>33000</v>
      </c>
      <c r="E171" s="26">
        <v>16000</v>
      </c>
      <c r="F171" s="26" t="str">
        <f t="shared" si="5"/>
        <v>Muy alto</v>
      </c>
      <c r="G171" s="26">
        <f>SUM(Tweets[[#This Row],[Likes]:[Respuestas]])</f>
        <v>497000</v>
      </c>
      <c r="H171" s="27" t="s">
        <v>392</v>
      </c>
      <c r="I171" s="25" t="s">
        <v>53</v>
      </c>
      <c r="J171" s="25" t="s">
        <v>35</v>
      </c>
      <c r="K171" s="25" t="s">
        <v>36</v>
      </c>
      <c r="L171" s="25" t="s">
        <v>55</v>
      </c>
      <c r="M171" s="25" t="s">
        <v>97</v>
      </c>
      <c r="N171" s="25" t="s">
        <v>62</v>
      </c>
      <c r="O171" s="34">
        <f>IFERROR(_xlfn.XLOOKUP(Tweets!A171+1,Diario!$A$1:$A$2009,Diario!$E$1:$E$2009)/_xlfn.XLOOKUP(Tweets!A171,Diario!$A$1:$A$2009,Diario!$E$1:$E$2009)-1,"")</f>
        <v>-3.6260308137897712E-2</v>
      </c>
      <c r="P171" s="34">
        <f>IFERROR(_xlfn.XLOOKUP(Tweets!A171+3,Diario!$A$1:$A$2009,Diario!$E$1:$E$2009)/_xlfn.XLOOKUP(Tweets!A171,Diario!$A$1:$A$2009,Diario!$E$1:$E$2009)-1,"")</f>
        <v>-4.2559334647411351E-2</v>
      </c>
      <c r="Q171" s="34">
        <f>IFERROR(_xlfn.XLOOKUP(Tweets!A171+7,Diario!$A:$A,Diario!$E:$E,,1)/_xlfn.XLOOKUP(Tweets!A171,Diario!$A:$A,Diario!$E:$E)-1,"")</f>
        <v>-4.8532322297759389E-2</v>
      </c>
      <c r="R171" s="34">
        <f>IFERROR(_xlfn.XLOOKUP(Tweets!A171,Diario!$A:$A,Diario!$I:$I),"")</f>
        <v>2.2971092525019624E-2</v>
      </c>
      <c r="S171" s="34" cm="1">
        <f t="array" ref="S171">IFERROR(_xlfn.STDEV.S(_xlfn._xlws.FILTER(Diario!$J$1:$J$2009,(Diario!$A$1:$A$2009&gt;=Tweets!A171)*(Diario!$A$1:$A$2009&lt;=Tweets!A171+3))),"")</f>
        <v>1.807926154208879E-2</v>
      </c>
      <c r="T171" s="34" cm="1">
        <f t="array" ref="T171">IFERROR(_xlfn.STDEV.S(_xlfn._xlws.FILTER(Diario!$J$1:$J$2009,(Diario!$A$1:$A$2009&gt;=Tweets!A171)*(Diario!$A$1:$A$2009&lt;=Tweets!A171+7))),"")</f>
        <v>1.9480909075281393E-2</v>
      </c>
      <c r="U171" s="34">
        <f>IFERROR(_xlfn.XLOOKUP(Tweets!A171-1,Diario!$A:$A,Diario!$I:$I),"")</f>
        <v>2.4732303882308085E-3</v>
      </c>
      <c r="V171" s="34" cm="1">
        <f t="array" ref="V171">IFERROR(_xlfn.STDEV.S(_xlfn._xlws.FILTER(Diario!$J:$J,(Diario!$A:$A&gt;=Tweets!A171-3)*(Diario!$A:$A&lt;=Tweets!A171-1))),"")</f>
        <v>2.4628005091023634E-2</v>
      </c>
      <c r="W171" s="34" cm="1">
        <f t="array" ref="W171">IFERROR(_xlfn.STDEV.S(_xlfn._xlws.FILTER(Diario!$J:$J,(Diario!$A:$A&gt;=Tweets!A171-7)*(Diario!$A:$A&lt;=Tweets!A171-1))),"")</f>
        <v>2.2349743632754181E-2</v>
      </c>
      <c r="X171" s="7">
        <f>IF(_xlfn.XLOOKUP(Tweets!A171+3,Diario!$A:$A,Diario!$E:$E,,1)="",0,1)</f>
        <v>1</v>
      </c>
      <c r="Y171" s="7">
        <f>IF(_xlfn.XLOOKUP(Tweets!A171+7,Diario!$A:$A,Diario!$E:$E,,1)="",0,1)</f>
        <v>1</v>
      </c>
    </row>
    <row r="172" spans="1:25" x14ac:dyDescent="0.25">
      <c r="A172" s="24">
        <v>45664</v>
      </c>
      <c r="B172" s="25" t="s">
        <v>393</v>
      </c>
      <c r="C172" s="26">
        <v>1000</v>
      </c>
      <c r="D172" s="26">
        <v>199</v>
      </c>
      <c r="E172" s="26">
        <v>175</v>
      </c>
      <c r="F172" s="26" t="str">
        <f t="shared" si="5"/>
        <v>Bajo</v>
      </c>
      <c r="G172" s="26">
        <f>SUM(Tweets[[#This Row],[Likes]:[Respuestas]])</f>
        <v>1374</v>
      </c>
      <c r="H172" s="27" t="s">
        <v>394</v>
      </c>
      <c r="I172" s="25" t="s">
        <v>42</v>
      </c>
      <c r="J172" s="25" t="s">
        <v>35</v>
      </c>
      <c r="K172" s="25" t="s">
        <v>43</v>
      </c>
      <c r="L172" s="25" t="s">
        <v>44</v>
      </c>
      <c r="M172" s="25" t="s">
        <v>45</v>
      </c>
      <c r="N172" s="25" t="s">
        <v>39</v>
      </c>
      <c r="O172" s="34">
        <f>IFERROR(_xlfn.XLOOKUP(Tweets!A172+1,Diario!$A$1:$A$2009,Diario!$E$1:$E$2009)/_xlfn.XLOOKUP(Tweets!A172,Diario!$A$1:$A$2009,Diario!$E$1:$E$2009)-1,"")</f>
        <v>-1.9157494523128205E-2</v>
      </c>
      <c r="P172" s="34">
        <f>IFERROR(_xlfn.XLOOKUP(Tweets!A172+3,Diario!$A$1:$A$2009,Diario!$E$1:$E$2009)/_xlfn.XLOOKUP(Tweets!A172,Diario!$A$1:$A$2009,Diario!$E$1:$E$2009)-1,"")</f>
        <v>-2.2355913287955498E-2</v>
      </c>
      <c r="Q172" s="34">
        <f>IFERROR(_xlfn.XLOOKUP(Tweets!A172+7,Diario!$A$1:$A$2009,Diario!$E$1:$E$2009)/_xlfn.XLOOKUP(Tweets!A172,Diario!$A$1:$A$2009,Diario!$E$1:$E$2009)-1,"")</f>
        <v>-3.0179543987493007E-3</v>
      </c>
      <c r="R172" s="34">
        <f>IFERROR(_xlfn.XLOOKUP(Tweets!A172,Diario!$A:$A,Diario!$I:$I),"")</f>
        <v>2.1707896676830214E-2</v>
      </c>
      <c r="S172" s="34" cm="1">
        <f t="array" ref="S172">IFERROR(_xlfn.STDEV.S(_xlfn._xlws.FILTER(Diario!$J$1:$J$2009,(Diario!$A$1:$A$2009&gt;=Tweets!A172)*(Diario!$A$1:$A$2009&lt;=Tweets!A172+3))),"")</f>
        <v>2.3496701768531997E-2</v>
      </c>
      <c r="T172" s="34" cm="1">
        <f t="array" ref="T172">IFERROR(_xlfn.STDEV.S(_xlfn._xlws.FILTER(Diario!$J$1:$J$2009,(Diario!$A$1:$A$2009&gt;=Tweets!A172)*(Diario!$A$1:$A$2009&lt;=Tweets!A172+7))),"")</f>
        <v>2.2619094594835527E-2</v>
      </c>
      <c r="U172" s="34">
        <f>IFERROR(_xlfn.XLOOKUP(Tweets!A172-1,Diario!$A:$A,Diario!$I:$I),"")</f>
        <v>3.5749672752383894E-2</v>
      </c>
      <c r="V172" s="34" cm="1">
        <f t="array" ref="V172">IFERROR(_xlfn.STDEV.S(_xlfn._xlws.FILTER(Diario!$J:$J,(Diario!$A:$A&gt;=Tweets!A172-3)*(Diario!$A:$A&lt;=Tweets!A172-1))),"")</f>
        <v>4.5626746176136226E-2</v>
      </c>
      <c r="W172" s="34" cm="1">
        <f t="array" ref="W172">IFERROR(_xlfn.STDEV.S(_xlfn._xlws.FILTER(Diario!$J:$J,(Diario!$A:$A&gt;=Tweets!A172-7)*(Diario!$A:$A&lt;=Tweets!A172-1))),"")</f>
        <v>2.852100861312867E-2</v>
      </c>
      <c r="X172" s="7">
        <f>IF(_xlfn.XLOOKUP(Tweets!A172+3,Diario!$A:$A,Diario!$E:$E,,1)="",0,1)</f>
        <v>1</v>
      </c>
      <c r="Y172" s="7">
        <f>IF(_xlfn.XLOOKUP(Tweets!A172+7,Diario!$A:$A,Diario!$E:$E,,1)="",0,1)</f>
        <v>1</v>
      </c>
    </row>
    <row r="173" spans="1:25" x14ac:dyDescent="0.25">
      <c r="A173" s="24">
        <v>45674</v>
      </c>
      <c r="B173" s="25" t="s">
        <v>395</v>
      </c>
      <c r="C173" s="26">
        <v>24000</v>
      </c>
      <c r="D173" s="26">
        <v>3000</v>
      </c>
      <c r="E173" s="26">
        <v>1500</v>
      </c>
      <c r="F173" s="26" t="str">
        <f t="shared" si="5"/>
        <v>Medio</v>
      </c>
      <c r="G173" s="26">
        <f>SUM(Tweets[[#This Row],[Likes]:[Respuestas]])</f>
        <v>28500</v>
      </c>
      <c r="H173" s="27" t="s">
        <v>396</v>
      </c>
      <c r="I173" s="25" t="s">
        <v>34</v>
      </c>
      <c r="J173" s="25" t="s">
        <v>54</v>
      </c>
      <c r="K173" s="25" t="s">
        <v>36</v>
      </c>
      <c r="L173" s="25" t="s">
        <v>108</v>
      </c>
      <c r="M173" s="25" t="s">
        <v>38</v>
      </c>
      <c r="N173" s="25" t="s">
        <v>39</v>
      </c>
      <c r="O173" s="34">
        <f>IFERROR(_xlfn.XLOOKUP(Tweets!A173+1,Diario!$A$1:$A$2009,Diario!$E$1:$E$2009)/_xlfn.XLOOKUP(Tweets!A173,Diario!$A$1:$A$2009,Diario!$E$1:$E$2009)-1,"")</f>
        <v>2.8429009114570025E-3</v>
      </c>
      <c r="P173" s="34">
        <f>IFERROR(_xlfn.XLOOKUP(Tweets!A173+3,Diario!$A$1:$A$2009,Diario!$E$1:$E$2009)/_xlfn.XLOOKUP(Tweets!A173,Diario!$A$1:$A$2009,Diario!$E$1:$E$2009)-1,"")</f>
        <v>-2.1062438171707387E-2</v>
      </c>
      <c r="Q173" s="34">
        <f>IFERROR(_xlfn.XLOOKUP(Tweets!A173+7,Diario!$A$1:$A$2009,Diario!$E$1:$E$2009)/_xlfn.XLOOKUP(Tweets!A173,Diario!$A$1:$A$2009,Diario!$E$1:$E$2009)-1,"")</f>
        <v>6.6462413200281123E-3</v>
      </c>
      <c r="R173" s="34">
        <f>IFERROR(_xlfn.XLOOKUP(Tweets!A173,Diario!$A:$A,Diario!$I:$I),"")</f>
        <v>1.5204451481846085E-2</v>
      </c>
      <c r="S173" s="34" cm="1">
        <f t="array" ref="S173">IFERROR(_xlfn.STDEV.S(_xlfn._xlws.FILTER(Diario!$J$1:$J$2009,(Diario!$A$1:$A$2009&gt;=Tweets!A173)*(Diario!$A$1:$A$2009&lt;=Tweets!A173+3))),"")</f>
        <v>2.9034038155705613E-2</v>
      </c>
      <c r="T173" s="34" cm="1">
        <f t="array" ref="T173">IFERROR(_xlfn.STDEV.S(_xlfn._xlws.FILTER(Diario!$J$1:$J$2009,(Diario!$A$1:$A$2009&gt;=Tweets!A173)*(Diario!$A$1:$A$2009&lt;=Tweets!A173+7))),"")</f>
        <v>2.1515360448544043E-2</v>
      </c>
      <c r="U173" s="34">
        <f>IFERROR(_xlfn.XLOOKUP(Tweets!A173-1,Diario!$A:$A,Diario!$I:$I),"")</f>
        <v>4.2435135286455511E-2</v>
      </c>
      <c r="V173" s="34" cm="1">
        <f t="array" ref="V173">IFERROR(_xlfn.STDEV.S(_xlfn._xlws.FILTER(Diario!$J:$J,(Diario!$A:$A&gt;=Tweets!A173-3)*(Diario!$A:$A&lt;=Tweets!A173-1))),"")</f>
        <v>2.4028581854667878E-2</v>
      </c>
      <c r="W173" s="34" cm="1">
        <f t="array" ref="W173">IFERROR(_xlfn.STDEV.S(_xlfn._xlws.FILTER(Diario!$J:$J,(Diario!$A:$A&gt;=Tweets!A173-7)*(Diario!$A:$A&lt;=Tweets!A173-1))),"")</f>
        <v>1.9555410499008108E-2</v>
      </c>
      <c r="X173" s="7">
        <f>IF(_xlfn.XLOOKUP(Tweets!A173+3,Diario!$A:$A,Diario!$E:$E,,1)="",0,1)</f>
        <v>1</v>
      </c>
      <c r="Y173" s="7">
        <f>IF(_xlfn.XLOOKUP(Tweets!A173+7,Diario!$A:$A,Diario!$E:$E,,1)="",0,1)</f>
        <v>1</v>
      </c>
    </row>
    <row r="174" spans="1:25" x14ac:dyDescent="0.25">
      <c r="A174" s="24">
        <v>45685</v>
      </c>
      <c r="B174" s="25" t="s">
        <v>397</v>
      </c>
      <c r="C174" s="26">
        <v>421000</v>
      </c>
      <c r="D174" s="26">
        <v>55000</v>
      </c>
      <c r="E174" s="26">
        <v>18000</v>
      </c>
      <c r="F174" s="26" t="str">
        <f t="shared" si="5"/>
        <v>Muy alto</v>
      </c>
      <c r="G174" s="26">
        <f>SUM(Tweets[[#This Row],[Likes]:[Respuestas]])</f>
        <v>494000</v>
      </c>
      <c r="H174" s="27" t="s">
        <v>398</v>
      </c>
      <c r="I174" s="25" t="s">
        <v>48</v>
      </c>
      <c r="J174" s="25" t="s">
        <v>35</v>
      </c>
      <c r="K174" s="25" t="s">
        <v>44</v>
      </c>
      <c r="L174" s="25" t="s">
        <v>37</v>
      </c>
      <c r="M174" s="25" t="s">
        <v>45</v>
      </c>
      <c r="N174" s="25" t="s">
        <v>39</v>
      </c>
      <c r="O174" s="34">
        <f>IFERROR(_xlfn.XLOOKUP(Tweets!A174+1,Diario!$A$1:$A$2009,Diario!$E$1:$E$2009)/_xlfn.XLOOKUP(Tweets!A174,Diario!$A$1:$A$2009,Diario!$E$1:$E$2009)-1,"")</f>
        <v>2.3296889801073473E-2</v>
      </c>
      <c r="P174" s="34">
        <f>IFERROR(_xlfn.XLOOKUP(Tweets!A174+3,Diario!$A$1:$A$2009,Diario!$E$1:$E$2009)/_xlfn.XLOOKUP(Tweets!A174,Diario!$A$1:$A$2009,Diario!$E$1:$E$2009)-1,"")</f>
        <v>1.0331149352699631E-2</v>
      </c>
      <c r="Q174" s="34">
        <f>IFERROR(_xlfn.XLOOKUP(Tweets!A174+7,Diario!$A$1:$A$2009,Diario!$E$1:$E$2009)/_xlfn.XLOOKUP(Tweets!A174,Diario!$A$1:$A$2009,Diario!$E$1:$E$2009)-1,"")</f>
        <v>-3.2720338648563274E-2</v>
      </c>
      <c r="R174" s="34">
        <f>IFERROR(_xlfn.XLOOKUP(Tweets!A174,Diario!$A:$A,Diario!$I:$I),"")</f>
        <v>3.1118413592592931E-3</v>
      </c>
      <c r="S174" s="34" cm="1">
        <f t="array" ref="S174">IFERROR(_xlfn.STDEV.S(_xlfn._xlws.FILTER(Diario!$J$1:$J$2009,(Diario!$A$1:$A$2009&gt;=Tweets!A174)*(Diario!$A$1:$A$2009&lt;=Tweets!A174+3))),"")</f>
        <v>2.2046971517656829E-2</v>
      </c>
      <c r="T174" s="34" cm="1">
        <f t="array" ref="T174">IFERROR(_xlfn.STDEV.S(_xlfn._xlws.FILTER(Diario!$J$1:$J$2009,(Diario!$A$1:$A$2009&gt;=Tweets!A174)*(Diario!$A$1:$A$2009&lt;=Tweets!A174+7))),"")</f>
        <v>2.6574945200730712E-2</v>
      </c>
      <c r="U174" s="34">
        <f>IFERROR(_xlfn.XLOOKUP(Tweets!A174-1,Diario!$A:$A,Diario!$I:$I),"")</f>
        <v>5.1753982153239916E-3</v>
      </c>
      <c r="V174" s="34" cm="1">
        <f t="array" ref="V174">IFERROR(_xlfn.STDEV.S(_xlfn._xlws.FILTER(Diario!$J:$J,(Diario!$A:$A&gt;=Tweets!A174-3)*(Diario!$A:$A&lt;=Tweets!A174-1))),"")</f>
        <v>8.4705896761334068E-3</v>
      </c>
      <c r="W174" s="34" cm="1">
        <f t="array" ref="W174">IFERROR(_xlfn.STDEV.S(_xlfn._xlws.FILTER(Diario!$J:$J,(Diario!$A:$A&gt;=Tweets!A174-7)*(Diario!$A:$A&lt;=Tweets!A174-1))),"")</f>
        <v>1.1688845232371965E-2</v>
      </c>
      <c r="X174" s="7">
        <f>IF(_xlfn.XLOOKUP(Tweets!A174+3,Diario!$A:$A,Diario!$E:$E,,1)="",0,1)</f>
        <v>1</v>
      </c>
      <c r="Y174" s="7">
        <f>IF(_xlfn.XLOOKUP(Tweets!A174+7,Diario!$A:$A,Diario!$E:$E,,1)="",0,1)</f>
        <v>1</v>
      </c>
    </row>
    <row r="175" spans="1:25" x14ac:dyDescent="0.25">
      <c r="A175" s="24">
        <v>45695</v>
      </c>
      <c r="B175" s="25" t="s">
        <v>399</v>
      </c>
      <c r="C175" s="26">
        <v>756000</v>
      </c>
      <c r="D175" s="26">
        <v>89000</v>
      </c>
      <c r="E175" s="26">
        <v>54000</v>
      </c>
      <c r="F175" s="26" t="str">
        <f t="shared" si="5"/>
        <v>Muy alto</v>
      </c>
      <c r="G175" s="26">
        <f>SUM(Tweets[[#This Row],[Likes]:[Respuestas]])</f>
        <v>899000</v>
      </c>
      <c r="H175" s="27" t="s">
        <v>400</v>
      </c>
      <c r="I175" s="25" t="s">
        <v>48</v>
      </c>
      <c r="J175" s="25" t="s">
        <v>35</v>
      </c>
      <c r="K175" s="25" t="s">
        <v>43</v>
      </c>
      <c r="L175" s="25" t="s">
        <v>37</v>
      </c>
      <c r="M175" s="25" t="s">
        <v>38</v>
      </c>
      <c r="N175" s="25" t="s">
        <v>39</v>
      </c>
      <c r="O175" s="34">
        <f>IFERROR(_xlfn.XLOOKUP(Tweets!A175+1,Diario!$A$1:$A$2009,Diario!$E$1:$E$2009)/_xlfn.XLOOKUP(Tweets!A175,Diario!$A$1:$A$2009,Diario!$E$1:$E$2009)-1,"")</f>
        <v>4.252676549028056E-4</v>
      </c>
      <c r="P175" s="34">
        <f>IFERROR(_xlfn.XLOOKUP(Tweets!A175+3,Diario!$A$1:$A$2009,Diario!$E$1:$E$2009)/_xlfn.XLOOKUP(Tweets!A175,Diario!$A$1:$A$2009,Diario!$E$1:$E$2009)-1,"")</f>
        <v>8.9956958229577832E-3</v>
      </c>
      <c r="Q175" s="34">
        <f>IFERROR(_xlfn.XLOOKUP(Tweets!A175+7,Diario!$A$1:$A$2009,Diario!$E$1:$E$2009)/_xlfn.XLOOKUP(Tweets!A175,Diario!$A$1:$A$2009,Diario!$E$1:$E$2009)-1,"")</f>
        <v>1.0149120351886198E-2</v>
      </c>
      <c r="R175" s="34">
        <f>IFERROR(_xlfn.XLOOKUP(Tweets!A175,Diario!$A:$A,Diario!$I:$I),"")</f>
        <v>2.5587879171034507E-2</v>
      </c>
      <c r="S175" s="34" cm="1">
        <f t="array" ref="S175">IFERROR(_xlfn.STDEV.S(_xlfn._xlws.FILTER(Diario!$J$1:$J$2009,(Diario!$A$1:$A$2009&gt;=Tweets!A175)*(Diario!$A$1:$A$2009&lt;=Tweets!A175+3))),"")</f>
        <v>1.0516963589486832E-2</v>
      </c>
      <c r="T175" s="34" cm="1">
        <f t="array" ref="T175">IFERROR(_xlfn.STDEV.S(_xlfn._xlws.FILTER(Diario!$J$1:$J$2009,(Diario!$A$1:$A$2009&gt;=Tweets!A175)*(Diario!$A$1:$A$2009&lt;=Tweets!A175+7))),"")</f>
        <v>1.2123516844906226E-2</v>
      </c>
      <c r="U175" s="34">
        <f>IFERROR(_xlfn.XLOOKUP(Tweets!A175-1,Diario!$A:$A,Diario!$I:$I),"")</f>
        <v>2.8972777288814863E-2</v>
      </c>
      <c r="V175" s="34" cm="1">
        <f t="array" ref="V175">IFERROR(_xlfn.STDEV.S(_xlfn._xlws.FILTER(Diario!$J:$J,(Diario!$A:$A&gt;=Tweets!A175-3)*(Diario!$A:$A&lt;=Tweets!A175-1))),"")</f>
        <v>8.1823467080803288E-3</v>
      </c>
      <c r="W175" s="34" cm="1">
        <f t="array" ref="W175">IFERROR(_xlfn.STDEV.S(_xlfn._xlws.FILTER(Diario!$J:$J,(Diario!$A:$A&gt;=Tweets!A175-7)*(Diario!$A:$A&lt;=Tweets!A175-1))),"")</f>
        <v>2.4345938844806948E-2</v>
      </c>
      <c r="X175" s="7">
        <f>IF(_xlfn.XLOOKUP(Tweets!A175+3,Diario!$A:$A,Diario!$E:$E,,1)="",0,1)</f>
        <v>1</v>
      </c>
      <c r="Y175" s="7">
        <f>IF(_xlfn.XLOOKUP(Tweets!A175+7,Diario!$A:$A,Diario!$E:$E,,1)="",0,1)</f>
        <v>1</v>
      </c>
    </row>
    <row r="176" spans="1:25" x14ac:dyDescent="0.25">
      <c r="A176" s="24">
        <v>45707</v>
      </c>
      <c r="B176" s="25" t="s">
        <v>401</v>
      </c>
      <c r="C176" s="26">
        <v>221000</v>
      </c>
      <c r="D176" s="26">
        <v>19000</v>
      </c>
      <c r="E176" s="26">
        <v>6000</v>
      </c>
      <c r="F176" s="26" t="str">
        <f t="shared" si="5"/>
        <v>Alto</v>
      </c>
      <c r="G176" s="26">
        <f>SUM(Tweets[[#This Row],[Likes]:[Respuestas]])</f>
        <v>246000</v>
      </c>
      <c r="H176" s="27" t="s">
        <v>402</v>
      </c>
      <c r="I176" s="25" t="s">
        <v>48</v>
      </c>
      <c r="J176" s="25" t="s">
        <v>35</v>
      </c>
      <c r="K176" s="25" t="s">
        <v>49</v>
      </c>
      <c r="L176" s="25" t="s">
        <v>96</v>
      </c>
      <c r="M176" s="25" t="s">
        <v>68</v>
      </c>
      <c r="N176" s="25" t="s">
        <v>62</v>
      </c>
      <c r="O176" s="34">
        <f>IFERROR(_xlfn.XLOOKUP(Tweets!A176+1,Diario!$A$1:$A$2009,Diario!$E$1:$E$2009)/_xlfn.XLOOKUP(Tweets!A176,Diario!$A$1:$A$2009,Diario!$E$1:$E$2009)-1,"")</f>
        <v>1.8928161243919606E-2</v>
      </c>
      <c r="P176" s="34">
        <f>IFERROR(_xlfn.XLOOKUP(Tweets!A176+3,Diario!$A$1:$A$2009,Diario!$E$1:$E$2009)/_xlfn.XLOOKUP(Tweets!A176,Diario!$A$1:$A$2009,Diario!$E$1:$E$2009)-1,"")</f>
        <v>-8.5543287907108301E-5</v>
      </c>
      <c r="Q176" s="34">
        <f>IFERROR(_xlfn.XLOOKUP(Tweets!A176+7,Diario!$A$1:$A$2009,Diario!$E$1:$E$2009)/_xlfn.XLOOKUP(Tweets!A176,Diario!$A$1:$A$2009,Diario!$E$1:$E$2009)-1,"")</f>
        <v>-0.13006825857271131</v>
      </c>
      <c r="R176" s="34">
        <f>IFERROR(_xlfn.XLOOKUP(Tweets!A176,Diario!$A:$A,Diario!$I:$I),"")</f>
        <v>8.2160240541647601E-3</v>
      </c>
      <c r="S176" s="34" cm="1">
        <f t="array" ref="S176">IFERROR(_xlfn.STDEV.S(_xlfn._xlws.FILTER(Diario!$J$1:$J$2009,(Diario!$A$1:$A$2009&gt;=Tweets!A176)*(Diario!$A$1:$A$2009&lt;=Tweets!A176+3))),"")</f>
        <v>1.726685948200752E-2</v>
      </c>
      <c r="T176" s="34" cm="1">
        <f t="array" ref="T176">IFERROR(_xlfn.STDEV.S(_xlfn._xlws.FILTER(Diario!$J$1:$J$2009,(Diario!$A$1:$A$2009&gt;=Tweets!A176)*(Diario!$A$1:$A$2009&lt;=Tweets!A176+7))),"")</f>
        <v>2.7386618640580528E-2</v>
      </c>
      <c r="U176" s="34">
        <f>IFERROR(_xlfn.XLOOKUP(Tweets!A176-1,Diario!$A:$A,Diario!$I:$I),"")</f>
        <v>1.2228601676961229E-2</v>
      </c>
      <c r="V176" s="34" cm="1">
        <f t="array" ref="V176">IFERROR(_xlfn.STDEV.S(_xlfn._xlws.FILTER(Diario!$J:$J,(Diario!$A:$A&gt;=Tweets!A176-3)*(Diario!$A:$A&lt;=Tweets!A176-1))),"")</f>
        <v>7.9914274458015976E-3</v>
      </c>
      <c r="W176" s="34" cm="1">
        <f t="array" ref="W176">IFERROR(_xlfn.STDEV.S(_xlfn._xlws.FILTER(Diario!$J:$J,(Diario!$A:$A&gt;=Tweets!A176-7)*(Diario!$A:$A&lt;=Tweets!A176-1))),"")</f>
        <v>9.8512024086388882E-3</v>
      </c>
      <c r="X176" s="7">
        <f>IF(_xlfn.XLOOKUP(Tweets!A176+3,Diario!$A:$A,Diario!$E:$E,,1)="",0,1)</f>
        <v>1</v>
      </c>
      <c r="Y176" s="7">
        <f>IF(_xlfn.XLOOKUP(Tweets!A176+7,Diario!$A:$A,Diario!$E:$E,,1)="",0,1)</f>
        <v>1</v>
      </c>
    </row>
    <row r="177" spans="1:25" x14ac:dyDescent="0.25">
      <c r="A177" s="24">
        <v>45718</v>
      </c>
      <c r="B177" s="25" t="s">
        <v>403</v>
      </c>
      <c r="C177" s="26">
        <v>223000</v>
      </c>
      <c r="D177" s="26">
        <v>23000</v>
      </c>
      <c r="E177" s="26">
        <v>10000</v>
      </c>
      <c r="F177" s="26" t="str">
        <f t="shared" si="5"/>
        <v>Alto</v>
      </c>
      <c r="G177" s="26">
        <f>SUM(Tweets[[#This Row],[Likes]:[Respuestas]])</f>
        <v>256000</v>
      </c>
      <c r="H177" s="27" t="s">
        <v>404</v>
      </c>
      <c r="I177" s="25" t="s">
        <v>48</v>
      </c>
      <c r="J177" s="25" t="s">
        <v>35</v>
      </c>
      <c r="K177" s="25" t="s">
        <v>71</v>
      </c>
      <c r="L177" s="25" t="s">
        <v>50</v>
      </c>
      <c r="M177" s="25" t="s">
        <v>45</v>
      </c>
      <c r="N177" s="25" t="s">
        <v>62</v>
      </c>
      <c r="O177" s="34">
        <f>IFERROR(_xlfn.XLOOKUP(Tweets!A177+1,Diario!$A$1:$A$2009,Diario!$E$1:$E$2009)/_xlfn.XLOOKUP(Tweets!A177,Diario!$A$1:$A$2009,Diario!$E$1:$E$2009)-1,"")</f>
        <v>-8.4341066120535713E-2</v>
      </c>
      <c r="P177" s="34">
        <f>IFERROR(_xlfn.XLOOKUP(Tweets!A177+3,Diario!$A$1:$A$2009,Diario!$E$1:$E$2009)/_xlfn.XLOOKUP(Tweets!A177,Diario!$A$1:$A$2009,Diario!$E$1:$E$2009)-1,"")</f>
        <v>-3.8408613638777789E-2</v>
      </c>
      <c r="Q177" s="34">
        <f>IFERROR(_xlfn.XLOOKUP(Tweets!A177+7,Diario!$A$1:$A$2009,Diario!$E$1:$E$2009)/_xlfn.XLOOKUP(Tweets!A177,Diario!$A$1:$A$2009,Diario!$E$1:$E$2009)-1,"")</f>
        <v>-0.14285881044181492</v>
      </c>
      <c r="R177" s="34">
        <f>IFERROR(_xlfn.XLOOKUP(Tweets!A177,Diario!$A:$A,Diario!$I:$I),"")</f>
        <v>3.2084389144773094E-2</v>
      </c>
      <c r="S177" s="34" cm="1">
        <f t="array" ref="S177">IFERROR(_xlfn.STDEV.S(_xlfn._xlws.FILTER(Diario!$J$1:$J$2009,(Diario!$A$1:$A$2009&gt;=Tweets!A177)*(Diario!$A$1:$A$2009&lt;=Tweets!A177+3))),"")</f>
        <v>5.2602738793998016E-2</v>
      </c>
      <c r="T177" s="34" cm="1">
        <f t="array" ref="T177">IFERROR(_xlfn.STDEV.S(_xlfn._xlws.FILTER(Diario!$J$1:$J$2009,(Diario!$A$1:$A$2009&gt;=Tweets!A177)*(Diario!$A$1:$A$2009&lt;=Tweets!A177+7))),"")</f>
        <v>3.9458131359559043E-2</v>
      </c>
      <c r="U177" s="34">
        <f>IFERROR(_xlfn.XLOOKUP(Tweets!A177-1,Diario!$A:$A,Diario!$I:$I),"")</f>
        <v>7.3898723468910243E-2</v>
      </c>
      <c r="V177" s="34" cm="1">
        <f t="array" ref="V177">IFERROR(_xlfn.STDEV.S(_xlfn._xlws.FILTER(Diario!$J:$J,(Diario!$A:$A&gt;=Tweets!A177-3)*(Diario!$A:$A&lt;=Tweets!A177-1))),"")</f>
        <v>5.227223625662783E-2</v>
      </c>
      <c r="W177" s="34" cm="1">
        <f t="array" ref="W177">IFERROR(_xlfn.STDEV.S(_xlfn._xlws.FILTER(Diario!$J:$J,(Diario!$A:$A&gt;=Tweets!A177-7)*(Diario!$A:$A&lt;=Tweets!A177-1))),"")</f>
        <v>5.1306979475202956E-2</v>
      </c>
      <c r="X177" s="7">
        <f>IF(_xlfn.XLOOKUP(Tweets!A177+3,Diario!$A:$A,Diario!$E:$E,,1)="",0,1)</f>
        <v>1</v>
      </c>
      <c r="Y177" s="7">
        <f>IF(_xlfn.XLOOKUP(Tweets!A177+7,Diario!$A:$A,Diario!$E:$E,,1)="",0,1)</f>
        <v>1</v>
      </c>
    </row>
    <row r="178" spans="1:25" x14ac:dyDescent="0.25">
      <c r="A178" s="24">
        <v>45725</v>
      </c>
      <c r="B178" s="25" t="s">
        <v>405</v>
      </c>
      <c r="C178" s="26">
        <v>283000</v>
      </c>
      <c r="D178" s="26">
        <v>29000</v>
      </c>
      <c r="E178" s="26">
        <v>18000</v>
      </c>
      <c r="F178" s="26" t="str">
        <f t="shared" si="5"/>
        <v>Muy alto</v>
      </c>
      <c r="G178" s="26">
        <f>SUM(Tweets[[#This Row],[Likes]:[Respuestas]])</f>
        <v>330000</v>
      </c>
      <c r="H178" s="27" t="s">
        <v>406</v>
      </c>
      <c r="I178" s="25" t="s">
        <v>48</v>
      </c>
      <c r="J178" s="25" t="s">
        <v>54</v>
      </c>
      <c r="K178" s="25" t="s">
        <v>43</v>
      </c>
      <c r="L178" s="25" t="s">
        <v>80</v>
      </c>
      <c r="M178" s="25" t="s">
        <v>68</v>
      </c>
      <c r="N178" s="25" t="s">
        <v>62</v>
      </c>
      <c r="O178" s="34">
        <f>IFERROR(_xlfn.XLOOKUP(Tweets!A178+1,Diario!$A$1:$A$2009,Diario!$E$1:$E$2009)/_xlfn.XLOOKUP(Tweets!A178,Diario!$A$1:$A$2009,Diario!$E$1:$E$2009)-1,"")</f>
        <v>-2.447627683366238E-2</v>
      </c>
      <c r="P178" s="34">
        <f>IFERROR(_xlfn.XLOOKUP(Tweets!A178+3,Diario!$A$1:$A$2009,Diario!$E$1:$E$2009)/_xlfn.XLOOKUP(Tweets!A178,Diario!$A$1:$A$2009,Diario!$E$1:$E$2009)-1,"")</f>
        <v>3.8572925560047766E-2</v>
      </c>
      <c r="Q178" s="34">
        <f>IFERROR(_xlfn.XLOOKUP(Tweets!A178+7,Diario!$A$1:$A$2009,Diario!$E$1:$E$2009)/_xlfn.XLOOKUP(Tweets!A178,Diario!$A$1:$A$2009,Diario!$E$1:$E$2009)-1,"")</f>
        <v>2.2350407964772057E-2</v>
      </c>
      <c r="R178" s="34">
        <f>IFERROR(_xlfn.XLOOKUP(Tweets!A178,Diario!$A:$A,Diario!$I:$I),"")</f>
        <v>1.8753026202604002E-2</v>
      </c>
      <c r="S178" s="34" cm="1">
        <f t="array" ref="S178">IFERROR(_xlfn.STDEV.S(_xlfn._xlws.FILTER(Diario!$J$1:$J$2009,(Diario!$A$1:$A$2009&gt;=Tweets!A178)*(Diario!$A$1:$A$2009&lt;=Tweets!A178+3))),"")</f>
        <v>3.8518579709991084E-2</v>
      </c>
      <c r="T178" s="34" cm="1">
        <f t="array" ref="T178">IFERROR(_xlfn.STDEV.S(_xlfn._xlws.FILTER(Diario!$J$1:$J$2009,(Diario!$A$1:$A$2009&gt;=Tweets!A178)*(Diario!$A$1:$A$2009&lt;=Tweets!A178+7))),"")</f>
        <v>2.9834350096939858E-2</v>
      </c>
      <c r="U178" s="34">
        <f>IFERROR(_xlfn.XLOOKUP(Tweets!A178-1,Diario!$A:$A,Diario!$I:$I),"")</f>
        <v>1.8543581740592219E-2</v>
      </c>
      <c r="V178" s="34" cm="1">
        <f t="array" ref="V178">IFERROR(_xlfn.STDEV.S(_xlfn._xlws.FILTER(Diario!$J:$J,(Diario!$A:$A&gt;=Tweets!A178-3)*(Diario!$A:$A&lt;=Tweets!A178-1))),"")</f>
        <v>2.7395548537455745E-2</v>
      </c>
      <c r="W178" s="34" cm="1">
        <f t="array" ref="W178">IFERROR(_xlfn.STDEV.S(_xlfn._xlws.FILTER(Diario!$J:$J,(Diario!$A:$A&gt;=Tweets!A178-7)*(Diario!$A:$A&lt;=Tweets!A178-1))),"")</f>
        <v>4.2598752654564268E-2</v>
      </c>
      <c r="X178" s="7">
        <f>IF(_xlfn.XLOOKUP(Tweets!A178+3,Diario!$A:$A,Diario!$E:$E,,1)="",0,1)</f>
        <v>1</v>
      </c>
      <c r="Y178" s="7">
        <f>IF(_xlfn.XLOOKUP(Tweets!A178+7,Diario!$A:$A,Diario!$E:$E,,1)="",0,1)</f>
        <v>1</v>
      </c>
    </row>
    <row r="179" spans="1:25" x14ac:dyDescent="0.25">
      <c r="A179" s="24">
        <v>45727</v>
      </c>
      <c r="B179" s="25" t="s">
        <v>407</v>
      </c>
      <c r="C179" s="26">
        <v>205000</v>
      </c>
      <c r="D179" s="26">
        <v>25000</v>
      </c>
      <c r="E179" s="26">
        <v>20000</v>
      </c>
      <c r="F179" s="26" t="str">
        <f t="shared" si="5"/>
        <v>Alto</v>
      </c>
      <c r="G179" s="26">
        <f>SUM(Tweets[[#This Row],[Likes]:[Respuestas]])</f>
        <v>250000</v>
      </c>
      <c r="H179" s="27" t="s">
        <v>408</v>
      </c>
      <c r="I179" s="25" t="s">
        <v>48</v>
      </c>
      <c r="J179" s="25" t="s">
        <v>35</v>
      </c>
      <c r="K179" s="25" t="s">
        <v>49</v>
      </c>
      <c r="L179" s="25" t="s">
        <v>80</v>
      </c>
      <c r="M179" s="25" t="s">
        <v>45</v>
      </c>
      <c r="N179" s="25" t="s">
        <v>39</v>
      </c>
      <c r="O179" s="34">
        <f>IFERROR(_xlfn.XLOOKUP(Tweets!A179+1,Diario!$A$1:$A$2009,Diario!$E$1:$E$2009)/_xlfn.XLOOKUP(Tweets!A179,Diario!$A$1:$A$2009,Diario!$E$1:$E$2009)-1,"")</f>
        <v>1.26392680658578E-2</v>
      </c>
      <c r="P179" s="34">
        <f>IFERROR(_xlfn.XLOOKUP(Tweets!A179+3,Diario!$A$1:$A$2009,Diario!$E$1:$E$2009)/_xlfn.XLOOKUP(Tweets!A179,Diario!$A$1:$A$2009,Diario!$E$1:$E$2009)-1,"")</f>
        <v>1.3488251603327006E-2</v>
      </c>
      <c r="Q179" s="34">
        <f>IFERROR(_xlfn.XLOOKUP(Tweets!A179+7,Diario!$A$1:$A$2009,Diario!$E$1:$E$2009)/_xlfn.XLOOKUP(Tweets!A179,Diario!$A$1:$A$2009,Diario!$E$1:$E$2009)-1,"")</f>
        <v>-4.9746355153013067E-4</v>
      </c>
      <c r="R179" s="34">
        <f>IFERROR(_xlfn.XLOOKUP(Tweets!A179,Diario!$A:$A,Diario!$I:$I),"")</f>
        <v>4.7764149382231386E-3</v>
      </c>
      <c r="S179" s="34" cm="1">
        <f t="array" ref="S179">IFERROR(_xlfn.STDEV.S(_xlfn._xlws.FILTER(Diario!$J$1:$J$2009,(Diario!$A$1:$A$2009&gt;=Tweets!A179)*(Diario!$A$1:$A$2009&lt;=Tweets!A179+3))),"")</f>
        <v>2.8028567175138189E-2</v>
      </c>
      <c r="T179" s="34" cm="1">
        <f t="array" ref="T179">IFERROR(_xlfn.STDEV.S(_xlfn._xlws.FILTER(Diario!$J$1:$J$2009,(Diario!$A$1:$A$2009&gt;=Tweets!A179)*(Diario!$A$1:$A$2009&lt;=Tweets!A179+7))),"")</f>
        <v>2.7974217006877671E-2</v>
      </c>
      <c r="U179" s="34">
        <f>IFERROR(_xlfn.XLOOKUP(Tweets!A179-1,Diario!$A:$A,Diario!$I:$I),"")</f>
        <v>8.9490877626364033E-3</v>
      </c>
      <c r="V179" s="34" cm="1">
        <f t="array" ref="V179">IFERROR(_xlfn.STDEV.S(_xlfn._xlws.FILTER(Diario!$J:$J,(Diario!$A:$A&gt;=Tweets!A179-3)*(Diario!$A:$A&lt;=Tweets!A179-1))),"")</f>
        <v>5.7974050534862438E-2</v>
      </c>
      <c r="W179" s="34" cm="1">
        <f t="array" ref="W179">IFERROR(_xlfn.STDEV.S(_xlfn._xlws.FILTER(Diario!$J:$J,(Diario!$A:$A&gt;=Tweets!A179-7)*(Diario!$A:$A&lt;=Tweets!A179-1))),"")</f>
        <v>4.0046724853708464E-2</v>
      </c>
      <c r="X179" s="7">
        <f>IF(_xlfn.XLOOKUP(Tweets!A179+3,Diario!$A:$A,Diario!$E:$E,,1)="",0,1)</f>
        <v>1</v>
      </c>
      <c r="Y179" s="7">
        <f>IF(_xlfn.XLOOKUP(Tweets!A179+7,Diario!$A:$A,Diario!$E:$E,,1)="",0,1)</f>
        <v>1</v>
      </c>
    </row>
    <row r="180" spans="1:25" x14ac:dyDescent="0.25">
      <c r="A180" s="24">
        <v>45731</v>
      </c>
      <c r="B180" s="25" t="s">
        <v>409</v>
      </c>
      <c r="C180" s="26">
        <v>139000</v>
      </c>
      <c r="D180" s="26">
        <v>14000</v>
      </c>
      <c r="E180" s="26">
        <v>4000</v>
      </c>
      <c r="F180" s="26" t="str">
        <f t="shared" si="5"/>
        <v>Alto</v>
      </c>
      <c r="G180" s="26">
        <f>SUM(Tweets[[#This Row],[Likes]:[Respuestas]])</f>
        <v>157000</v>
      </c>
      <c r="H180" s="27" t="s">
        <v>410</v>
      </c>
      <c r="I180" s="25" t="s">
        <v>48</v>
      </c>
      <c r="J180" s="25" t="s">
        <v>54</v>
      </c>
      <c r="K180" s="25" t="s">
        <v>49</v>
      </c>
      <c r="L180" s="25" t="s">
        <v>50</v>
      </c>
      <c r="M180" s="25" t="s">
        <v>68</v>
      </c>
      <c r="N180" s="25" t="s">
        <v>62</v>
      </c>
      <c r="O180" s="34">
        <f>IFERROR(_xlfn.XLOOKUP(Tweets!A180+1,Diario!$A$1:$A$2009,Diario!$E$1:$E$2009)/_xlfn.XLOOKUP(Tweets!A180,Diario!$A$1:$A$2009,Diario!$E$1:$E$2009)-1,"")</f>
        <v>-2.1233078372034142E-2</v>
      </c>
      <c r="P180" s="34">
        <f>IFERROR(_xlfn.XLOOKUP(Tweets!A180+3,Diario!$A$1:$A$2009,Diario!$E$1:$E$2009)/_xlfn.XLOOKUP(Tweets!A180,Diario!$A$1:$A$2009,Diario!$E$1:$E$2009)-1,"")</f>
        <v>-1.8600930491003975E-2</v>
      </c>
      <c r="Q180" s="34">
        <f>IFERROR(_xlfn.XLOOKUP(Tweets!A180+7,Diario!$A$1:$A$2009,Diario!$E$1:$E$2009)/_xlfn.XLOOKUP(Tweets!A180,Diario!$A$1:$A$2009,Diario!$E$1:$E$2009)-1,"")</f>
        <v>-6.7588133750614565E-3</v>
      </c>
      <c r="R180" s="34">
        <f>IFERROR(_xlfn.XLOOKUP(Tweets!A180,Diario!$A:$A,Diario!$I:$I),"")</f>
        <v>1.3664917904247563E-3</v>
      </c>
      <c r="S180" s="34" cm="1">
        <f t="array" ref="S180">IFERROR(_xlfn.STDEV.S(_xlfn._xlws.FILTER(Diario!$J$1:$J$2009,(Diario!$A$1:$A$2009&gt;=Tweets!A180)*(Diario!$A$1:$A$2009&lt;=Tweets!A180+3))),"")</f>
        <v>3.2183788665100729E-2</v>
      </c>
      <c r="T180" s="34" cm="1">
        <f t="array" ref="T180">IFERROR(_xlfn.STDEV.S(_xlfn._xlws.FILTER(Diario!$J$1:$J$2009,(Diario!$A$1:$A$2009&gt;=Tweets!A180)*(Diario!$A$1:$A$2009&lt;=Tweets!A180+7))),"")</f>
        <v>2.5834224423705081E-2</v>
      </c>
      <c r="U180" s="34">
        <f>IFERROR(_xlfn.XLOOKUP(Tweets!A180-1,Diario!$A:$A,Diario!$I:$I),"")</f>
        <v>4.6722666781858612E-3</v>
      </c>
      <c r="V180" s="34" cm="1">
        <f t="array" ref="V180">IFERROR(_xlfn.STDEV.S(_xlfn._xlws.FILTER(Diario!$J:$J,(Diario!$A:$A&gt;=Tweets!A180-3)*(Diario!$A:$A&lt;=Tweets!A180-1))),"")</f>
        <v>3.3737475088362119E-2</v>
      </c>
      <c r="W180" s="34" cm="1">
        <f t="array" ref="W180">IFERROR(_xlfn.STDEV.S(_xlfn._xlws.FILTER(Diario!$J:$J,(Diario!$A:$A&gt;=Tweets!A180-7)*(Diario!$A:$A&lt;=Tweets!A180-1))),"")</f>
        <v>3.9917947546204063E-2</v>
      </c>
      <c r="X180" s="7">
        <f>IF(_xlfn.XLOOKUP(Tweets!A180+3,Diario!$A:$A,Diario!$E:$E,,1)="",0,1)</f>
        <v>1</v>
      </c>
      <c r="Y180" s="7">
        <f>IF(_xlfn.XLOOKUP(Tweets!A180+7,Diario!$A:$A,Diario!$E:$E,,1)="",0,1)</f>
        <v>1</v>
      </c>
    </row>
    <row r="181" spans="1:25" x14ac:dyDescent="0.25">
      <c r="A181" s="24">
        <v>45736</v>
      </c>
      <c r="B181" s="25" t="s">
        <v>411</v>
      </c>
      <c r="C181" s="26">
        <v>701000</v>
      </c>
      <c r="D181" s="26">
        <v>56000</v>
      </c>
      <c r="E181" s="26">
        <v>26000</v>
      </c>
      <c r="F181" s="26" t="str">
        <f t="shared" si="5"/>
        <v>Muy alto</v>
      </c>
      <c r="G181" s="26">
        <f>SUM(Tweets[[#This Row],[Likes]:[Respuestas]])</f>
        <v>783000</v>
      </c>
      <c r="H181" s="27" t="s">
        <v>412</v>
      </c>
      <c r="I181" s="25" t="s">
        <v>53</v>
      </c>
      <c r="J181" s="25" t="s">
        <v>35</v>
      </c>
      <c r="K181" s="25" t="s">
        <v>43</v>
      </c>
      <c r="L181" s="25" t="s">
        <v>55</v>
      </c>
      <c r="M181" s="25" t="s">
        <v>55</v>
      </c>
      <c r="N181" s="25" t="s">
        <v>62</v>
      </c>
      <c r="O181" s="34">
        <f>IFERROR(_xlfn.XLOOKUP(Tweets!A181+1,Diario!$A$1:$A$2009,Diario!$E$1:$E$2009)/_xlfn.XLOOKUP(Tweets!A181,Diario!$A$1:$A$2009,Diario!$E$1:$E$2009)-1,"")</f>
        <v>-3.0205861277462498E-3</v>
      </c>
      <c r="P181" s="34">
        <f>IFERROR(_xlfn.XLOOKUP(Tweets!A181+3,Diario!$A$1:$A$2009,Diario!$E$1:$E$2009)/_xlfn.XLOOKUP(Tweets!A181,Diario!$A$1:$A$2009,Diario!$E$1:$E$2009)-1,"")</f>
        <v>1.7142434187934485E-2</v>
      </c>
      <c r="Q181" s="34">
        <f>IFERROR(_xlfn.XLOOKUP(Tweets!A181+7,Diario!$A$1:$A$2009,Diario!$E$1:$E$2009)/_xlfn.XLOOKUP(Tweets!A181,Diario!$A$1:$A$2009,Diario!$E$1:$E$2009)-1,"")</f>
        <v>3.4742137550126007E-2</v>
      </c>
      <c r="R181" s="34">
        <f>IFERROR(_xlfn.XLOOKUP(Tweets!A181,Diario!$A:$A,Diario!$I:$I),"")</f>
        <v>1.9023756596028653E-2</v>
      </c>
      <c r="S181" s="34" cm="1">
        <f t="array" ref="S181">IFERROR(_xlfn.STDEV.S(_xlfn._xlws.FILTER(Diario!$J$1:$J$2009,(Diario!$A$1:$A$2009&gt;=Tweets!A181)*(Diario!$A$1:$A$2009&lt;=Tweets!A181+3))),"")</f>
        <v>1.4019861933218527E-2</v>
      </c>
      <c r="T181" s="34" cm="1">
        <f t="array" ref="T181">IFERROR(_xlfn.STDEV.S(_xlfn._xlws.FILTER(Diario!$J$1:$J$2009,(Diario!$A$1:$A$2009&gt;=Tweets!A181)*(Diario!$A$1:$A$2009&lt;=Tweets!A181+7))),"")</f>
        <v>1.6903529074134113E-2</v>
      </c>
      <c r="U181" s="34">
        <f>IFERROR(_xlfn.XLOOKUP(Tweets!A181-1,Diario!$A:$A,Diario!$I:$I),"")</f>
        <v>2.5423036518270124E-2</v>
      </c>
      <c r="V181" s="34" cm="1">
        <f t="array" ref="V181">IFERROR(_xlfn.STDEV.S(_xlfn._xlws.FILTER(Diario!$J:$J,(Diario!$A:$A&gt;=Tweets!A181-3)*(Diario!$A:$A&lt;=Tweets!A181-1))),"")</f>
        <v>4.1054323311931276E-2</v>
      </c>
      <c r="W181" s="34" cm="1">
        <f t="array" ref="W181">IFERROR(_xlfn.STDEV.S(_xlfn._xlws.FILTER(Diario!$J:$J,(Diario!$A:$A&gt;=Tweets!A181-7)*(Diario!$A:$A&lt;=Tweets!A181-1))),"")</f>
        <v>2.9270046501691942E-2</v>
      </c>
      <c r="X181" s="7">
        <f>IF(_xlfn.XLOOKUP(Tweets!A181+3,Diario!$A:$A,Diario!$E:$E,,1)="",0,1)</f>
        <v>1</v>
      </c>
      <c r="Y181" s="7">
        <f>IF(_xlfn.XLOOKUP(Tweets!A181+7,Diario!$A:$A,Diario!$E:$E,,1)="",0,1)</f>
        <v>1</v>
      </c>
    </row>
    <row r="182" spans="1:25" x14ac:dyDescent="0.25">
      <c r="A182" s="24">
        <v>45737</v>
      </c>
      <c r="B182" s="25" t="s">
        <v>413</v>
      </c>
      <c r="C182" s="26">
        <v>245000</v>
      </c>
      <c r="D182" s="26">
        <v>23000</v>
      </c>
      <c r="E182" s="26">
        <v>17000</v>
      </c>
      <c r="F182" s="26" t="str">
        <f t="shared" si="5"/>
        <v>Alto</v>
      </c>
      <c r="G182" s="26">
        <f>SUM(Tweets[[#This Row],[Likes]:[Respuestas]])</f>
        <v>285000</v>
      </c>
      <c r="H182" s="27" t="s">
        <v>414</v>
      </c>
      <c r="I182" s="25" t="s">
        <v>53</v>
      </c>
      <c r="J182" s="25" t="s">
        <v>35</v>
      </c>
      <c r="K182" s="25" t="s">
        <v>36</v>
      </c>
      <c r="L182" s="25" t="s">
        <v>96</v>
      </c>
      <c r="M182" s="25" t="s">
        <v>97</v>
      </c>
      <c r="N182" s="25" t="s">
        <v>62</v>
      </c>
      <c r="O182" s="34">
        <f>IFERROR(_xlfn.XLOOKUP(Tweets!A182+1,Diario!$A$1:$A$2009,Diario!$E$1:$E$2009)/_xlfn.XLOOKUP(Tweets!A182,Diario!$A$1:$A$2009,Diario!$E$1:$E$2009)-1,"")</f>
        <v>-2.998803809819206E-3</v>
      </c>
      <c r="P182" s="34">
        <f>IFERROR(_xlfn.XLOOKUP(Tweets!A182+3,Diario!$A$1:$A$2009,Diario!$E$1:$E$2009)/_xlfn.XLOOKUP(Tweets!A182,Diario!$A$1:$A$2009,Diario!$E$1:$E$2009)-1,"")</f>
        <v>3.9450242700253657E-2</v>
      </c>
      <c r="Q182" s="34">
        <f>IFERROR(_xlfn.XLOOKUP(Tweets!A182+7,Diario!$A$1:$A$2009,Diario!$E$1:$E$2009)/_xlfn.XLOOKUP(Tweets!A182,Diario!$A$1:$A$2009,Diario!$E$1:$E$2009)-1,"")</f>
        <v>4.4952907893831551E-3</v>
      </c>
      <c r="R182" s="34">
        <f>IFERROR(_xlfn.XLOOKUP(Tweets!A182,Diario!$A:$A,Diario!$I:$I),"")</f>
        <v>1.2852856021968839E-2</v>
      </c>
      <c r="S182" s="34" cm="1">
        <f t="array" ref="S182">IFERROR(_xlfn.STDEV.S(_xlfn._xlws.FILTER(Diario!$J$1:$J$2009,(Diario!$A$1:$A$2009&gt;=Tweets!A182)*(Diario!$A$1:$A$2009&lt;=Tweets!A182+3))),"")</f>
        <v>1.2894921218893449E-2</v>
      </c>
      <c r="T182" s="34" cm="1">
        <f t="array" ref="T182">IFERROR(_xlfn.STDEV.S(_xlfn._xlws.FILTER(Diario!$J$1:$J$2009,(Diario!$A$1:$A$2009&gt;=Tweets!A182)*(Diario!$A$1:$A$2009&lt;=Tweets!A182+7))),"")</f>
        <v>1.851953539442951E-2</v>
      </c>
      <c r="U182" s="34">
        <f>IFERROR(_xlfn.XLOOKUP(Tweets!A182-1,Diario!$A:$A,Diario!$I:$I),"")</f>
        <v>1.9023756596028653E-2</v>
      </c>
      <c r="V182" s="34" cm="1">
        <f t="array" ref="V182">IFERROR(_xlfn.STDEV.S(_xlfn._xlws.FILTER(Diario!$J:$J,(Diario!$A:$A&gt;=Tweets!A182-3)*(Diario!$A:$A&lt;=Tweets!A182-1))),"")</f>
        <v>3.916468305629129E-2</v>
      </c>
      <c r="W182" s="34" cm="1">
        <f t="array" ref="W182">IFERROR(_xlfn.STDEV.S(_xlfn._xlws.FILTER(Diario!$J:$J,(Diario!$A:$A&gt;=Tweets!A182-7)*(Diario!$A:$A&lt;=Tweets!A182-1))),"")</f>
        <v>2.6413118582750687E-2</v>
      </c>
      <c r="X182" s="7">
        <f>IF(_xlfn.XLOOKUP(Tweets!A182+3,Diario!$A:$A,Diario!$E:$E,,1)="",0,1)</f>
        <v>1</v>
      </c>
      <c r="Y182" s="7">
        <f>IF(_xlfn.XLOOKUP(Tweets!A182+7,Diario!$A:$A,Diario!$E:$E,,1)="",0,1)</f>
        <v>1</v>
      </c>
    </row>
    <row r="183" spans="1:25" x14ac:dyDescent="0.25">
      <c r="A183" s="24">
        <v>45759</v>
      </c>
      <c r="B183" s="25" t="s">
        <v>415</v>
      </c>
      <c r="C183" s="26">
        <v>76000</v>
      </c>
      <c r="D183" s="26">
        <v>12000</v>
      </c>
      <c r="E183" s="26">
        <v>4000</v>
      </c>
      <c r="F183" s="26" t="str">
        <f t="shared" si="5"/>
        <v>Medio</v>
      </c>
      <c r="G183" s="26">
        <f>SUM(Tweets[[#This Row],[Likes]:[Respuestas]])</f>
        <v>92000</v>
      </c>
      <c r="H183" s="27" t="s">
        <v>416</v>
      </c>
      <c r="I183" s="25" t="s">
        <v>53</v>
      </c>
      <c r="J183" s="25" t="s">
        <v>54</v>
      </c>
      <c r="K183" s="25" t="s">
        <v>71</v>
      </c>
      <c r="L183" s="25" t="s">
        <v>55</v>
      </c>
      <c r="M183" s="25" t="s">
        <v>68</v>
      </c>
      <c r="N183" s="25" t="s">
        <v>62</v>
      </c>
      <c r="O183" s="34">
        <f>IFERROR(_xlfn.XLOOKUP(Tweets!A183+1,Diario!$A$1:$A$2009,Diario!$E$1:$E$2009)/_xlfn.XLOOKUP(Tweets!A183,Diario!$A$1:$A$2009,Diario!$E$1:$E$2009)-1,"")</f>
        <v>-1.8705461442263149E-2</v>
      </c>
      <c r="P183" s="34">
        <f>IFERROR(_xlfn.XLOOKUP(Tweets!A183+3,Diario!$A$1:$A$2009,Diario!$E$1:$E$2009)/_xlfn.XLOOKUP(Tweets!A183,Diario!$A$1:$A$2009,Diario!$E$1:$E$2009)-1,"")</f>
        <v>-1.8886611389161145E-2</v>
      </c>
      <c r="Q183" s="34">
        <f>IFERROR(_xlfn.XLOOKUP(Tweets!A183+7,Diario!$A$1:$A$2009,Diario!$E$1:$E$2009)/_xlfn.XLOOKUP(Tweets!A183,Diario!$A$1:$A$2009,Diario!$E$1:$E$2009)-1,"")</f>
        <v>-1.8865389291823353E-3</v>
      </c>
      <c r="R183" s="34">
        <f>IFERROR(_xlfn.XLOOKUP(Tweets!A183,Diario!$A:$A,Diario!$I:$I),"")</f>
        <v>1.4813481840886272E-4</v>
      </c>
      <c r="S183" s="34" cm="1">
        <f t="array" ref="S183">IFERROR(_xlfn.STDEV.S(_xlfn._xlws.FILTER(Diario!$J$1:$J$2009,(Diario!$A$1:$A$2009&gt;=Tweets!A183)*(Diario!$A$1:$A$2009&lt;=Tweets!A183+3))),"")</f>
        <v>1.2961720021227736E-2</v>
      </c>
      <c r="T183" s="34" cm="1">
        <f t="array" ref="T183">IFERROR(_xlfn.STDEV.S(_xlfn._xlws.FILTER(Diario!$J$1:$J$2009,(Diario!$A$1:$A$2009&gt;=Tweets!A183)*(Diario!$A$1:$A$2009&lt;=Tweets!A183+7))),"")</f>
        <v>1.0393823811512385E-2</v>
      </c>
      <c r="U183" s="34">
        <f>IFERROR(_xlfn.XLOOKUP(Tweets!A183-1,Diario!$A:$A,Diario!$I:$I),"")</f>
        <v>1.4204914739693408E-2</v>
      </c>
      <c r="V183" s="34" cm="1">
        <f t="array" ref="V183">IFERROR(_xlfn.STDEV.S(_xlfn._xlws.FILTER(Diario!$J:$J,(Diario!$A:$A&gt;=Tweets!A183-3)*(Diario!$A:$A&lt;=Tweets!A183-1))),"")</f>
        <v>4.3625430844965098E-2</v>
      </c>
      <c r="W183" s="34" cm="1">
        <f t="array" ref="W183">IFERROR(_xlfn.STDEV.S(_xlfn._xlws.FILTER(Diario!$J:$J,(Diario!$A:$A&gt;=Tweets!A183-7)*(Diario!$A:$A&lt;=Tweets!A183-1))),"")</f>
        <v>5.1954155986094597E-2</v>
      </c>
      <c r="X183" s="7">
        <f>IF(_xlfn.XLOOKUP(Tweets!A183+3,Diario!$A:$A,Diario!$E:$E,,1)="",0,1)</f>
        <v>1</v>
      </c>
      <c r="Y183" s="7">
        <f>IF(_xlfn.XLOOKUP(Tweets!A183+7,Diario!$A:$A,Diario!$E:$E,,1)="",0,1)</f>
        <v>1</v>
      </c>
    </row>
    <row r="184" spans="1:25" x14ac:dyDescent="0.25">
      <c r="A184" s="24">
        <v>45762</v>
      </c>
      <c r="B184" s="25" t="s">
        <v>417</v>
      </c>
      <c r="C184" s="26">
        <v>179000</v>
      </c>
      <c r="D184" s="26">
        <v>23000</v>
      </c>
      <c r="E184" s="26">
        <v>7000</v>
      </c>
      <c r="F184" s="26" t="str">
        <f t="shared" si="5"/>
        <v>Alto</v>
      </c>
      <c r="G184" s="26">
        <f>SUM(Tweets[[#This Row],[Likes]:[Respuestas]])</f>
        <v>209000</v>
      </c>
      <c r="H184" s="27" t="s">
        <v>418</v>
      </c>
      <c r="I184" s="25" t="s">
        <v>48</v>
      </c>
      <c r="J184" s="25" t="s">
        <v>54</v>
      </c>
      <c r="K184" s="25" t="s">
        <v>43</v>
      </c>
      <c r="L184" s="25" t="s">
        <v>80</v>
      </c>
      <c r="M184" s="25" t="s">
        <v>38</v>
      </c>
      <c r="N184" s="25" t="s">
        <v>62</v>
      </c>
      <c r="O184" s="34">
        <f>IFERROR(_xlfn.XLOOKUP(Tweets!A184+1,Diario!$A$1:$A$2009,Diario!$E$1:$E$2009)/_xlfn.XLOOKUP(Tweets!A184,Diario!$A$1:$A$2009,Diario!$E$1:$E$2009)-1,"")</f>
        <v>4.4732374773910344E-3</v>
      </c>
      <c r="P184" s="34">
        <f>IFERROR(_xlfn.XLOOKUP(Tweets!A184+3,Diario!$A$1:$A$2009,Diario!$E$1:$E$2009)/_xlfn.XLOOKUP(Tweets!A184,Diario!$A$1:$A$2009,Diario!$E$1:$E$2009)-1,"")</f>
        <v>9.40502033697177E-3</v>
      </c>
      <c r="Q184" s="34">
        <f>IFERROR(_xlfn.XLOOKUP(Tweets!A184+7,Diario!$A$1:$A$2009,Diario!$E$1:$E$2009)/_xlfn.XLOOKUP(Tweets!A184,Diario!$A$1:$A$2009,Diario!$E$1:$E$2009)-1,"")</f>
        <v>0.11589128040761199</v>
      </c>
      <c r="R184" s="34">
        <f>IFERROR(_xlfn.XLOOKUP(Tweets!A184,Diario!$A:$A,Diario!$I:$I),"")</f>
        <v>9.6200701698550186E-3</v>
      </c>
      <c r="S184" s="34" cm="1">
        <f t="array" ref="S184">IFERROR(_xlfn.STDEV.S(_xlfn._xlws.FILTER(Diario!$J$1:$J$2009,(Diario!$A$1:$A$2009&gt;=Tweets!A184)*(Diario!$A$1:$A$2009&lt;=Tweets!A184+3))),"")</f>
        <v>6.9878862468726027E-3</v>
      </c>
      <c r="T184" s="34" cm="1">
        <f t="array" ref="T184">IFERROR(_xlfn.STDEV.S(_xlfn._xlws.FILTER(Diario!$J$1:$J$2009,(Diario!$A$1:$A$2009&gt;=Tweets!A184)*(Diario!$A$1:$A$2009&lt;=Tweets!A184+7))),"")</f>
        <v>2.3523483831606313E-2</v>
      </c>
      <c r="U184" s="34">
        <f>IFERROR(_xlfn.XLOOKUP(Tweets!A184-1,Diario!$A:$A,Diario!$I:$I),"")</f>
        <v>1.4261944944178121E-2</v>
      </c>
      <c r="V184" s="34" cm="1">
        <f t="array" ref="V184">IFERROR(_xlfn.STDEV.S(_xlfn._xlws.FILTER(Diario!$J:$J,(Diario!$A:$A&gt;=Tweets!A184-3)*(Diario!$A:$A&lt;=Tweets!A184-1))),"")</f>
        <v>1.4448590883444079E-2</v>
      </c>
      <c r="W184" s="34" cm="1">
        <f t="array" ref="W184">IFERROR(_xlfn.STDEV.S(_xlfn._xlws.FILTER(Diario!$J:$J,(Diario!$A:$A&gt;=Tweets!A184-7)*(Diario!$A:$A&lt;=Tweets!A184-1))),"")</f>
        <v>4.0948298002810177E-2</v>
      </c>
      <c r="X184" s="7">
        <f>IF(_xlfn.XLOOKUP(Tweets!A184+3,Diario!$A:$A,Diario!$E:$E,,1)="",0,1)</f>
        <v>1</v>
      </c>
      <c r="Y184" s="7">
        <f>IF(_xlfn.XLOOKUP(Tweets!A184+7,Diario!$A:$A,Diario!$E:$E,,1)="",0,1)</f>
        <v>1</v>
      </c>
    </row>
    <row r="185" spans="1:25" x14ac:dyDescent="0.25">
      <c r="A185" s="24">
        <v>45776</v>
      </c>
      <c r="B185" s="25" t="s">
        <v>419</v>
      </c>
      <c r="C185" s="26">
        <v>501000</v>
      </c>
      <c r="D185" s="26">
        <v>54000</v>
      </c>
      <c r="E185" s="26">
        <v>30000</v>
      </c>
      <c r="F185" s="26" t="str">
        <f t="shared" si="5"/>
        <v>Muy alto</v>
      </c>
      <c r="G185" s="26">
        <f>SUM(Tweets[[#This Row],[Likes]:[Respuestas]])</f>
        <v>585000</v>
      </c>
      <c r="H185" s="27" t="s">
        <v>420</v>
      </c>
      <c r="I185" s="25" t="s">
        <v>53</v>
      </c>
      <c r="J185" s="25" t="s">
        <v>35</v>
      </c>
      <c r="K185" s="25" t="s">
        <v>36</v>
      </c>
      <c r="L185" s="25" t="s">
        <v>55</v>
      </c>
      <c r="M185" s="25" t="s">
        <v>68</v>
      </c>
      <c r="N185" s="25" t="s">
        <v>62</v>
      </c>
      <c r="O185" s="34">
        <f>IFERROR(_xlfn.XLOOKUP(Tweets!A185+1,Diario!$A$1:$A$2009,Diario!$E$1:$E$2009)/_xlfn.XLOOKUP(Tweets!A185,Diario!$A$1:$A$2009,Diario!$E$1:$E$2009)-1,"")</f>
        <v>-8.1839291683416526E-4</v>
      </c>
      <c r="P185" s="34">
        <f>IFERROR(_xlfn.XLOOKUP(Tweets!A185+3,Diario!$A$1:$A$2009,Diario!$E$1:$E$2009)/_xlfn.XLOOKUP(Tweets!A185,Diario!$A$1:$A$2009,Diario!$E$1:$E$2009)-1,"")</f>
        <v>2.6938563582034947E-2</v>
      </c>
      <c r="Q185" s="34">
        <f>IFERROR(_xlfn.XLOOKUP(Tweets!A185+7,Diario!$A$1:$A$2009,Diario!$E$1:$E$2009)/_xlfn.XLOOKUP(Tweets!A185,Diario!$A$1:$A$2009,Diario!$E$1:$E$2009)-1,"")</f>
        <v>2.6829119304443427E-2</v>
      </c>
      <c r="R185" s="34">
        <f>IFERROR(_xlfn.XLOOKUP(Tweets!A185,Diario!$A:$A,Diario!$I:$I),"")</f>
        <v>1.8533432059195956E-2</v>
      </c>
      <c r="S185" s="34" cm="1">
        <f t="array" ref="S185">IFERROR(_xlfn.STDEV.S(_xlfn._xlws.FILTER(Diario!$J$1:$J$2009,(Diario!$A$1:$A$2009&gt;=Tweets!A185)*(Diario!$A$1:$A$2009&lt;=Tweets!A185+3))),"")</f>
        <v>1.413352401890499E-2</v>
      </c>
      <c r="T185" s="34" cm="1">
        <f t="array" ref="T185">IFERROR(_xlfn.STDEV.S(_xlfn._xlws.FILTER(Diario!$J$1:$J$2009,(Diario!$A$1:$A$2009&gt;=Tweets!A185)*(Diario!$A$1:$A$2009&lt;=Tweets!A185+7))),"")</f>
        <v>1.3879468884119138E-2</v>
      </c>
      <c r="U185" s="34">
        <f>IFERROR(_xlfn.XLOOKUP(Tweets!A185-1,Diario!$A:$A,Diario!$I:$I),"")</f>
        <v>1.4117351235341219E-3</v>
      </c>
      <c r="V185" s="34" cm="1">
        <f t="array" ref="V185">IFERROR(_xlfn.STDEV.S(_xlfn._xlws.FILTER(Diario!$J:$J,(Diario!$A:$A&gt;=Tweets!A185-3)*(Diario!$A:$A&lt;=Tweets!A185-1))),"")</f>
        <v>1.2825789482358964E-2</v>
      </c>
      <c r="W185" s="34" cm="1">
        <f t="array" ref="W185">IFERROR(_xlfn.STDEV.S(_xlfn._xlws.FILTER(Diario!$J:$J,(Diario!$A:$A&gt;=Tweets!A185-7)*(Diario!$A:$A&lt;=Tweets!A185-1))),"")</f>
        <v>8.3878328808068888E-3</v>
      </c>
      <c r="X185" s="7">
        <f>IF(_xlfn.XLOOKUP(Tweets!A185+3,Diario!$A:$A,Diario!$E:$E,,1)="",0,1)</f>
        <v>1</v>
      </c>
      <c r="Y185" s="7">
        <f>IF(_xlfn.XLOOKUP(Tweets!A185+7,Diario!$A:$A,Diario!$E:$E,,1)="",0,1)</f>
        <v>1</v>
      </c>
    </row>
    <row r="186" spans="1:25" x14ac:dyDescent="0.25">
      <c r="A186" s="24">
        <v>45776</v>
      </c>
      <c r="B186" s="25" t="s">
        <v>421</v>
      </c>
      <c r="C186" s="26">
        <v>76000</v>
      </c>
      <c r="D186" s="26">
        <v>13000</v>
      </c>
      <c r="E186" s="26">
        <v>2000</v>
      </c>
      <c r="F186" s="26" t="str">
        <f t="shared" si="5"/>
        <v>Medio</v>
      </c>
      <c r="G186" s="26">
        <f>SUM(Tweets[[#This Row],[Likes]:[Respuestas]])</f>
        <v>91000</v>
      </c>
      <c r="H186" s="27" t="s">
        <v>422</v>
      </c>
      <c r="I186" s="25" t="s">
        <v>53</v>
      </c>
      <c r="J186" s="25" t="s">
        <v>35</v>
      </c>
      <c r="K186" s="25" t="s">
        <v>71</v>
      </c>
      <c r="L186" s="25" t="s">
        <v>50</v>
      </c>
      <c r="M186" s="25" t="s">
        <v>97</v>
      </c>
      <c r="N186" s="25" t="s">
        <v>62</v>
      </c>
      <c r="O186" s="34">
        <f>IFERROR(_xlfn.XLOOKUP(Tweets!A186+1,Diario!$A$1:$A$2009,Diario!$E$1:$E$2009)/_xlfn.XLOOKUP(Tweets!A186,Diario!$A$1:$A$2009,Diario!$E$1:$E$2009)-1,"")</f>
        <v>-8.1839291683416526E-4</v>
      </c>
      <c r="P186" s="34">
        <f>IFERROR(_xlfn.XLOOKUP(Tweets!A186+3,Diario!$A$1:$A$2009,Diario!$E$1:$E$2009)/_xlfn.XLOOKUP(Tweets!A186,Diario!$A$1:$A$2009,Diario!$E$1:$E$2009)-1,"")</f>
        <v>2.6938563582034947E-2</v>
      </c>
      <c r="Q186" s="34">
        <f>IFERROR(_xlfn.XLOOKUP(Tweets!A186+7,Diario!$A$1:$A$2009,Diario!$E$1:$E$2009)/_xlfn.XLOOKUP(Tweets!A186,Diario!$A$1:$A$2009,Diario!$E$1:$E$2009)-1,"")</f>
        <v>2.6829119304443427E-2</v>
      </c>
      <c r="R186" s="34">
        <f>IFERROR(_xlfn.XLOOKUP(Tweets!A186,Diario!$A:$A,Diario!$I:$I),"")</f>
        <v>1.8533432059195956E-2</v>
      </c>
      <c r="S186" s="34" cm="1">
        <f t="array" ref="S186">IFERROR(_xlfn.STDEV.S(_xlfn._xlws.FILTER(Diario!$J$1:$J$2009,(Diario!$A$1:$A$2009&gt;=Tweets!A186)*(Diario!$A$1:$A$2009&lt;=Tweets!A186+3))),"")</f>
        <v>1.413352401890499E-2</v>
      </c>
      <c r="T186" s="34" cm="1">
        <f t="array" ref="T186">IFERROR(_xlfn.STDEV.S(_xlfn._xlws.FILTER(Diario!$J$1:$J$2009,(Diario!$A$1:$A$2009&gt;=Tweets!A186)*(Diario!$A$1:$A$2009&lt;=Tweets!A186+7))),"")</f>
        <v>1.3879468884119138E-2</v>
      </c>
      <c r="U186" s="34">
        <f>IFERROR(_xlfn.XLOOKUP(Tweets!A186-1,Diario!$A:$A,Diario!$I:$I),"")</f>
        <v>1.4117351235341219E-3</v>
      </c>
      <c r="V186" s="34" cm="1">
        <f t="array" ref="V186">IFERROR(_xlfn.STDEV.S(_xlfn._xlws.FILTER(Diario!$J:$J,(Diario!$A:$A&gt;=Tweets!A186-3)*(Diario!$A:$A&lt;=Tweets!A186-1))),"")</f>
        <v>1.2825789482358964E-2</v>
      </c>
      <c r="W186" s="34" cm="1">
        <f t="array" ref="W186">IFERROR(_xlfn.STDEV.S(_xlfn._xlws.FILTER(Diario!$J:$J,(Diario!$A:$A&gt;=Tweets!A186-7)*(Diario!$A:$A&lt;=Tweets!A186-1))),"")</f>
        <v>8.3878328808068888E-3</v>
      </c>
      <c r="X186" s="7">
        <f>IF(_xlfn.XLOOKUP(Tweets!A186+3,Diario!$A:$A,Diario!$E:$E,,1)="",0,1)</f>
        <v>1</v>
      </c>
      <c r="Y186" s="7">
        <f>IF(_xlfn.XLOOKUP(Tweets!A186+7,Diario!$A:$A,Diario!$E:$E,,1)="",0,1)</f>
        <v>1</v>
      </c>
    </row>
    <row r="187" spans="1:25" x14ac:dyDescent="0.25">
      <c r="A187" s="24">
        <v>45779</v>
      </c>
      <c r="B187" s="25" t="s">
        <v>423</v>
      </c>
      <c r="C187" s="26">
        <v>90000</v>
      </c>
      <c r="D187" s="26">
        <v>16000</v>
      </c>
      <c r="E187" s="26">
        <v>2000</v>
      </c>
      <c r="F187" s="26" t="str">
        <f t="shared" si="5"/>
        <v>Medio</v>
      </c>
      <c r="G187" s="26">
        <f>SUM(Tweets[[#This Row],[Likes]:[Respuestas]])</f>
        <v>108000</v>
      </c>
      <c r="H187" s="27" t="s">
        <v>424</v>
      </c>
      <c r="I187" s="25" t="s">
        <v>53</v>
      </c>
      <c r="J187" s="25" t="s">
        <v>35</v>
      </c>
      <c r="K187" s="25" t="s">
        <v>43</v>
      </c>
      <c r="L187" s="25" t="s">
        <v>55</v>
      </c>
      <c r="M187" s="25" t="s">
        <v>68</v>
      </c>
      <c r="N187" s="25" t="s">
        <v>39</v>
      </c>
      <c r="O187" s="34">
        <f>IFERROR(_xlfn.XLOOKUP(Tweets!A187+1,Diario!$A$1:$A$2009,Diario!$E$1:$E$2009)/_xlfn.XLOOKUP(Tweets!A187,Diario!$A$1:$A$2009,Diario!$E$1:$E$2009)-1,"")</f>
        <v>-9.6909455616746021E-3</v>
      </c>
      <c r="P187" s="34">
        <f>IFERROR(_xlfn.XLOOKUP(Tweets!A187+3,Diario!$A$1:$A$2009,Diario!$E$1:$E$2009)/_xlfn.XLOOKUP(Tweets!A187,Diario!$A$1:$A$2009,Diario!$E$1:$E$2009)-1,"")</f>
        <v>-2.1709981709039927E-2</v>
      </c>
      <c r="Q187" s="34">
        <f>IFERROR(_xlfn.XLOOKUP(Tweets!A187+7,Diario!$A$1:$A$2009,Diario!$E$1:$E$2009)/_xlfn.XLOOKUP(Tweets!A187,Diario!$A$1:$A$2009,Diario!$E$1:$E$2009)-1,"")</f>
        <v>6.3420227786066707E-2</v>
      </c>
      <c r="R187" s="34">
        <f>IFERROR(_xlfn.XLOOKUP(Tweets!A187,Diario!$A:$A,Diario!$I:$I),"")</f>
        <v>1.7682887350472275E-3</v>
      </c>
      <c r="S187" s="34" cm="1">
        <f t="array" ref="S187">IFERROR(_xlfn.STDEV.S(_xlfn._xlws.FILTER(Diario!$J$1:$J$2009,(Diario!$A$1:$A$2009&gt;=Tweets!A187)*(Diario!$A$1:$A$2009&lt;=Tweets!A187+3))),"")</f>
        <v>1.7052378179476586E-2</v>
      </c>
      <c r="T187" s="34" cm="1">
        <f t="array" ref="T187">IFERROR(_xlfn.STDEV.S(_xlfn._xlws.FILTER(Diario!$J$1:$J$2009,(Diario!$A$1:$A$2009&gt;=Tweets!A187)*(Diario!$A$1:$A$2009&lt;=Tweets!A187+7))),"")</f>
        <v>2.45997769522028E-2</v>
      </c>
      <c r="U187" s="34">
        <f>IFERROR(_xlfn.XLOOKUP(Tweets!A187-1,Diario!$A:$A,Diario!$I:$I),"")</f>
        <v>8.7327705121759656E-3</v>
      </c>
      <c r="V187" s="34" cm="1">
        <f t="array" ref="V187">IFERROR(_xlfn.STDEV.S(_xlfn._xlws.FILTER(Diario!$J:$J,(Diario!$A:$A&gt;=Tweets!A187-3)*(Diario!$A:$A&lt;=Tweets!A187-1))),"")</f>
        <v>1.3009513140246537E-2</v>
      </c>
      <c r="W187" s="34" cm="1">
        <f t="array" ref="W187">IFERROR(_xlfn.STDEV.S(_xlfn._xlws.FILTER(Diario!$J:$J,(Diario!$A:$A&gt;=Tweets!A187-7)*(Diario!$A:$A&lt;=Tweets!A187-1))),"")</f>
        <v>1.1833222255864053E-2</v>
      </c>
      <c r="X187" s="7">
        <f>IF(_xlfn.XLOOKUP(Tweets!A187+3,Diario!$A:$A,Diario!$E:$E,,1)="",0,1)</f>
        <v>1</v>
      </c>
      <c r="Y187" s="7">
        <f>IF(_xlfn.XLOOKUP(Tweets!A187+7,Diario!$A:$A,Diario!$E:$E,,1)="",0,1)</f>
        <v>1</v>
      </c>
    </row>
    <row r="188" spans="1:25" x14ac:dyDescent="0.25">
      <c r="A188" s="24">
        <v>45782</v>
      </c>
      <c r="B188" s="25" t="s">
        <v>425</v>
      </c>
      <c r="C188" s="26">
        <v>5000</v>
      </c>
      <c r="D188" s="26">
        <v>500</v>
      </c>
      <c r="E188" s="26">
        <v>300</v>
      </c>
      <c r="F188" s="26" t="str">
        <f t="shared" si="5"/>
        <v>Bajo</v>
      </c>
      <c r="G188" s="26">
        <f>SUM(Tweets[[#This Row],[Likes]:[Respuestas]])</f>
        <v>5800</v>
      </c>
      <c r="H188" s="27" t="s">
        <v>426</v>
      </c>
      <c r="I188" s="25" t="s">
        <v>34</v>
      </c>
      <c r="J188" s="25" t="s">
        <v>54</v>
      </c>
      <c r="K188" s="25" t="s">
        <v>43</v>
      </c>
      <c r="L188" s="25" t="s">
        <v>55</v>
      </c>
      <c r="M188" s="25" t="s">
        <v>111</v>
      </c>
      <c r="N188" s="25" t="s">
        <v>39</v>
      </c>
      <c r="O188" s="34">
        <f>IFERROR(_xlfn.XLOOKUP(Tweets!A188+1,Diario!$A$1:$A$2009,Diario!$E$1:$E$2009)/_xlfn.XLOOKUP(Tweets!A188,Diario!$A$1:$A$2009,Diario!$E$1:$E$2009)-1,"")</f>
        <v>2.2082826115320087E-2</v>
      </c>
      <c r="P188" s="34">
        <f>IFERROR(_xlfn.XLOOKUP(Tweets!A188+3,Diario!$A$1:$A$2009,Diario!$E$1:$E$2009)/_xlfn.XLOOKUP(Tweets!A188,Diario!$A$1:$A$2009,Diario!$E$1:$E$2009)-1,"")</f>
        <v>8.8106671801127412E-2</v>
      </c>
      <c r="Q188" s="34">
        <f>IFERROR(_xlfn.XLOOKUP(Tweets!A188+7,Diario!$A$1:$A$2009,Diario!$E$1:$E$2009)/_xlfn.XLOOKUP(Tweets!A188,Diario!$A$1:$A$2009,Diario!$E$1:$E$2009)-1,"")</f>
        <v>8.579489771402482E-2</v>
      </c>
      <c r="R188" s="34">
        <f>IFERROR(_xlfn.XLOOKUP(Tweets!A188,Diario!$A:$A,Diario!$I:$I),"")</f>
        <v>7.5505744940720463E-3</v>
      </c>
      <c r="S188" s="34" cm="1">
        <f t="array" ref="S188">IFERROR(_xlfn.STDEV.S(_xlfn._xlws.FILTER(Diario!$J$1:$J$2009,(Diario!$A$1:$A$2009&gt;=Tweets!A188)*(Diario!$A$1:$A$2009&lt;=Tweets!A188+3))),"")</f>
        <v>2.9137518358268406E-2</v>
      </c>
      <c r="T188" s="34" cm="1">
        <f t="array" ref="T188">IFERROR(_xlfn.STDEV.S(_xlfn._xlws.FILTER(Diario!$J$1:$J$2009,(Diario!$A$1:$A$2009&gt;=Tweets!A188)*(Diario!$A$1:$A$2009&lt;=Tweets!A188+7))),"")</f>
        <v>2.3343901046090444E-2</v>
      </c>
      <c r="U188" s="34">
        <f>IFERROR(_xlfn.XLOOKUP(Tweets!A188-1,Diario!$A:$A,Diario!$I:$I),"")</f>
        <v>2.0656760133507108E-2</v>
      </c>
      <c r="V188" s="34" cm="1">
        <f t="array" ref="V188">IFERROR(_xlfn.STDEV.S(_xlfn._xlws.FILTER(Diario!$J:$J,(Diario!$A:$A&gt;=Tweets!A188-3)*(Diario!$A:$A&lt;=Tweets!A188-1))),"")</f>
        <v>1.0652863897883166E-2</v>
      </c>
      <c r="W188" s="34" cm="1">
        <f t="array" ref="W188">IFERROR(_xlfn.STDEV.S(_xlfn._xlws.FILTER(Diario!$J:$J,(Diario!$A:$A&gt;=Tweets!A188-7)*(Diario!$A:$A&lt;=Tweets!A188-1))),"")</f>
        <v>1.3071762380553457E-2</v>
      </c>
      <c r="X188" s="7">
        <f>IF(_xlfn.XLOOKUP(Tweets!A188+3,Diario!$A:$A,Diario!$E:$E,,1)="",0,1)</f>
        <v>1</v>
      </c>
      <c r="Y188" s="7">
        <f>IF(_xlfn.XLOOKUP(Tweets!A188+7,Diario!$A:$A,Diario!$E:$E,,1)="",0,1)</f>
        <v>1</v>
      </c>
    </row>
    <row r="189" spans="1:25" x14ac:dyDescent="0.25">
      <c r="A189" s="24">
        <v>45782</v>
      </c>
      <c r="B189" s="25" t="s">
        <v>427</v>
      </c>
      <c r="C189" s="26">
        <v>4000</v>
      </c>
      <c r="D189" s="26">
        <v>300</v>
      </c>
      <c r="E189" s="26">
        <v>200</v>
      </c>
      <c r="F189" s="26" t="str">
        <f t="shared" si="5"/>
        <v>Bajo</v>
      </c>
      <c r="G189" s="26">
        <f>SUM(Tweets[[#This Row],[Likes]:[Respuestas]])</f>
        <v>4500</v>
      </c>
      <c r="H189" s="27" t="s">
        <v>428</v>
      </c>
      <c r="I189" s="25" t="s">
        <v>34</v>
      </c>
      <c r="J189" s="25" t="s">
        <v>54</v>
      </c>
      <c r="K189" s="25" t="s">
        <v>36</v>
      </c>
      <c r="L189" s="25" t="s">
        <v>37</v>
      </c>
      <c r="M189" s="25" t="s">
        <v>38</v>
      </c>
      <c r="N189" s="25" t="s">
        <v>39</v>
      </c>
      <c r="O189" s="34">
        <f>IFERROR(_xlfn.XLOOKUP(Tweets!A189+1,Diario!$A$1:$A$2009,Diario!$E$1:$E$2009)/_xlfn.XLOOKUP(Tweets!A189,Diario!$A$1:$A$2009,Diario!$E$1:$E$2009)-1,"")</f>
        <v>2.2082826115320087E-2</v>
      </c>
      <c r="P189" s="34">
        <f>IFERROR(_xlfn.XLOOKUP(Tweets!A189+3,Diario!$A$1:$A$2009,Diario!$E$1:$E$2009)/_xlfn.XLOOKUP(Tweets!A189,Diario!$A$1:$A$2009,Diario!$E$1:$E$2009)-1,"")</f>
        <v>8.8106671801127412E-2</v>
      </c>
      <c r="Q189" s="34">
        <f>IFERROR(_xlfn.XLOOKUP(Tweets!A189+7,Diario!$A$1:$A$2009,Diario!$E$1:$E$2009)/_xlfn.XLOOKUP(Tweets!A189,Diario!$A$1:$A$2009,Diario!$E$1:$E$2009)-1,"")</f>
        <v>8.579489771402482E-2</v>
      </c>
      <c r="R189" s="34">
        <f>IFERROR(_xlfn.XLOOKUP(Tweets!A189,Diario!$A:$A,Diario!$I:$I),"")</f>
        <v>7.5505744940720463E-3</v>
      </c>
      <c r="S189" s="34" cm="1">
        <f t="array" ref="S189">IFERROR(_xlfn.STDEV.S(_xlfn._xlws.FILTER(Diario!$J$1:$J$2009,(Diario!$A$1:$A$2009&gt;=Tweets!A189)*(Diario!$A$1:$A$2009&lt;=Tweets!A189+3))),"")</f>
        <v>2.9137518358268406E-2</v>
      </c>
      <c r="T189" s="34" cm="1">
        <f t="array" ref="T189">IFERROR(_xlfn.STDEV.S(_xlfn._xlws.FILTER(Diario!$J$1:$J$2009,(Diario!$A$1:$A$2009&gt;=Tweets!A189)*(Diario!$A$1:$A$2009&lt;=Tweets!A189+7))),"")</f>
        <v>2.3343901046090444E-2</v>
      </c>
      <c r="U189" s="34">
        <f>IFERROR(_xlfn.XLOOKUP(Tweets!A189-1,Diario!$A:$A,Diario!$I:$I),"")</f>
        <v>2.0656760133507108E-2</v>
      </c>
      <c r="V189" s="34" cm="1">
        <f t="array" ref="V189">IFERROR(_xlfn.STDEV.S(_xlfn._xlws.FILTER(Diario!$J:$J,(Diario!$A:$A&gt;=Tweets!A189-3)*(Diario!$A:$A&lt;=Tweets!A189-1))),"")</f>
        <v>1.0652863897883166E-2</v>
      </c>
      <c r="W189" s="34" cm="1">
        <f t="array" ref="W189">IFERROR(_xlfn.STDEV.S(_xlfn._xlws.FILTER(Diario!$J:$J,(Diario!$A:$A&gt;=Tweets!A189-7)*(Diario!$A:$A&lt;=Tweets!A189-1))),"")</f>
        <v>1.3071762380553457E-2</v>
      </c>
      <c r="X189" s="7">
        <f>IF(_xlfn.XLOOKUP(Tweets!A189+3,Diario!$A:$A,Diario!$E:$E,,1)="",0,1)</f>
        <v>1</v>
      </c>
      <c r="Y189" s="7">
        <f>IF(_xlfn.XLOOKUP(Tweets!A189+7,Diario!$A:$A,Diario!$E:$E,,1)="",0,1)</f>
        <v>1</v>
      </c>
    </row>
    <row r="190" spans="1:25" x14ac:dyDescent="0.25">
      <c r="A190" s="24">
        <v>45801</v>
      </c>
      <c r="B190" s="25" t="s">
        <v>429</v>
      </c>
      <c r="C190" s="26">
        <v>113000</v>
      </c>
      <c r="D190" s="26">
        <v>19000</v>
      </c>
      <c r="E190" s="26">
        <v>5000</v>
      </c>
      <c r="F190" s="26" t="str">
        <f t="shared" si="5"/>
        <v>Alto</v>
      </c>
      <c r="G190" s="26">
        <f>SUM(Tweets[[#This Row],[Likes]:[Respuestas]])</f>
        <v>137000</v>
      </c>
      <c r="H190" s="27" t="s">
        <v>430</v>
      </c>
      <c r="I190" s="25" t="s">
        <v>53</v>
      </c>
      <c r="J190" s="25" t="s">
        <v>54</v>
      </c>
      <c r="K190" s="25" t="s">
        <v>43</v>
      </c>
      <c r="L190" s="25" t="s">
        <v>55</v>
      </c>
      <c r="M190" s="25" t="s">
        <v>68</v>
      </c>
      <c r="N190" s="25" t="s">
        <v>39</v>
      </c>
      <c r="O190" s="34">
        <f>IFERROR(_xlfn.XLOOKUP(Tweets!A190+1,Diario!$A$1:$A$2009,Diario!$E$1:$E$2009)/_xlfn.XLOOKUP(Tweets!A190,Diario!$A$1:$A$2009,Diario!$E$1:$E$2009)-1,"")</f>
        <v>1.002959705328399E-2</v>
      </c>
      <c r="P190" s="34">
        <f>IFERROR(_xlfn.XLOOKUP(Tweets!A190+3,Diario!$A$1:$A$2009,Diario!$E$1:$E$2009)/_xlfn.XLOOKUP(Tweets!A190,Diario!$A$1:$A$2009,Diario!$E$1:$E$2009)-1,"")</f>
        <v>1.091101400061234E-2</v>
      </c>
      <c r="Q190" s="34">
        <f>IFERROR(_xlfn.XLOOKUP(Tweets!A190+7,Diario!$A$1:$A$2009,Diario!$E$1:$E$2009)/_xlfn.XLOOKUP(Tweets!A190,Diario!$A$1:$A$2009,Diario!$E$1:$E$2009)-1,"")</f>
        <v>-2.8557909093439471E-2</v>
      </c>
      <c r="R190" s="34">
        <f>IFERROR(_xlfn.XLOOKUP(Tweets!A190,Diario!$A:$A,Diario!$I:$I),"")</f>
        <v>8.6955899765662238E-3</v>
      </c>
      <c r="S190" s="34" cm="1">
        <f t="array" ref="S190">IFERROR(_xlfn.STDEV.S(_xlfn._xlws.FILTER(Diario!$J$1:$J$2009,(Diario!$A$1:$A$2009&gt;=Tweets!A190)*(Diario!$A$1:$A$2009&lt;=Tweets!A190+3))),"")</f>
        <v>9.3272331314827994E-3</v>
      </c>
      <c r="T190" s="34" cm="1">
        <f t="array" ref="T190">IFERROR(_xlfn.STDEV.S(_xlfn._xlws.FILTER(Diario!$J$1:$J$2009,(Diario!$A$1:$A$2009&gt;=Tweets!A190)*(Diario!$A$1:$A$2009&lt;=Tweets!A190+7))),"")</f>
        <v>1.1709959938663281E-2</v>
      </c>
      <c r="U190" s="34">
        <f>IFERROR(_xlfn.XLOOKUP(Tweets!A190-1,Diario!$A:$A,Diario!$I:$I),"")</f>
        <v>1.3217576816028425E-2</v>
      </c>
      <c r="V190" s="34" cm="1">
        <f t="array" ref="V190">IFERROR(_xlfn.STDEV.S(_xlfn._xlws.FILTER(Diario!$J:$J,(Diario!$A:$A&gt;=Tweets!A190-3)*(Diario!$A:$A&lt;=Tweets!A190-1))),"")</f>
        <v>3.0813294147246793E-2</v>
      </c>
      <c r="W190" s="34" cm="1">
        <f t="array" ref="W190">IFERROR(_xlfn.STDEV.S(_xlfn._xlws.FILTER(Diario!$J:$J,(Diario!$A:$A&gt;=Tweets!A190-7)*(Diario!$A:$A&lt;=Tweets!A190-1))),"")</f>
        <v>2.4437013663529305E-2</v>
      </c>
      <c r="X190" s="7">
        <f>IF(_xlfn.XLOOKUP(Tweets!A190+3,Diario!$A:$A,Diario!$E:$E,,1)="",0,1)</f>
        <v>1</v>
      </c>
      <c r="Y190" s="7">
        <f>IF(_xlfn.XLOOKUP(Tweets!A190+7,Diario!$A:$A,Diario!$E:$E,,1)="",0,1)</f>
        <v>1</v>
      </c>
    </row>
    <row r="191" spans="1:25" x14ac:dyDescent="0.25">
      <c r="A191" s="24">
        <v>45809</v>
      </c>
      <c r="B191" s="25" t="s">
        <v>431</v>
      </c>
      <c r="C191" s="26">
        <v>30000</v>
      </c>
      <c r="D191" s="26">
        <v>5000</v>
      </c>
      <c r="E191" s="26">
        <v>4000</v>
      </c>
      <c r="F191" s="26" t="str">
        <f t="shared" si="5"/>
        <v>Medio</v>
      </c>
      <c r="G191" s="26">
        <f>SUM(Tweets[[#This Row],[Likes]:[Respuestas]])</f>
        <v>39000</v>
      </c>
      <c r="H191" s="27" t="s">
        <v>432</v>
      </c>
      <c r="I191" s="25" t="s">
        <v>34</v>
      </c>
      <c r="J191" s="25" t="s">
        <v>35</v>
      </c>
      <c r="K191" s="25" t="s">
        <v>49</v>
      </c>
      <c r="L191" s="25" t="s">
        <v>108</v>
      </c>
      <c r="M191" s="25" t="s">
        <v>68</v>
      </c>
      <c r="N191" s="25" t="s">
        <v>39</v>
      </c>
      <c r="O191" s="34">
        <f>IFERROR(_xlfn.XLOOKUP(Tweets!A191+1,Diario!$A$1:$A$2009,Diario!$E$1:$E$2009)/_xlfn.XLOOKUP(Tweets!A191,Diario!$A$1:$A$2009,Diario!$E$1:$E$2009)-1,"")</f>
        <v>2.0069865853773461E-3</v>
      </c>
      <c r="P191" s="34">
        <f>IFERROR(_xlfn.XLOOKUP(Tweets!A191+3,Diario!$A$1:$A$2009,Diario!$E$1:$E$2009)/_xlfn.XLOOKUP(Tweets!A191,Diario!$A$1:$A$2009,Diario!$E$1:$E$2009)-1,"")</f>
        <v>-8.5202260699983601E-3</v>
      </c>
      <c r="Q191" s="34">
        <f>IFERROR(_xlfn.XLOOKUP(Tweets!A191+7,Diario!$A$1:$A$2009,Diario!$E$1:$E$2009)/_xlfn.XLOOKUP(Tweets!A191,Diario!$A$1:$A$2009,Diario!$E$1:$E$2009)-1,"")</f>
        <v>2.8400753566670822E-4</v>
      </c>
      <c r="R191" s="34">
        <f>IFERROR(_xlfn.XLOOKUP(Tweets!A191,Diario!$A:$A,Diario!$I:$I),"")</f>
        <v>4.7063986136297586E-3</v>
      </c>
      <c r="S191" s="34" cm="1">
        <f t="array" ref="S191">IFERROR(_xlfn.STDEV.S(_xlfn._xlws.FILTER(Diario!$J$1:$J$2009,(Diario!$A$1:$A$2009&gt;=Tweets!A191)*(Diario!$A$1:$A$2009&lt;=Tweets!A191+3))),"")</f>
        <v>1.4028626216524421E-2</v>
      </c>
      <c r="T191" s="34" cm="1">
        <f t="array" ref="T191">IFERROR(_xlfn.STDEV.S(_xlfn._xlws.FILTER(Diario!$J$1:$J$2009,(Diario!$A$1:$A$2009&gt;=Tweets!A191)*(Diario!$A$1:$A$2009&lt;=Tweets!A191+7))),"")</f>
        <v>2.2115378292071407E-2</v>
      </c>
      <c r="U191" s="34">
        <f>IFERROR(_xlfn.XLOOKUP(Tweets!A191-1,Diario!$A:$A,Diario!$I:$I),"")</f>
        <v>5.5262221081510748E-3</v>
      </c>
      <c r="V191" s="34" cm="1">
        <f t="array" ref="V191">IFERROR(_xlfn.STDEV.S(_xlfn._xlws.FILTER(Diario!$J:$J,(Diario!$A:$A&gt;=Tweets!A191-3)*(Diario!$A:$A&lt;=Tweets!A191-1))),"")</f>
        <v>1.3658959966181208E-2</v>
      </c>
      <c r="W191" s="34" cm="1">
        <f t="array" ref="W191">IFERROR(_xlfn.STDEV.S(_xlfn._xlws.FILTER(Diario!$J:$J,(Diario!$A:$A&gt;=Tweets!A191-7)*(Diario!$A:$A&lt;=Tweets!A191-1))),"")</f>
        <v>1.1414345286247027E-2</v>
      </c>
      <c r="X191" s="7">
        <f>IF(_xlfn.XLOOKUP(Tweets!A191+3,Diario!$A:$A,Diario!$E:$E,,1)="",0,1)</f>
        <v>1</v>
      </c>
      <c r="Y191" s="7">
        <f>IF(_xlfn.XLOOKUP(Tweets!A191+7,Diario!$A:$A,Diario!$E:$E,,1)="",0,1)</f>
        <v>1</v>
      </c>
    </row>
    <row r="192" spans="1:25" x14ac:dyDescent="0.25">
      <c r="A192" s="24">
        <v>45819</v>
      </c>
      <c r="B192" s="25" t="s">
        <v>433</v>
      </c>
      <c r="C192" s="26">
        <v>1000000</v>
      </c>
      <c r="D192" s="26">
        <v>137000</v>
      </c>
      <c r="E192" s="26">
        <v>152000</v>
      </c>
      <c r="F192" s="26" t="str">
        <f t="shared" si="5"/>
        <v>Muy alto</v>
      </c>
      <c r="G192" s="26">
        <f>SUM(Tweets[[#This Row],[Likes]:[Respuestas]])</f>
        <v>1289000</v>
      </c>
      <c r="H192" s="27" t="s">
        <v>434</v>
      </c>
      <c r="I192" s="25" t="s">
        <v>48</v>
      </c>
      <c r="J192" s="25" t="s">
        <v>35</v>
      </c>
      <c r="K192" s="25" t="s">
        <v>43</v>
      </c>
      <c r="L192" s="25" t="s">
        <v>37</v>
      </c>
      <c r="M192" s="25" t="s">
        <v>45</v>
      </c>
      <c r="N192" s="25" t="s">
        <v>39</v>
      </c>
      <c r="O192" s="34">
        <f>IFERROR(_xlfn.XLOOKUP(Tweets!A192+1,Diario!$A$1:$A$2009,Diario!$E$1:$E$2009)/_xlfn.XLOOKUP(Tweets!A192,Diario!$A$1:$A$2009,Diario!$E$1:$E$2009)-1,"")</f>
        <v>-2.5892052041736391E-2</v>
      </c>
      <c r="P192" s="34">
        <f>IFERROR(_xlfn.XLOOKUP(Tweets!A192+3,Diario!$A$1:$A$2009,Diario!$E$1:$E$2009)/_xlfn.XLOOKUP(Tweets!A192,Diario!$A$1:$A$2009,Diario!$E$1:$E$2009)-1,"")</f>
        <v>-2.992215822307287E-2</v>
      </c>
      <c r="Q192" s="34">
        <f>IFERROR(_xlfn.XLOOKUP(Tweets!A192+7,Diario!$A$1:$A$2009,Diario!$E$1:$E$2009)/_xlfn.XLOOKUP(Tweets!A192,Diario!$A$1:$A$2009,Diario!$E$1:$E$2009)-1,"")</f>
        <v>-3.6565392613312264E-2</v>
      </c>
      <c r="R192" s="34">
        <f>IFERROR(_xlfn.XLOOKUP(Tweets!A192,Diario!$A:$A,Diario!$I:$I),"")</f>
        <v>7.3562799224829289E-3</v>
      </c>
      <c r="S192" s="34" cm="1">
        <f t="array" ref="S192">IFERROR(_xlfn.STDEV.S(_xlfn._xlws.FILTER(Diario!$J$1:$J$2009,(Diario!$A$1:$A$2009&gt;=Tweets!A192)*(Diario!$A$1:$A$2009&lt;=Tweets!A192+3))),"")</f>
        <v>1.2729958206998229E-2</v>
      </c>
      <c r="T192" s="34" cm="1">
        <f t="array" ref="T192">IFERROR(_xlfn.STDEV.S(_xlfn._xlws.FILTER(Diario!$J$1:$J$2009,(Diario!$A$1:$A$2009&gt;=Tweets!A192)*(Diario!$A$1:$A$2009&lt;=Tweets!A192+7))),"")</f>
        <v>1.2983614117562107E-2</v>
      </c>
      <c r="U192" s="34">
        <f>IFERROR(_xlfn.XLOOKUP(Tweets!A192-1,Diario!$A:$A,Diario!$I:$I),"")</f>
        <v>1.0216090385585777E-2</v>
      </c>
      <c r="V192" s="34" cm="1">
        <f t="array" ref="V192">IFERROR(_xlfn.STDEV.S(_xlfn._xlws.FILTER(Diario!$J:$J,(Diario!$A:$A&gt;=Tweets!A192-3)*(Diario!$A:$A&lt;=Tweets!A192-1))),"")</f>
        <v>2.9604734640095633E-2</v>
      </c>
      <c r="W192" s="34" cm="1">
        <f t="array" ref="W192">IFERROR(_xlfn.STDEV.S(_xlfn._xlws.FILTER(Diario!$J:$J,(Diario!$A:$A&gt;=Tweets!A192-7)*(Diario!$A:$A&lt;=Tweets!A192-1))),"")</f>
        <v>2.4440654445487039E-2</v>
      </c>
      <c r="X192" s="7">
        <f>IF(_xlfn.XLOOKUP(Tweets!A192+3,Diario!$A:$A,Diario!$E:$E,,1)="",0,1)</f>
        <v>1</v>
      </c>
      <c r="Y192" s="7">
        <f>IF(_xlfn.XLOOKUP(Tweets!A192+7,Diario!$A:$A,Diario!$E:$E,,1)="",0,1)</f>
        <v>1</v>
      </c>
    </row>
    <row r="193" spans="1:25" x14ac:dyDescent="0.25">
      <c r="A193" s="24">
        <v>45641</v>
      </c>
      <c r="B193" s="25" t="s">
        <v>436</v>
      </c>
      <c r="C193" s="26">
        <v>7000</v>
      </c>
      <c r="D193" s="26">
        <v>276</v>
      </c>
      <c r="E193" s="26">
        <v>346</v>
      </c>
      <c r="F193" s="26" t="str">
        <f t="shared" si="5"/>
        <v>Bajo</v>
      </c>
      <c r="G193" s="26">
        <v>7622</v>
      </c>
      <c r="H193" s="28" t="s">
        <v>437</v>
      </c>
      <c r="I193" s="25" t="s">
        <v>48</v>
      </c>
      <c r="J193" s="25" t="s">
        <v>54</v>
      </c>
      <c r="K193" s="25" t="s">
        <v>49</v>
      </c>
      <c r="L193" s="25" t="s">
        <v>55</v>
      </c>
      <c r="M193" s="25" t="s">
        <v>68</v>
      </c>
      <c r="N193" s="25" t="s">
        <v>39</v>
      </c>
      <c r="O193" s="34">
        <f>IFERROR(_xlfn.XLOOKUP(Tweets!A193+1,Diario!$A$1:$A$2009,Diario!$E$1:$E$2009)/_xlfn.XLOOKUP(Tweets!A193,Diario!$A$1:$A$2009,Diario!$E$1:$E$2009)-1,"")</f>
        <v>1.3276493247053711E-2</v>
      </c>
      <c r="P193" s="34">
        <f>IFERROR(_xlfn.XLOOKUP(Tweets!A193+3,Diario!$A$1:$A$2009,Diario!$E$1:$E$2009)/_xlfn.XLOOKUP(Tweets!A193,Diario!$A$1:$A$2009,Diario!$E$1:$E$2009)-1,"")</f>
        <v>-4.0651494441842462E-2</v>
      </c>
      <c r="Q193" s="34">
        <f>IFERROR(_xlfn.XLOOKUP(Tweets!A193+7,Diario!$A$1:$A$2009,Diario!$E$1:$E$2009)/_xlfn.XLOOKUP(Tweets!A193,Diario!$A$1:$A$2009,Diario!$E$1:$E$2009)-1,"")</f>
        <v>-9.06522591066804E-2</v>
      </c>
      <c r="R193" s="34">
        <f>IFERROR(_xlfn.XLOOKUP(Tweets!A193,Diario!$A:$A,Diario!$I:$I),"")</f>
        <v>1.6096721429267696E-2</v>
      </c>
      <c r="S193" s="34" cm="1">
        <f t="array" ref="S193">IFERROR(_xlfn.STDEV.S(_xlfn._xlws.FILTER(Diario!$J$1:$J$2009,(Diario!$A$1:$A$2009&gt;=Tweets!A193)*(Diario!$A$1:$A$2009&lt;=Tweets!A193+3))),"")</f>
        <v>2.9537928215162587E-2</v>
      </c>
      <c r="T193" s="34" cm="1">
        <f t="array" ref="T193">IFERROR(_xlfn.STDEV.S(_xlfn._xlws.FILTER(Diario!$J$1:$J$2009,(Diario!$A$1:$A$2009&gt;=Tweets!A193)*(Diario!$A$1:$A$2009&lt;=Tweets!A193+7))),"")</f>
        <v>2.0717432050989606E-2</v>
      </c>
      <c r="U193" s="34">
        <f>IFERROR(_xlfn.XLOOKUP(Tweets!A193-1,Diario!$A:$A,Diario!$I:$I),"")</f>
        <v>3.1135463066681197E-3</v>
      </c>
      <c r="V193" s="34" cm="1">
        <f t="array" ref="V193">IFERROR(_xlfn.STDEV.S(_xlfn._xlws.FILTER(Diario!$J:$J,(Diario!$A:$A&gt;=Tweets!A193-3)*(Diario!$A:$A&lt;=Tweets!A193-1))),"")</f>
        <v>1.617773681464597E-2</v>
      </c>
      <c r="W193" s="34" cm="1">
        <f t="array" ref="W193">IFERROR(_xlfn.STDEV.S(_xlfn._xlws.FILTER(Diario!$J:$J,(Diario!$A:$A&gt;=Tweets!A193-7)*(Diario!$A:$A&lt;=Tweets!A193-1))),"")</f>
        <v>2.8050407548109259E-2</v>
      </c>
      <c r="X193" s="7">
        <f>IF(_xlfn.XLOOKUP(Tweets!A193+3,Diario!$A:$A,Diario!$E:$E,,1)="",0,1)</f>
        <v>1</v>
      </c>
      <c r="Y193" s="7">
        <f>IF(_xlfn.XLOOKUP(Tweets!A193+7,Diario!$A:$A,Diario!$E:$E,,1)="",0,1)</f>
        <v>1</v>
      </c>
    </row>
    <row r="194" spans="1:25" x14ac:dyDescent="0.25">
      <c r="A194" s="24">
        <v>44983</v>
      </c>
      <c r="B194" s="25" t="s">
        <v>438</v>
      </c>
      <c r="C194" s="26">
        <v>6000</v>
      </c>
      <c r="D194" s="26">
        <v>225</v>
      </c>
      <c r="E194" s="26">
        <v>273</v>
      </c>
      <c r="F194" s="26" t="str">
        <f t="shared" ref="F194:F201" si="6">IF(G194&lt;=_xlfn.PERCENTILE.INC($G:$G,0.25),"Bajo", IF(G194&lt;=_xlfn.PERCENTILE.INC($G:$G,0.5),"Medio", IF(G194&lt;=_xlfn.PERCENTILE.INC($G:$G,0.75),"Alto","Muy alto")))</f>
        <v>Bajo</v>
      </c>
      <c r="G194" s="26">
        <v>6498</v>
      </c>
      <c r="H194" s="28" t="s">
        <v>439</v>
      </c>
      <c r="I194" s="25" t="s">
        <v>48</v>
      </c>
      <c r="J194" s="25" t="s">
        <v>54</v>
      </c>
      <c r="K194" s="25" t="s">
        <v>71</v>
      </c>
      <c r="L194" s="25" t="s">
        <v>96</v>
      </c>
      <c r="M194" s="25" t="s">
        <v>55</v>
      </c>
      <c r="N194" s="25" t="s">
        <v>39</v>
      </c>
      <c r="O194" s="34">
        <f>IFERROR(_xlfn.XLOOKUP(Tweets!A194+1,Diario!$A$1:$A$2009,Diario!$E$1:$E$2009)/_xlfn.XLOOKUP(Tweets!A194,Diario!$A$1:$A$2009,Diario!$E$1:$E$2009)-1,"")</f>
        <v>-9.7483329500691607E-4</v>
      </c>
      <c r="P194" s="34">
        <f>IFERROR(_xlfn.XLOOKUP(Tweets!A194+3,Diario!$A$1:$A$2009,Diario!$E$1:$E$2009)/_xlfn.XLOOKUP(Tweets!A194,Diario!$A$1:$A$2009,Diario!$E$1:$E$2009)-1,"")</f>
        <v>5.4479321004730075E-3</v>
      </c>
      <c r="Q194" s="34">
        <f>IFERROR(_xlfn.XLOOKUP(Tweets!A194+7,Diario!$A$1:$A$2009,Diario!$E$1:$E$2009)/_xlfn.XLOOKUP(Tweets!A194,Diario!$A$1:$A$2009,Diario!$E$1:$E$2009)-1,"")</f>
        <v>-4.6585381435459539E-2</v>
      </c>
      <c r="R194" s="34">
        <f>IFERROR(_xlfn.XLOOKUP(Tweets!A194,Diario!$A:$A,Diario!$I:$I),"")</f>
        <v>1.5378550532420524E-2</v>
      </c>
      <c r="S194" s="34" cm="1">
        <f t="array" ref="S194">IFERROR(_xlfn.STDEV.S(_xlfn._xlws.FILTER(Diario!$J$1:$J$2009,(Diario!$A$1:$A$2009&gt;=Tweets!A194)*(Diario!$A$1:$A$2009&lt;=Tweets!A194+3))),"")</f>
        <v>1.6524008660014695E-2</v>
      </c>
      <c r="T194" s="34" cm="1">
        <f t="array" ref="T194">IFERROR(_xlfn.STDEV.S(_xlfn._xlws.FILTER(Diario!$J$1:$J$2009,(Diario!$A$1:$A$2009&gt;=Tweets!A194)*(Diario!$A$1:$A$2009&lt;=Tweets!A194+7))),"")</f>
        <v>2.0307654542998162E-2</v>
      </c>
      <c r="U194" s="34">
        <f>IFERROR(_xlfn.XLOOKUP(Tweets!A194-1,Diario!$A:$A,Diario!$I:$I),"")</f>
        <v>7.347306852234046E-3</v>
      </c>
      <c r="V194" s="34" cm="1">
        <f t="array" ref="V194">IFERROR(_xlfn.STDEV.S(_xlfn._xlws.FILTER(Diario!$J:$J,(Diario!$A:$A&gt;=Tweets!A194-3)*(Diario!$A:$A&lt;=Tweets!A194-1))),"")</f>
        <v>2.3796783993695583E-2</v>
      </c>
      <c r="W194" s="34" cm="1">
        <f t="array" ref="W194">IFERROR(_xlfn.STDEV.S(_xlfn._xlws.FILTER(Diario!$J:$J,(Diario!$A:$A&gt;=Tweets!A194-7)*(Diario!$A:$A&lt;=Tweets!A194-1))),"")</f>
        <v>1.7606383473510304E-2</v>
      </c>
      <c r="X194" s="7">
        <f>IF(_xlfn.XLOOKUP(Tweets!A194+3,Diario!$A:$A,Diario!$E:$E,,1)="",0,1)</f>
        <v>1</v>
      </c>
      <c r="Y194" s="7">
        <f>IF(_xlfn.XLOOKUP(Tweets!A194+7,Diario!$A:$A,Diario!$E:$E,,1)="",0,1)</f>
        <v>1</v>
      </c>
    </row>
    <row r="195" spans="1:25" x14ac:dyDescent="0.25">
      <c r="A195" s="24">
        <v>44947</v>
      </c>
      <c r="B195" s="25" t="s">
        <v>440</v>
      </c>
      <c r="C195" s="26">
        <v>33000</v>
      </c>
      <c r="D195" s="26">
        <v>2000</v>
      </c>
      <c r="E195" s="26">
        <v>3000</v>
      </c>
      <c r="F195" s="26" t="str">
        <f t="shared" si="6"/>
        <v>Medio</v>
      </c>
      <c r="G195" s="26">
        <v>38000</v>
      </c>
      <c r="H195" s="28" t="s">
        <v>441</v>
      </c>
      <c r="I195" s="25" t="s">
        <v>42</v>
      </c>
      <c r="J195" s="25" t="s">
        <v>54</v>
      </c>
      <c r="K195" s="25" t="s">
        <v>71</v>
      </c>
      <c r="L195" s="25" t="s">
        <v>96</v>
      </c>
      <c r="M195" s="25" t="s">
        <v>45</v>
      </c>
      <c r="N195" s="25" t="s">
        <v>39</v>
      </c>
      <c r="O195" s="34">
        <f>IFERROR(_xlfn.XLOOKUP(Tweets!A195+1,Diario!$A$1:$A$2009,Diario!$E$1:$E$2009)/_xlfn.XLOOKUP(Tweets!A195,Diario!$A$1:$A$2009,Diario!$E$1:$E$2009)-1,"")</f>
        <v>-1.2154833508598584E-3</v>
      </c>
      <c r="P195" s="34">
        <f>IFERROR(_xlfn.XLOOKUP(Tweets!A195+3,Diario!$A$1:$A$2009,Diario!$E$1:$E$2009)/_xlfn.XLOOKUP(Tweets!A195,Diario!$A$1:$A$2009,Diario!$E$1:$E$2009)-1,"")</f>
        <v>-6.0193091789462194E-3</v>
      </c>
      <c r="Q195" s="34">
        <f>IFERROR(_xlfn.XLOOKUP(Tweets!A195+7,Diario!$A$1:$A$2009,Diario!$E$1:$E$2009)/_xlfn.XLOOKUP(Tweets!A195,Diario!$A$1:$A$2009,Diario!$E$1:$E$2009)-1,"")</f>
        <v>1.1244576943605367E-2</v>
      </c>
      <c r="R195" s="34">
        <f>IFERROR(_xlfn.XLOOKUP(Tweets!A195,Diario!$A:$A,Diario!$I:$I),"")</f>
        <v>1.0330875029331199E-2</v>
      </c>
      <c r="S195" s="34" cm="1">
        <f t="array" ref="S195">IFERROR(_xlfn.STDEV.S(_xlfn._xlws.FILTER(Diario!$J$1:$J$2009,(Diario!$A$1:$A$2009&gt;=Tweets!A195)*(Diario!$A$1:$A$2009&lt;=Tweets!A195+3))),"")</f>
        <v>1.5748870586865485E-2</v>
      </c>
      <c r="T195" s="34" cm="1">
        <f t="array" ref="T195">IFERROR(_xlfn.STDEV.S(_xlfn._xlws.FILTER(Diario!$J$1:$J$2009,(Diario!$A$1:$A$2009&gt;=Tweets!A195)*(Diario!$A$1:$A$2009&lt;=Tweets!A195+7))),"")</f>
        <v>1.5628366125576512E-2</v>
      </c>
      <c r="U195" s="34">
        <f>IFERROR(_xlfn.XLOOKUP(Tweets!A195-1,Diario!$A:$A,Diario!$I:$I),"")</f>
        <v>2.6870261365427209E-2</v>
      </c>
      <c r="V195" s="34" cm="1">
        <f t="array" ref="V195">IFERROR(_xlfn.STDEV.S(_xlfn._xlws.FILTER(Diario!$J:$J,(Diario!$A:$A&gt;=Tweets!A195-3)*(Diario!$A:$A&lt;=Tweets!A195-1))),"")</f>
        <v>3.7548519871358842E-2</v>
      </c>
      <c r="W195" s="34" cm="1">
        <f t="array" ref="W195">IFERROR(_xlfn.STDEV.S(_xlfn._xlws.FILTER(Diario!$J:$J,(Diario!$A:$A&gt;=Tweets!A195-7)*(Diario!$A:$A&lt;=Tweets!A195-1))),"")</f>
        <v>3.1017202677207131E-2</v>
      </c>
      <c r="X195" s="7">
        <f>IF(_xlfn.XLOOKUP(Tweets!A195+3,Diario!$A:$A,Diario!$E:$E,,1)="",0,1)</f>
        <v>1</v>
      </c>
      <c r="Y195" s="7">
        <f>IF(_xlfn.XLOOKUP(Tweets!A195+7,Diario!$A:$A,Diario!$E:$E,,1)="",0,1)</f>
        <v>1</v>
      </c>
    </row>
    <row r="196" spans="1:25" x14ac:dyDescent="0.25">
      <c r="A196" s="24">
        <v>45612</v>
      </c>
      <c r="B196" s="25" t="s">
        <v>442</v>
      </c>
      <c r="C196" s="26">
        <v>2000</v>
      </c>
      <c r="D196" s="26">
        <v>107</v>
      </c>
      <c r="E196" s="26">
        <v>131</v>
      </c>
      <c r="F196" s="26" t="str">
        <f t="shared" si="6"/>
        <v>Bajo</v>
      </c>
      <c r="G196" s="26">
        <v>2238</v>
      </c>
      <c r="H196" s="28" t="s">
        <v>443</v>
      </c>
      <c r="I196" s="25" t="s">
        <v>42</v>
      </c>
      <c r="J196" s="25" t="s">
        <v>54</v>
      </c>
      <c r="K196" s="25" t="s">
        <v>44</v>
      </c>
      <c r="L196" s="25" t="s">
        <v>55</v>
      </c>
      <c r="M196" s="25" t="s">
        <v>55</v>
      </c>
      <c r="N196" s="25" t="s">
        <v>39</v>
      </c>
      <c r="O196" s="34">
        <f>IFERROR(_xlfn.XLOOKUP(Tweets!A196+1,Diario!$A$1:$A$2009,Diario!$E$1:$E$2009)/_xlfn.XLOOKUP(Tweets!A196,Diario!$A$1:$A$2009,Diario!$E$1:$E$2009)-1,"")</f>
        <v>-8.6155111671528672E-3</v>
      </c>
      <c r="P196" s="34">
        <f>IFERROR(_xlfn.XLOOKUP(Tweets!A196+3,Diario!$A$1:$A$2009,Diario!$E$1:$E$2009)/_xlfn.XLOOKUP(Tweets!A196,Diario!$A$1:$A$2009,Diario!$E$1:$E$2009)-1,"")</f>
        <v>1.74037566623928E-2</v>
      </c>
      <c r="Q196" s="34">
        <f>IFERROR(_xlfn.XLOOKUP(Tweets!A196+7,Diario!$A$1:$A$2009,Diario!$E$1:$E$2009)/_xlfn.XLOOKUP(Tweets!A196,Diario!$A$1:$A$2009,Diario!$E$1:$E$2009)-1,"")</f>
        <v>7.8242355318709711E-2</v>
      </c>
      <c r="R196" s="34">
        <f>IFERROR(_xlfn.XLOOKUP(Tweets!A196,Diario!$A:$A,Diario!$I:$I),"")</f>
        <v>1.0601623469935498E-2</v>
      </c>
      <c r="S196" s="34" cm="1">
        <f t="array" ref="S196">IFERROR(_xlfn.STDEV.S(_xlfn._xlws.FILTER(Diario!$J$1:$J$2009,(Diario!$A$1:$A$2009&gt;=Tweets!A196)*(Diario!$A$1:$A$2009&lt;=Tweets!A196+3))),"")</f>
        <v>1.3583160548877289E-2</v>
      </c>
      <c r="T196" s="34" cm="1">
        <f t="array" ref="T196">IFERROR(_xlfn.STDEV.S(_xlfn._xlws.FILTER(Diario!$J$1:$J$2009,(Diario!$A$1:$A$2009&gt;=Tweets!A196)*(Diario!$A$1:$A$2009&lt;=Tweets!A196+7))),"")</f>
        <v>1.8432575276946125E-2</v>
      </c>
      <c r="U196" s="34">
        <f>IFERROR(_xlfn.XLOOKUP(Tweets!A196-1,Diario!$A:$A,Diario!$I:$I),"")</f>
        <v>2.1752959301643005E-3</v>
      </c>
      <c r="V196" s="34" cm="1">
        <f t="array" ref="V196">IFERROR(_xlfn.STDEV.S(_xlfn._xlws.FILTER(Diario!$J:$J,(Diario!$A:$A&gt;=Tweets!A196-3)*(Diario!$A:$A&lt;=Tweets!A196-1))),"")</f>
        <v>3.7313045362087786E-2</v>
      </c>
      <c r="W196" s="34" cm="1">
        <f t="array" ref="W196">IFERROR(_xlfn.STDEV.S(_xlfn._xlws.FILTER(Diario!$J:$J,(Diario!$A:$A&gt;=Tweets!A196-7)*(Diario!$A:$A&lt;=Tweets!A196-1))),"")</f>
        <v>4.4603110176698907E-2</v>
      </c>
      <c r="X196" s="7">
        <f>IF(_xlfn.XLOOKUP(Tweets!A196+3,Diario!$A:$A,Diario!$E:$E,,1)="",0,1)</f>
        <v>1</v>
      </c>
      <c r="Y196" s="7">
        <f>IF(_xlfn.XLOOKUP(Tweets!A196+7,Diario!$A:$A,Diario!$E:$E,,1)="",0,1)</f>
        <v>1</v>
      </c>
    </row>
    <row r="197" spans="1:25" x14ac:dyDescent="0.25">
      <c r="A197" s="24">
        <v>45425</v>
      </c>
      <c r="B197" s="25" t="s">
        <v>444</v>
      </c>
      <c r="C197" s="26">
        <v>957</v>
      </c>
      <c r="D197" s="26">
        <v>87</v>
      </c>
      <c r="E197" s="26">
        <v>136</v>
      </c>
      <c r="F197" s="26" t="str">
        <f t="shared" si="6"/>
        <v>Bajo</v>
      </c>
      <c r="G197" s="26">
        <v>1180</v>
      </c>
      <c r="H197" s="28" t="s">
        <v>445</v>
      </c>
      <c r="I197" s="25" t="s">
        <v>34</v>
      </c>
      <c r="J197" s="25" t="s">
        <v>54</v>
      </c>
      <c r="K197" s="25" t="s">
        <v>44</v>
      </c>
      <c r="L197" s="25" t="s">
        <v>55</v>
      </c>
      <c r="M197" s="25" t="s">
        <v>55</v>
      </c>
      <c r="N197" s="25" t="s">
        <v>39</v>
      </c>
      <c r="O197" s="34">
        <f>IFERROR(_xlfn.XLOOKUP(Tweets!A197+1,Diario!$A$1:$A$2009,Diario!$E$1:$E$2009)/_xlfn.XLOOKUP(Tweets!A197,Diario!$A$1:$A$2009,Diario!$E$1:$E$2009)-1,"")</f>
        <v>-2.0899855969387038E-2</v>
      </c>
      <c r="P197" s="34">
        <f>IFERROR(_xlfn.XLOOKUP(Tweets!A197+3,Diario!$A$1:$A$2009,Diario!$E$1:$E$2009)/_xlfn.XLOOKUP(Tweets!A197,Diario!$A$1:$A$2009,Diario!$E$1:$E$2009)-1,"")</f>
        <v>3.7077154443349247E-2</v>
      </c>
      <c r="Q197" s="34">
        <f>IFERROR(_xlfn.XLOOKUP(Tweets!A197+7,Diario!$A$1:$A$2009,Diario!$E$1:$E$2009)/_xlfn.XLOOKUP(Tweets!A197,Diario!$A$1:$A$2009,Diario!$E$1:$E$2009)-1,"")</f>
        <v>0.13511397046085016</v>
      </c>
      <c r="R197" s="34">
        <f>IFERROR(_xlfn.XLOOKUP(Tweets!A197,Diario!$A:$A,Diario!$I:$I),"")</f>
        <v>4.0547997624655802E-2</v>
      </c>
      <c r="S197" s="34" cm="1">
        <f t="array" ref="S197">IFERROR(_xlfn.STDEV.S(_xlfn._xlws.FILTER(Diario!$J$1:$J$2009,(Diario!$A$1:$A$2009&gt;=Tweets!A197)*(Diario!$A$1:$A$2009&lt;=Tweets!A197+3))),"")</f>
        <v>4.4620076063114196E-2</v>
      </c>
      <c r="T197" s="34" cm="1">
        <f t="array" ref="T197">IFERROR(_xlfn.STDEV.S(_xlfn._xlws.FILTER(Diario!$J$1:$J$2009,(Diario!$A$1:$A$2009&gt;=Tweets!A197)*(Diario!$A$1:$A$2009&lt;=Tweets!A197+7))),"")</f>
        <v>4.085983865233548E-2</v>
      </c>
      <c r="U197" s="34">
        <f>IFERROR(_xlfn.XLOOKUP(Tweets!A197-1,Diario!$A:$A,Diario!$I:$I),"")</f>
        <v>2.1087902117266161E-2</v>
      </c>
      <c r="V197" s="34" cm="1">
        <f t="array" ref="V197">IFERROR(_xlfn.STDEV.S(_xlfn._xlws.FILTER(Diario!$J:$J,(Diario!$A:$A&gt;=Tweets!A197-3)*(Diario!$A:$A&lt;=Tweets!A197-1))),"")</f>
        <v>1.2034463077697349E-2</v>
      </c>
      <c r="W197" s="34" cm="1">
        <f t="array" ref="W197">IFERROR(_xlfn.STDEV.S(_xlfn._xlws.FILTER(Diario!$J:$J,(Diario!$A:$A&gt;=Tweets!A197-7)*(Diario!$A:$A&lt;=Tweets!A197-1))),"")</f>
        <v>2.3663390175971057E-2</v>
      </c>
      <c r="X197" s="7">
        <f>IF(_xlfn.XLOOKUP(Tweets!A197+3,Diario!$A:$A,Diario!$E:$E,,1)="",0,1)</f>
        <v>1</v>
      </c>
      <c r="Y197" s="7">
        <f>IF(_xlfn.XLOOKUP(Tweets!A197+7,Diario!$A:$A,Diario!$E:$E,,1)="",0,1)</f>
        <v>1</v>
      </c>
    </row>
    <row r="198" spans="1:25" x14ac:dyDescent="0.25">
      <c r="A198" s="24">
        <v>45201</v>
      </c>
      <c r="B198" s="25" t="s">
        <v>446</v>
      </c>
      <c r="C198" s="26">
        <v>15000</v>
      </c>
      <c r="D198" s="26">
        <v>3000</v>
      </c>
      <c r="E198" s="26">
        <v>1000</v>
      </c>
      <c r="F198" s="26" t="str">
        <f t="shared" si="6"/>
        <v>Bajo</v>
      </c>
      <c r="G198" s="26">
        <v>19000</v>
      </c>
      <c r="H198" s="28" t="s">
        <v>447</v>
      </c>
      <c r="I198" s="25" t="s">
        <v>34</v>
      </c>
      <c r="J198" s="25" t="s">
        <v>54</v>
      </c>
      <c r="K198" s="25" t="s">
        <v>44</v>
      </c>
      <c r="L198" s="25" t="s">
        <v>37</v>
      </c>
      <c r="M198" s="25" t="s">
        <v>45</v>
      </c>
      <c r="N198" s="25" t="s">
        <v>39</v>
      </c>
      <c r="O198" s="34">
        <f>IFERROR(_xlfn.XLOOKUP(Tweets!A198+1,Diario!$A$1:$A$2009,Diario!$E$1:$E$2009)/_xlfn.XLOOKUP(Tweets!A198,Diario!$A$1:$A$2009,Diario!$E$1:$E$2009)-1,"")</f>
        <v>-6.8781595073803548E-3</v>
      </c>
      <c r="P198" s="34">
        <f>IFERROR(_xlfn.XLOOKUP(Tweets!A198+3,Diario!$A$1:$A$2009,Diario!$E$1:$E$2009)/_xlfn.XLOOKUP(Tweets!A198,Diario!$A$1:$A$2009,Diario!$E$1:$E$2009)-1,"")</f>
        <v>-6.7560984355538034E-3</v>
      </c>
      <c r="Q198" s="34">
        <f>IFERROR(_xlfn.XLOOKUP(Tweets!A198+7,Diario!$A$1:$A$2009,Diario!$E$1:$E$2009)/_xlfn.XLOOKUP(Tweets!A198,Diario!$A$1:$A$2009,Diario!$E$1:$E$2009)-1,"")</f>
        <v>-9.0658416255795515E-4</v>
      </c>
      <c r="R198" s="34">
        <f>IFERROR(_xlfn.XLOOKUP(Tweets!A198,Diario!$A:$A,Diario!$I:$I),"")</f>
        <v>2.4241809776427946E-2</v>
      </c>
      <c r="S198" s="34" cm="1">
        <f t="array" ref="S198">IFERROR(_xlfn.STDEV.S(_xlfn._xlws.FILTER(Diario!$J$1:$J$2009,(Diario!$A$1:$A$2009&gt;=Tweets!A198)*(Diario!$A$1:$A$2009&lt;=Tweets!A198+3))),"")</f>
        <v>1.5205257348284519E-2</v>
      </c>
      <c r="T198" s="34" cm="1">
        <f t="array" ref="T198">IFERROR(_xlfn.STDEV.S(_xlfn._xlws.FILTER(Diario!$J$1:$J$2009,(Diario!$A$1:$A$2009&gt;=Tweets!A198)*(Diario!$A$1:$A$2009&lt;=Tweets!A198+7))),"")</f>
        <v>1.1522149919078462E-2</v>
      </c>
      <c r="U198" s="34">
        <f>IFERROR(_xlfn.XLOOKUP(Tweets!A198-1,Diario!$A:$A,Diario!$I:$I),"")</f>
        <v>3.2499166155396123E-2</v>
      </c>
      <c r="V198" s="34" cm="1">
        <f t="array" ref="V198">IFERROR(_xlfn.STDEV.S(_xlfn._xlws.FILTER(Diario!$J:$J,(Diario!$A:$A&gt;=Tweets!A198-3)*(Diario!$A:$A&lt;=Tweets!A198-1))),"")</f>
        <v>2.5995204815829984E-2</v>
      </c>
      <c r="W198" s="34" cm="1">
        <f t="array" ref="W198">IFERROR(_xlfn.STDEV.S(_xlfn._xlws.FILTER(Diario!$J:$J,(Diario!$A:$A&gt;=Tweets!A198-7)*(Diario!$A:$A&lt;=Tweets!A198-1))),"")</f>
        <v>1.7837582528248842E-2</v>
      </c>
      <c r="X198" s="7">
        <f>IF(_xlfn.XLOOKUP(Tweets!A198+3,Diario!$A:$A,Diario!$E:$E,,1)="",0,1)</f>
        <v>1</v>
      </c>
      <c r="Y198" s="7">
        <f>IF(_xlfn.XLOOKUP(Tweets!A198+7,Diario!$A:$A,Diario!$E:$E,,1)="",0,1)</f>
        <v>1</v>
      </c>
    </row>
    <row r="199" spans="1:25" x14ac:dyDescent="0.25">
      <c r="A199" s="24">
        <v>44973</v>
      </c>
      <c r="B199" s="25" t="s">
        <v>448</v>
      </c>
      <c r="C199" s="26">
        <v>14000</v>
      </c>
      <c r="D199" s="26">
        <v>615</v>
      </c>
      <c r="E199" s="26">
        <v>700</v>
      </c>
      <c r="F199" s="26" t="str">
        <f t="shared" si="6"/>
        <v>Bajo</v>
      </c>
      <c r="G199" s="26">
        <v>15315</v>
      </c>
      <c r="H199" s="28" t="s">
        <v>449</v>
      </c>
      <c r="I199" s="25" t="s">
        <v>48</v>
      </c>
      <c r="J199" s="25" t="s">
        <v>54</v>
      </c>
      <c r="K199" s="25" t="s">
        <v>44</v>
      </c>
      <c r="L199" s="25" t="s">
        <v>37</v>
      </c>
      <c r="M199" s="25" t="s">
        <v>38</v>
      </c>
      <c r="N199" s="25" t="s">
        <v>39</v>
      </c>
      <c r="O199" s="34">
        <f>IFERROR(_xlfn.XLOOKUP(Tweets!A199+1,Diario!$A$1:$A$2009,Diario!$E$1:$E$2009)/_xlfn.XLOOKUP(Tweets!A199,Diario!$A$1:$A$2009,Diario!$E$1:$E$2009)-1,"")</f>
        <v>4.3625567799297826E-2</v>
      </c>
      <c r="P199" s="34">
        <f>IFERROR(_xlfn.XLOOKUP(Tweets!A199+3,Diario!$A$1:$A$2009,Diario!$E$1:$E$2009)/_xlfn.XLOOKUP(Tweets!A199,Diario!$A$1:$A$2009,Diario!$E$1:$E$2009)-1,"")</f>
        <v>3.4020069344326664E-2</v>
      </c>
      <c r="Q199" s="34">
        <f>IFERROR(_xlfn.XLOOKUP(Tweets!A199+7,Diario!$A$1:$A$2009,Diario!$E$1:$E$2009)/_xlfn.XLOOKUP(Tweets!A199,Diario!$A$1:$A$2009,Diario!$E$1:$E$2009)-1,"")</f>
        <v>1.7736566453268487E-2</v>
      </c>
      <c r="R199" s="34">
        <f>IFERROR(_xlfn.XLOOKUP(Tweets!A199,Diario!$A:$A,Diario!$I:$I),"")</f>
        <v>1.2743306712564724E-3</v>
      </c>
      <c r="S199" s="34" cm="1">
        <f t="array" ref="S199">IFERROR(_xlfn.STDEV.S(_xlfn._xlws.FILTER(Diario!$J$1:$J$2009,(Diario!$A$1:$A$2009&gt;=Tweets!A199)*(Diario!$A$1:$A$2009&lt;=Tweets!A199+3))),"")</f>
        <v>2.3965137679823785E-2</v>
      </c>
      <c r="T199" s="34" cm="1">
        <f t="array" ref="T199">IFERROR(_xlfn.STDEV.S(_xlfn._xlws.FILTER(Diario!$J$1:$J$2009,(Diario!$A$1:$A$2009&gt;=Tweets!A199)*(Diario!$A$1:$A$2009&lt;=Tweets!A199+7))),"")</f>
        <v>2.3367355840913297E-2</v>
      </c>
      <c r="U199" s="34">
        <f>IFERROR(_xlfn.XLOOKUP(Tweets!A199-1,Diario!$A:$A,Diario!$I:$I),"")</f>
        <v>3.0993356042140877E-2</v>
      </c>
      <c r="V199" s="34" cm="1">
        <f t="array" ref="V199">IFERROR(_xlfn.STDEV.S(_xlfn._xlws.FILTER(Diario!$J:$J,(Diario!$A:$A&gt;=Tweets!A199-3)*(Diario!$A:$A&lt;=Tweets!A199-1))),"")</f>
        <v>6.4629477589605466E-2</v>
      </c>
      <c r="W199" s="34" cm="1">
        <f t="array" ref="W199">IFERROR(_xlfn.STDEV.S(_xlfn._xlws.FILTER(Diario!$J:$J,(Diario!$A:$A&gt;=Tweets!A199-7)*(Diario!$A:$A&lt;=Tweets!A199-1))),"")</f>
        <v>4.0350963039160088E-2</v>
      </c>
      <c r="X199" s="7">
        <f>IF(_xlfn.XLOOKUP(Tweets!A199+3,Diario!$A:$A,Diario!$E:$E,,1)="",0,1)</f>
        <v>1</v>
      </c>
      <c r="Y199" s="7">
        <f>IF(_xlfn.XLOOKUP(Tweets!A199+7,Diario!$A:$A,Diario!$E:$E,,1)="",0,1)</f>
        <v>1</v>
      </c>
    </row>
    <row r="200" spans="1:25" x14ac:dyDescent="0.25">
      <c r="A200" s="24">
        <v>45475</v>
      </c>
      <c r="B200" s="25" t="s">
        <v>450</v>
      </c>
      <c r="C200" s="26">
        <v>1000</v>
      </c>
      <c r="D200" s="26">
        <v>88</v>
      </c>
      <c r="E200" s="26">
        <v>149</v>
      </c>
      <c r="F200" s="26" t="str">
        <f t="shared" si="6"/>
        <v>Bajo</v>
      </c>
      <c r="G200" s="26">
        <v>1237</v>
      </c>
      <c r="H200" s="28" t="s">
        <v>451</v>
      </c>
      <c r="I200" s="25" t="s">
        <v>34</v>
      </c>
      <c r="J200" s="25" t="s">
        <v>54</v>
      </c>
      <c r="K200" s="25" t="s">
        <v>71</v>
      </c>
      <c r="L200" s="25" t="s">
        <v>108</v>
      </c>
      <c r="M200" s="25" t="s">
        <v>55</v>
      </c>
      <c r="N200" s="25" t="s">
        <v>39</v>
      </c>
      <c r="O200" s="34">
        <f>IFERROR(_xlfn.XLOOKUP(Tweets!A200+1,Diario!$A$1:$A$2009,Diario!$E$1:$E$2009)/_xlfn.XLOOKUP(Tweets!A200,Diario!$A$1:$A$2009,Diario!$E$1:$E$2009)-1,"")</f>
        <v>-2.9506848366958827E-2</v>
      </c>
      <c r="P200" s="34">
        <f>IFERROR(_xlfn.XLOOKUP(Tweets!A200+3,Diario!$A$1:$A$2009,Diario!$E$1:$E$2009)/_xlfn.XLOOKUP(Tweets!A200,Diario!$A$1:$A$2009,Diario!$E$1:$E$2009)-1,"")</f>
        <v>-8.7506669703410478E-2</v>
      </c>
      <c r="Q200" s="34">
        <f>IFERROR(_xlfn.XLOOKUP(Tweets!A200+7,Diario!$A$1:$A$2009,Diario!$E$1:$E$2009)/_xlfn.XLOOKUP(Tweets!A200,Diario!$A$1:$A$2009,Diario!$E$1:$E$2009)-1,"")</f>
        <v>-6.6507264443780967E-2</v>
      </c>
      <c r="R200" s="34">
        <f>IFERROR(_xlfn.XLOOKUP(Tweets!A200,Diario!$A:$A,Diario!$I:$I),"")</f>
        <v>9.9618656342877268E-3</v>
      </c>
      <c r="S200" s="34" cm="1">
        <f t="array" ref="S200">IFERROR(_xlfn.STDEV.S(_xlfn._xlws.FILTER(Diario!$J$1:$J$2009,(Diario!$A$1:$A$2009&gt;=Tweets!A200)*(Diario!$A$1:$A$2009&lt;=Tweets!A200+3))),"")</f>
        <v>3.3814586895810406E-2</v>
      </c>
      <c r="T200" s="34" cm="1">
        <f t="array" ref="T200">IFERROR(_xlfn.STDEV.S(_xlfn._xlws.FILTER(Diario!$J$1:$J$2009,(Diario!$A$1:$A$2009&gt;=Tweets!A200)*(Diario!$A$1:$A$2009&lt;=Tweets!A200+7))),"")</f>
        <v>2.9745845578892923E-2</v>
      </c>
      <c r="U200" s="34">
        <f>IFERROR(_xlfn.XLOOKUP(Tweets!A200-1,Diario!$A:$A,Diario!$I:$I),"")</f>
        <v>4.0436487144856629E-3</v>
      </c>
      <c r="V200" s="34" cm="1">
        <f t="array" ref="V200">IFERROR(_xlfn.STDEV.S(_xlfn._xlws.FILTER(Diario!$J:$J,(Diario!$A:$A&gt;=Tweets!A200-3)*(Diario!$A:$A&lt;=Tweets!A200-1))),"")</f>
        <v>2.2107418257026938E-2</v>
      </c>
      <c r="W200" s="34" cm="1">
        <f t="array" ref="W200">IFERROR(_xlfn.STDEV.S(_xlfn._xlws.FILTER(Diario!$J:$J,(Diario!$A:$A&gt;=Tweets!A200-7)*(Diario!$A:$A&lt;=Tweets!A200-1))),"")</f>
        <v>1.8511801115471408E-2</v>
      </c>
      <c r="X200" s="7">
        <f>IF(_xlfn.XLOOKUP(Tweets!A200+3,Diario!$A:$A,Diario!$E:$E,,1)="",0,1)</f>
        <v>1</v>
      </c>
      <c r="Y200" s="7">
        <f>IF(_xlfn.XLOOKUP(Tweets!A200+7,Diario!$A:$A,Diario!$E:$E,,1)="",0,1)</f>
        <v>1</v>
      </c>
    </row>
    <row r="201" spans="1:25" x14ac:dyDescent="0.25">
      <c r="A201" s="24">
        <v>45012</v>
      </c>
      <c r="B201" s="25" t="s">
        <v>452</v>
      </c>
      <c r="C201" s="26">
        <v>15000</v>
      </c>
      <c r="D201" s="26">
        <v>808</v>
      </c>
      <c r="E201" s="26">
        <v>812</v>
      </c>
      <c r="F201" s="26" t="str">
        <f t="shared" si="6"/>
        <v>Bajo</v>
      </c>
      <c r="G201" s="26">
        <v>16620</v>
      </c>
      <c r="H201" s="28" t="s">
        <v>453</v>
      </c>
      <c r="I201" s="25" t="s">
        <v>34</v>
      </c>
      <c r="J201" s="25" t="s">
        <v>54</v>
      </c>
      <c r="K201" s="25" t="s">
        <v>71</v>
      </c>
      <c r="L201" s="25" t="s">
        <v>108</v>
      </c>
      <c r="M201" s="25" t="s">
        <v>45</v>
      </c>
      <c r="N201" s="25" t="s">
        <v>39</v>
      </c>
      <c r="O201" s="34">
        <f>IFERROR(_xlfn.XLOOKUP(Tweets!A201+1,Diario!$A$1:$A$2009,Diario!$E$1:$E$2009)/_xlfn.XLOOKUP(Tweets!A201,Diario!$A$1:$A$2009,Diario!$E$1:$E$2009)-1,"")</f>
        <v>3.7429931921633131E-3</v>
      </c>
      <c r="P201" s="34">
        <f>IFERROR(_xlfn.XLOOKUP(Tweets!A201+3,Diario!$A$1:$A$2009,Diario!$E$1:$E$2009)/_xlfn.XLOOKUP(Tweets!A201,Diario!$A$1:$A$2009,Diario!$E$1:$E$2009)-1,"")</f>
        <v>3.2183479458397501E-2</v>
      </c>
      <c r="Q201" s="34">
        <f>IFERROR(_xlfn.XLOOKUP(Tweets!A201+7,Diario!$A$1:$A$2009,Diario!$E$1:$E$2009)/_xlfn.XLOOKUP(Tweets!A201,Diario!$A$1:$A$2009,Diario!$E$1:$E$2009)-1,"")</f>
        <v>2.2236472812530383E-2</v>
      </c>
      <c r="R201" s="34">
        <f>IFERROR(_xlfn.XLOOKUP(Tweets!A201,Diario!$A:$A,Diario!$I:$I),"")</f>
        <v>4.3763706275813823E-2</v>
      </c>
      <c r="S201" s="34" cm="1">
        <f t="array" ref="S201">IFERROR(_xlfn.STDEV.S(_xlfn._xlws.FILTER(Diario!$J$1:$J$2009,(Diario!$A$1:$A$2009&gt;=Tweets!A201)*(Diario!$A$1:$A$2009&lt;=Tweets!A201+3))),"")</f>
        <v>2.2231083765512832E-2</v>
      </c>
      <c r="T201" s="34" cm="1">
        <f t="array" ref="T201">IFERROR(_xlfn.STDEV.S(_xlfn._xlws.FILTER(Diario!$J$1:$J$2009,(Diario!$A$1:$A$2009&gt;=Tweets!A201)*(Diario!$A$1:$A$2009&lt;=Tweets!A201+7))),"")</f>
        <v>1.8546691432617023E-2</v>
      </c>
      <c r="U201" s="34">
        <f>IFERROR(_xlfn.XLOOKUP(Tweets!A201-1,Diario!$A:$A,Diario!$I:$I),"")</f>
        <v>1.1316960953674628E-2</v>
      </c>
      <c r="V201" s="34" cm="1">
        <f t="array" ref="V201">IFERROR(_xlfn.STDEV.S(_xlfn._xlws.FILTER(Diario!$J:$J,(Diario!$A:$A&gt;=Tweets!A201-3)*(Diario!$A:$A&lt;=Tweets!A201-1))),"")</f>
        <v>2.4550398316793929E-2</v>
      </c>
      <c r="W201" s="34" cm="1">
        <f t="array" ref="W201">IFERROR(_xlfn.STDEV.S(_xlfn._xlws.FILTER(Diario!$J:$J,(Diario!$A:$A&gt;=Tweets!A201-7)*(Diario!$A:$A&lt;=Tweets!A201-1))),"")</f>
        <v>2.8342366134791144E-2</v>
      </c>
      <c r="X201" s="7">
        <f>IF(_xlfn.XLOOKUP(Tweets!A201+3,Diario!$A:$A,Diario!$E:$E,,1)="",0,1)</f>
        <v>1</v>
      </c>
      <c r="Y201" s="7">
        <f>IF(_xlfn.XLOOKUP(Tweets!A201+7,Diario!$A:$A,Diario!$E:$E,,1)="",0,1)</f>
        <v>1</v>
      </c>
    </row>
  </sheetData>
  <mergeCells count="2">
    <mergeCell ref="AA2:AI2"/>
    <mergeCell ref="AA5:AI5"/>
  </mergeCells>
  <hyperlinks>
    <hyperlink ref="H144" r:id="rId1" xr:uid="{7AE81D76-8BCC-43C6-8DB2-6A5C9D8FFAB8}"/>
    <hyperlink ref="H145" r:id="rId2" xr:uid="{86D77073-262E-49A9-BE1A-C6C19A8A47ED}"/>
    <hyperlink ref="H146" r:id="rId3" xr:uid="{CEAF1B93-8260-4EB4-A722-06794D01DD57}"/>
    <hyperlink ref="H147" r:id="rId4" xr:uid="{59686179-F039-4CF1-8203-E1507C2064D6}"/>
    <hyperlink ref="H136" r:id="rId5" xr:uid="{CCDBA503-37E5-4D2A-96E4-7E2C7B40B358}"/>
    <hyperlink ref="H148" r:id="rId6" xr:uid="{247D4E1F-AA39-4BC4-86B1-C40DF81399DA}"/>
    <hyperlink ref="H149" r:id="rId7" xr:uid="{EB25E0FD-6C0F-401D-9143-643A53D0AF40}"/>
    <hyperlink ref="H150" r:id="rId8" xr:uid="{B5D1E969-765F-4F2F-9CF7-2060A1024C7D}"/>
    <hyperlink ref="H151" r:id="rId9" xr:uid="{3AC0623A-5719-454E-B5FB-4634DFD7CCAA}"/>
    <hyperlink ref="H152" r:id="rId10" xr:uid="{91B9BED6-369E-41D0-8010-698FC35922FA}"/>
    <hyperlink ref="H154" r:id="rId11" xr:uid="{D9BF35AE-C9FB-453F-8F97-81EA55ACF487}"/>
    <hyperlink ref="H156" r:id="rId12" xr:uid="{C833B9AE-DAEF-4B66-88F1-56D60A2B8A55}"/>
    <hyperlink ref="H158" r:id="rId13" xr:uid="{6AC751C4-7102-4906-97AF-CE18B131FA30}"/>
    <hyperlink ref="H159" r:id="rId14" xr:uid="{EAD4A17E-388F-48DD-B319-0593E27AC1CF}"/>
    <hyperlink ref="H160" r:id="rId15" xr:uid="{AEF991CC-2CDC-4B70-B9E2-F900C4E23768}"/>
    <hyperlink ref="H174" r:id="rId16" xr:uid="{59C24010-D19C-4385-88E1-44682B298D78}"/>
    <hyperlink ref="H176" r:id="rId17" xr:uid="{CD3E7033-590E-4C03-B1E8-4D667AA76420}"/>
    <hyperlink ref="H177" r:id="rId18" xr:uid="{7A444804-732F-4350-B506-997E24992BF3}"/>
    <hyperlink ref="H178" r:id="rId19" xr:uid="{158B6AF5-1267-4F9D-B146-8D13983751DE}"/>
    <hyperlink ref="H179" r:id="rId20" xr:uid="{0EC1897B-D6B1-4B6D-81A6-C25E7911DE0C}"/>
    <hyperlink ref="H180" r:id="rId21" xr:uid="{216C1B5A-6D92-4961-9B4C-E9896503629F}"/>
    <hyperlink ref="H184" r:id="rId22" xr:uid="{4B2E4E2A-40BA-4943-A9E1-B0A512895E86}"/>
    <hyperlink ref="H175" r:id="rId23" xr:uid="{06410FB3-FDBB-4376-B353-E0FCB4C6D7CC}"/>
    <hyperlink ref="H192" r:id="rId24" xr:uid="{ED0B1E7F-24FF-44A3-916F-293ABD97A7C8}"/>
    <hyperlink ref="H162" r:id="rId25" xr:uid="{1DAAF57B-C25F-41B4-943C-87B001FD2436}"/>
    <hyperlink ref="H117" r:id="rId26" xr:uid="{07A6D335-DD05-4FC8-B0F1-B1724EC1B547}"/>
    <hyperlink ref="H118" r:id="rId27" xr:uid="{313EFF78-DE4D-4B5A-82C0-3635B5EF6C79}"/>
    <hyperlink ref="H124" r:id="rId28" xr:uid="{946647F7-B394-4949-8EF9-903F1F9D40D3}"/>
    <hyperlink ref="H120" r:id="rId29" xr:uid="{FD904F54-15A6-411A-B37A-3CB875FF96CB}"/>
    <hyperlink ref="H126" r:id="rId30" xr:uid="{4869AB0E-2FD6-4E41-83A0-17E6F1F5468D}"/>
    <hyperlink ref="H50" r:id="rId31" xr:uid="{253509D3-3F4C-4727-B8C0-58745E5E2452}"/>
    <hyperlink ref="H24" r:id="rId32" xr:uid="{A1163656-2518-46B5-A8C8-7E9AAAC3F5A1}"/>
    <hyperlink ref="H95" r:id="rId33" xr:uid="{B6D8C372-2F7F-4A11-B462-8D22A022EEC9}"/>
    <hyperlink ref="H96" r:id="rId34" xr:uid="{595B96A5-FB8D-420C-8FFF-EBF6EF583FD1}"/>
    <hyperlink ref="H88" r:id="rId35" xr:uid="{66CDCDF3-D355-494D-9981-3DBA6AE7CF0D}"/>
    <hyperlink ref="H18" r:id="rId36" xr:uid="{27F01883-00EE-4969-9101-B6362E1732C5}"/>
    <hyperlink ref="H19" r:id="rId37" xr:uid="{D1E7DE97-381F-4FD8-8E01-11E36EEEA595}"/>
    <hyperlink ref="H13" r:id="rId38" xr:uid="{74D3763A-D270-4E95-BAB0-7A00CA170ADB}"/>
    <hyperlink ref="H14" r:id="rId39" xr:uid="{D69D983E-7CD9-4E31-B687-E4428C1E0EA2}"/>
    <hyperlink ref="H12" r:id="rId40" xr:uid="{C67FD80B-4454-4105-8115-F1222A857425}"/>
    <hyperlink ref="H4" r:id="rId41" xr:uid="{1ADABFF6-95BB-4AC4-B4D8-F94E83560FE3}"/>
    <hyperlink ref="H134" r:id="rId42" xr:uid="{585EC1BE-EB22-4530-8A3D-295536EE68B3}"/>
    <hyperlink ref="H135" r:id="rId43" xr:uid="{95408E5F-A950-4567-B0FB-C3C43FA56535}"/>
    <hyperlink ref="H137" r:id="rId44" xr:uid="{F4597B34-862C-43BB-8639-4FFCE80AF242}"/>
    <hyperlink ref="H138" r:id="rId45" xr:uid="{3F62D2B4-1288-4E5B-A160-6C12BD045C15}"/>
    <hyperlink ref="H127" r:id="rId46" xr:uid="{909FF056-4A6D-4B6C-AEDD-7BB37A5DBA41}"/>
    <hyperlink ref="H20" r:id="rId47" xr:uid="{D495B0C4-DF62-4D01-A8A0-738338978017}"/>
    <hyperlink ref="H5" r:id="rId48" xr:uid="{D6F97F02-4D17-402E-93A5-CE7CA4530AA3}"/>
    <hyperlink ref="H92" r:id="rId49" xr:uid="{6223E124-AC79-46E9-B780-1F3B9A492728}"/>
    <hyperlink ref="H75" r:id="rId50" xr:uid="{6322BC91-3B98-4C5B-B026-0B41EA2EA4AE}"/>
    <hyperlink ref="H61" r:id="rId51" xr:uid="{9896B569-AE87-490C-8F02-73126EF50BE8}"/>
    <hyperlink ref="H58" r:id="rId52" xr:uid="{E24F5B36-B0D4-4873-8CDA-A47CF3E5557D}"/>
    <hyperlink ref="H40" r:id="rId53" xr:uid="{B75BD464-C131-4208-B7E4-F037C34F2AA5}"/>
    <hyperlink ref="H27" r:id="rId54" xr:uid="{716F56FC-D995-4020-AE7F-6BFD61E455F8}"/>
    <hyperlink ref="H84" r:id="rId55" xr:uid="{8264C3A2-8DAD-482A-87CA-5E82AF2103AD}"/>
    <hyperlink ref="H43" r:id="rId56" xr:uid="{2E7B6926-F8AF-4E2F-8540-B8324F9B1563}"/>
    <hyperlink ref="H47" r:id="rId57" xr:uid="{EEB02501-6102-47CA-8B85-ACE0654C791D}"/>
    <hyperlink ref="H49" r:id="rId58" xr:uid="{FF323C4B-CA05-46BF-93BA-1388072200BD}"/>
    <hyperlink ref="H26" r:id="rId59" xr:uid="{831EF4CB-8746-46AF-ABFF-6F809D115EA9}"/>
    <hyperlink ref="H111" r:id="rId60" xr:uid="{77CF1DC3-9D69-4837-BC96-ECE933A3473B}"/>
    <hyperlink ref="H116" r:id="rId61" xr:uid="{E9BA0F4E-E6AC-44DA-B21E-09335F1BC1FC}"/>
    <hyperlink ref="H115" r:id="rId62" xr:uid="{4D9141E5-E452-4520-AD71-021CC5BCB374}"/>
    <hyperlink ref="H113" r:id="rId63" xr:uid="{F26B29B4-899E-437C-B181-953C0BC31927}"/>
    <hyperlink ref="H114" r:id="rId64" xr:uid="{D9A3210C-866E-4F0F-BFE6-0A6942389A16}"/>
    <hyperlink ref="H112" r:id="rId65" xr:uid="{71BBCF6F-2415-406C-8068-C07C93166A87}"/>
    <hyperlink ref="H110" r:id="rId66" xr:uid="{BBAD29B9-D39F-4B36-B385-9169EE7E7DBA}"/>
    <hyperlink ref="H101" r:id="rId67" xr:uid="{BFDF5B13-C168-47FA-B208-930743901C04}"/>
    <hyperlink ref="H99" r:id="rId68" xr:uid="{673C1EF2-1B78-4D0F-A697-F2BE2E275DB5}"/>
    <hyperlink ref="H131" r:id="rId69" xr:uid="{808B6D65-CC2A-4EE1-98ED-C9724E1F5CB3}"/>
    <hyperlink ref="H128" r:id="rId70" xr:uid="{1A61E522-9FF4-49D3-A2BF-4F6870608AA3}"/>
    <hyperlink ref="H142" r:id="rId71" xr:uid="{36D92B6C-D001-4BA3-BAD7-54310B9BF11D}"/>
    <hyperlink ref="H171" r:id="rId72" xr:uid="{17364ACF-3F7A-4DD8-87BD-4AB17D3C9E79}"/>
    <hyperlink ref="H170" r:id="rId73" xr:uid="{7BE6A146-1F73-4A27-B058-C28DD452A208}"/>
    <hyperlink ref="H169" r:id="rId74" xr:uid="{58C6B7AB-D06D-4D96-B411-E7F1BE1A6CA6}"/>
    <hyperlink ref="H168" r:id="rId75" xr:uid="{E8F04160-078F-4FF2-AFDF-5A9D71120E19}"/>
    <hyperlink ref="H167" r:id="rId76" xr:uid="{7F66B357-68F1-4045-813D-0CDA40197C57}"/>
    <hyperlink ref="H166" r:id="rId77" xr:uid="{D1FD2B1A-26D5-4C20-851C-EF8F20B861EC}"/>
    <hyperlink ref="H165" r:id="rId78" xr:uid="{ADFC4B4B-E709-4EEB-9696-FDEC72819487}"/>
    <hyperlink ref="H163" r:id="rId79" xr:uid="{828F86E1-2A35-4078-A486-4FEE12A4CE41}"/>
    <hyperlink ref="H161" r:id="rId80" xr:uid="{284110A6-15E3-44F9-81A0-D231946A37DE}"/>
    <hyperlink ref="H164" r:id="rId81" xr:uid="{444BCBE0-F000-4112-B59D-0DD8A0766993}"/>
    <hyperlink ref="H183" r:id="rId82" xr:uid="{76AB6CC9-7D08-4687-B16E-8D1AC9312A60}"/>
    <hyperlink ref="H190" r:id="rId83" xr:uid="{D39E5CC1-FFD7-407F-A311-5EC621C7020E}"/>
    <hyperlink ref="H185" r:id="rId84" xr:uid="{5200D992-0CD8-472F-B2FD-B5DA4C78ABFD}"/>
    <hyperlink ref="H187" r:id="rId85" xr:uid="{23213DA4-BD08-487E-A8C3-FE4E3E887E75}"/>
    <hyperlink ref="H186" r:id="rId86" xr:uid="{1F87BFCE-5293-4E20-A47D-9E9FDBEDC8DA}"/>
    <hyperlink ref="H181" r:id="rId87" xr:uid="{0EA31F97-E430-4541-A456-35F45377024F}"/>
    <hyperlink ref="H182" r:id="rId88" xr:uid="{6FF651F4-4E4F-4674-8EB5-DB969D245407}"/>
    <hyperlink ref="H23" r:id="rId89" xr:uid="{EA91D720-00F0-4343-BB83-728548044A10}"/>
    <hyperlink ref="H57" r:id="rId90" xr:uid="{0B7E1C36-A9E6-4769-96E7-A2D326FB70F1}"/>
    <hyperlink ref="H52" r:id="rId91" xr:uid="{64656A11-0FCA-4055-A09D-CB08DBB4DDD5}"/>
    <hyperlink ref="H53" r:id="rId92" xr:uid="{1B897355-435A-4D8D-B14E-931F3D0BEC38}"/>
    <hyperlink ref="H51" r:id="rId93" xr:uid="{16D75FFB-4752-4419-80B6-7EC717EAC3A8}"/>
    <hyperlink ref="H48" r:id="rId94" xr:uid="{5B1AAE7B-D377-4410-959C-C4C5923B5616}"/>
    <hyperlink ref="H37" r:id="rId95" xr:uid="{A3341660-D694-43DA-9AA9-DB74469CBCF7}"/>
    <hyperlink ref="H17" r:id="rId96" xr:uid="{CA271443-E560-48F8-BF7D-4BFF7F1660A8}"/>
    <hyperlink ref="H11" r:id="rId97" xr:uid="{6F45DABA-ACA9-489A-A8C8-80F2C2F32B47}"/>
    <hyperlink ref="H25" r:id="rId98" xr:uid="{514901F7-D51B-46A7-AB27-6F1DBD992A4F}"/>
    <hyperlink ref="H102" r:id="rId99" xr:uid="{77E4F9EB-1CA2-4F6A-A68C-840ADDC64CAE}"/>
    <hyperlink ref="H132" r:id="rId100" xr:uid="{7D7BE65D-6D6F-4EFD-B822-6712069BE456}"/>
    <hyperlink ref="H97" r:id="rId101" xr:uid="{2A697324-0B82-4E1E-A608-87B333F9DCFE}"/>
    <hyperlink ref="H82" r:id="rId102" xr:uid="{48E19705-A69A-4BB1-885D-F3B06C2D11D4}"/>
    <hyperlink ref="H81" r:id="rId103" xr:uid="{1BCD6E48-926B-4A91-92D0-EA445A9DDFFD}"/>
    <hyperlink ref="H78" r:id="rId104" xr:uid="{6565CF7F-3E50-4545-B76A-B6FE3047CE21}"/>
    <hyperlink ref="H79" r:id="rId105" xr:uid="{E4006D59-AB66-4191-94C1-AB7C0266CCDF}"/>
    <hyperlink ref="H83" r:id="rId106" xr:uid="{53C6B17B-B348-4654-8246-FDF82767D9BD}"/>
    <hyperlink ref="H98" r:id="rId107" xr:uid="{7674E212-6575-4003-A40B-790BD807E7C2}"/>
    <hyperlink ref="H93" r:id="rId108" xr:uid="{55A3B786-6146-41F0-BC0B-4FE95C732B93}"/>
    <hyperlink ref="H125" r:id="rId109" xr:uid="{AB3E71ED-3CD9-4D32-B428-71F0EF2290E2}"/>
    <hyperlink ref="H121" r:id="rId110" xr:uid="{EE1B79ED-9101-4A0B-AEDC-6FAF8959114D}"/>
    <hyperlink ref="H42" r:id="rId111" xr:uid="{CC3A9F84-0ABE-436B-9053-27F2BB22AF72}"/>
    <hyperlink ref="H172" r:id="rId112" xr:uid="{50D912B2-A062-4E38-829C-0AB995A29AC1}"/>
    <hyperlink ref="H155" r:id="rId113" xr:uid="{9258BF72-9B61-4114-8F98-7B71590DB1B3}"/>
    <hyperlink ref="H153" r:id="rId114" xr:uid="{68B5A462-1BE9-4882-BF06-7FD258474C3D}"/>
    <hyperlink ref="H140" r:id="rId115" xr:uid="{4D87934D-5FAB-4221-B8C5-E684E415A794}"/>
    <hyperlink ref="H133" r:id="rId116" xr:uid="{12391503-42D3-410F-B697-2B0861C00B32}"/>
    <hyperlink ref="H130" r:id="rId117" xr:uid="{647CAD6F-1E05-474B-B234-4A95467C693E}"/>
    <hyperlink ref="H129" r:id="rId118" xr:uid="{F9DC4473-6BD6-4049-B731-99FA2C918B11}"/>
    <hyperlink ref="H107" r:id="rId119" xr:uid="{6AD8C85A-12CF-4789-A288-1DA003632871}"/>
    <hyperlink ref="H106" r:id="rId120" xr:uid="{778FDE4A-5A91-4BFD-9784-BD6D16847B74}"/>
    <hyperlink ref="H105" r:id="rId121" xr:uid="{30CC7E40-832E-4E0B-8473-7A8F908811D7}"/>
    <hyperlink ref="H100" r:id="rId122" xr:uid="{B29D499F-068C-41CC-B305-0D80F70D5C28}"/>
    <hyperlink ref="H89" r:id="rId123" xr:uid="{09FAF0FD-0372-4AA0-8467-B38A1B91B951}"/>
    <hyperlink ref="H85" r:id="rId124" xr:uid="{9636A4C6-B3FB-43D8-9C36-07BD04A9FD1C}"/>
    <hyperlink ref="H66" r:id="rId125" xr:uid="{B26CC6E1-E9FB-4684-B0AC-42FD3A9F8E93}"/>
    <hyperlink ref="H59" r:id="rId126" xr:uid="{EB7D5C9E-B4B4-4198-8A9D-717A476DC94A}"/>
    <hyperlink ref="H38" r:id="rId127" xr:uid="{DBDEBAFC-94E0-40DB-A16E-E539A00D41A4}"/>
    <hyperlink ref="H33" r:id="rId128" xr:uid="{9DD5A2AF-6DF5-4055-A4AD-71F50402DC59}"/>
    <hyperlink ref="H34" r:id="rId129" xr:uid="{7EA3D725-394B-4A53-97E0-2011F78F74E7}"/>
    <hyperlink ref="H30" r:id="rId130" xr:uid="{64BB786B-747F-4D40-8B37-249A1557209A}"/>
    <hyperlink ref="H28" r:id="rId131" xr:uid="{5CDD5734-2A1B-405F-B7A1-8E1375E179A5}"/>
    <hyperlink ref="H3" r:id="rId132" xr:uid="{065861BE-ED43-4458-833F-1ACB8BDB067E}"/>
    <hyperlink ref="H41" r:id="rId133" xr:uid="{4E862595-BEC4-4AC4-884E-C2AA1F9991C1}"/>
    <hyperlink ref="H55" r:id="rId134" xr:uid="{33FEC595-C633-4E62-8C63-DC029DA9579C}"/>
    <hyperlink ref="H72" r:id="rId135" xr:uid="{677549BF-B685-4D55-A35C-428DC17058FE}"/>
    <hyperlink ref="H77" r:id="rId136" xr:uid="{553BDB6B-D07A-4F98-898E-C9747B1A5BB1}"/>
    <hyperlink ref="H139" r:id="rId137" xr:uid="{B0B36A75-37AC-409A-90B4-BDFE2758BE35}"/>
    <hyperlink ref="H119" r:id="rId138" xr:uid="{6B856F69-722C-4545-A140-0D950F557840}"/>
    <hyperlink ref="H6" r:id="rId139" xr:uid="{CC4B00FD-9020-4716-BC2F-CCFF865CF505}"/>
    <hyperlink ref="H90" r:id="rId140" xr:uid="{40A6DCEC-AEBE-4572-9960-1192CA676E4D}"/>
    <hyperlink ref="H108" r:id="rId141" xr:uid="{69A5641C-3A48-42D1-86D0-38442A945C2D}"/>
    <hyperlink ref="H157" r:id="rId142" xr:uid="{2530C0A7-E15A-4E3C-A26F-1578D73193D1}"/>
    <hyperlink ref="H56" r:id="rId143" xr:uid="{F6A4D573-28A1-4559-894A-00B010E33A83}"/>
    <hyperlink ref="H36" r:id="rId144" xr:uid="{56D941AE-58EB-443E-9607-B37E37C23CFD}"/>
    <hyperlink ref="H143" r:id="rId145" xr:uid="{9441FD4C-9442-4A71-9C3A-3FA9B6EA67B4}"/>
    <hyperlink ref="H10" r:id="rId146" xr:uid="{C4C1636F-1321-41B6-AEF5-444BBC4C8D98}"/>
    <hyperlink ref="H2" r:id="rId147" xr:uid="{8CD6C9AB-6984-4356-A671-B94086382CC0}"/>
    <hyperlink ref="H7" r:id="rId148" xr:uid="{39FD1747-1E65-401C-B524-A9A011B62590}"/>
    <hyperlink ref="H8" r:id="rId149" xr:uid="{75136C89-3750-4816-BB34-AA343AE5E2E5}"/>
    <hyperlink ref="H9" r:id="rId150" xr:uid="{63B38131-08A8-43DB-958B-C4A4F49C6184}"/>
    <hyperlink ref="H15" r:id="rId151" xr:uid="{A07F78CE-A626-41EA-8E9D-382CCE5CB625}"/>
    <hyperlink ref="H16" r:id="rId152" xr:uid="{D3060B8D-4091-4152-8D66-9924BF1B3140}"/>
    <hyperlink ref="H21" r:id="rId153" xr:uid="{038F35E0-ADA7-4F37-8D47-89D2F20FCDB6}"/>
    <hyperlink ref="H22" r:id="rId154" xr:uid="{ECF52D7A-6ECA-48B0-97F0-35E6F0A5B0E7}"/>
    <hyperlink ref="H29" r:id="rId155" xr:uid="{B529FC5C-18AF-48C1-95D6-5A7BB3D71424}"/>
    <hyperlink ref="H31" r:id="rId156" xr:uid="{86B3EB1F-6D61-4893-A695-0EB95E3795A3}"/>
    <hyperlink ref="H32" r:id="rId157" xr:uid="{E17B8BAB-8E06-43DD-BED1-0B52760B75B7}"/>
    <hyperlink ref="H35" r:id="rId158" xr:uid="{A6FDB1E1-95E0-40BE-BB7B-8322868F03A6}"/>
    <hyperlink ref="H39" r:id="rId159" xr:uid="{8C9BB0AB-2709-4D83-A6E1-CCB863DE44B6}"/>
    <hyperlink ref="H44" r:id="rId160" xr:uid="{DFA0AD7F-A88D-452E-BE60-42FA1E01FF21}"/>
    <hyperlink ref="H45" r:id="rId161" xr:uid="{5AB3868B-36FA-4326-9840-4AFBD8926661}"/>
    <hyperlink ref="H46" r:id="rId162" xr:uid="{784D1888-202F-4555-A7DE-9423C6929708}"/>
    <hyperlink ref="H54" r:id="rId163" xr:uid="{D9EAAF4C-B683-4599-8337-B361C53C08EC}"/>
    <hyperlink ref="H60" r:id="rId164" xr:uid="{E9D0B0C2-9B8E-4F23-B835-44FC7FEFA8FA}"/>
    <hyperlink ref="H62" r:id="rId165" xr:uid="{A4471513-EF02-4D91-8287-507662C894BD}"/>
    <hyperlink ref="H63" r:id="rId166" xr:uid="{D4287604-3B50-4A88-B39E-7ABBB5B53255}"/>
    <hyperlink ref="H64" r:id="rId167" xr:uid="{E8577D3D-1884-46B2-BD09-1EF41A1F9EA4}"/>
    <hyperlink ref="H65" r:id="rId168" xr:uid="{6085E821-ED92-411E-8BC1-26535BB5B52E}"/>
    <hyperlink ref="H67" r:id="rId169" xr:uid="{604BCF39-9B29-403A-8DD9-8ADBD01006E3}"/>
    <hyperlink ref="H68" r:id="rId170" xr:uid="{34A9B328-B58B-4241-A1CA-6B9A42994445}"/>
    <hyperlink ref="H69" r:id="rId171" xr:uid="{83CFC45C-C934-41F5-82C9-D6F7A7263E15}"/>
    <hyperlink ref="H70" r:id="rId172" xr:uid="{E83B4104-8480-4564-84D3-B07A77EA1A63}"/>
    <hyperlink ref="H71" r:id="rId173" xr:uid="{43D7E9E2-3BB0-4161-A101-D0CCB1E59A96}"/>
    <hyperlink ref="H73" r:id="rId174" xr:uid="{1505FFB8-7F83-460E-9A35-9B3767178851}"/>
    <hyperlink ref="H76" r:id="rId175" xr:uid="{73010F61-7532-4A47-BBB2-CA51E2FF45C9}"/>
    <hyperlink ref="H80" r:id="rId176" xr:uid="{EA6ADB19-9A04-4DD8-8E4D-BEC53F10EF98}"/>
    <hyperlink ref="H86" r:id="rId177" xr:uid="{FF9D64E4-3351-4BDA-B8F9-11C3727AB451}"/>
    <hyperlink ref="H87" r:id="rId178" xr:uid="{332A05F0-5B91-47A2-ABE3-054F75C38595}"/>
    <hyperlink ref="H91" r:id="rId179" xr:uid="{8C1E73FF-C88E-480B-B081-ECDCCF3EBB22}"/>
    <hyperlink ref="H94" r:id="rId180" xr:uid="{5BA8EC29-BF79-4844-9835-F04A3A62E399}"/>
    <hyperlink ref="H103" r:id="rId181" xr:uid="{85B36338-8C9D-45F5-B5BD-2407EC94D4A6}"/>
    <hyperlink ref="H104" r:id="rId182" xr:uid="{6DA14065-677B-48FA-BE59-129F53825C0D}"/>
    <hyperlink ref="H109" r:id="rId183" xr:uid="{6DF77419-3277-4BAC-BA9C-B982C49CB92D}"/>
    <hyperlink ref="H122" r:id="rId184" xr:uid="{9A686325-FC32-444D-BE4A-6DB0BBF316EA}"/>
    <hyperlink ref="H123" r:id="rId185" xr:uid="{ED67A2BB-C94D-4757-9E28-8F81A2920654}"/>
    <hyperlink ref="H141" r:id="rId186" xr:uid="{32889F10-4566-4B52-B46D-A44274F70935}"/>
    <hyperlink ref="H173" r:id="rId187" xr:uid="{2641FF7C-7CE4-452A-A9B6-E216CE53C7C2}"/>
    <hyperlink ref="H188" r:id="rId188" xr:uid="{23AE0138-8E5F-419B-A670-D43F3F2E528D}"/>
    <hyperlink ref="H189" r:id="rId189" xr:uid="{F07BDEBA-214F-4FB6-A090-EF1A565B3AB1}"/>
    <hyperlink ref="H191" r:id="rId190" xr:uid="{EEE26F12-95D5-472F-BC52-CAB6270D4BAA}"/>
    <hyperlink ref="H74" r:id="rId191" xr:uid="{465B0008-28C7-4CAE-8DA3-D34849F5B475}"/>
    <hyperlink ref="H193" r:id="rId192" xr:uid="{7922EDAA-16EC-409E-942C-7FC570D49E98}"/>
    <hyperlink ref="H194" r:id="rId193" xr:uid="{9F862D87-F8CE-4BA5-83E9-E7FE81B9D50A}"/>
    <hyperlink ref="H195" r:id="rId194" xr:uid="{4B4BB53D-BC37-4F40-AD9A-29794982377C}"/>
    <hyperlink ref="H196" r:id="rId195" xr:uid="{F56D19FF-E607-4216-961C-0F6EA3FC85D4}"/>
    <hyperlink ref="H197" r:id="rId196" xr:uid="{C00872E7-B64F-4C45-8D80-3A442D9E30EE}"/>
    <hyperlink ref="H198" r:id="rId197" xr:uid="{ADD01A9C-2A5E-49D5-B2F4-F475352C844B}"/>
    <hyperlink ref="H199" r:id="rId198" xr:uid="{D1BEEE21-12DF-4C06-97AF-E971CDCC8573}"/>
    <hyperlink ref="H200" r:id="rId199" xr:uid="{20902DFD-929F-4B58-91E1-982C1A404250}"/>
    <hyperlink ref="H201" r:id="rId200" xr:uid="{AF7D5167-DAE2-4C78-80AC-264275AC8692}"/>
  </hyperlinks>
  <pageMargins left="0.7" right="0.7" top="0.75" bottom="0.75" header="0.3" footer="0.3"/>
  <tableParts count="2">
    <tablePart r:id="rId201"/>
    <tablePart r:id="rId20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080E8-23A7-45DA-BFEC-234998FA3DFC}">
  <dimension ref="A1:H20"/>
  <sheetViews>
    <sheetView workbookViewId="0">
      <selection activeCell="B4" sqref="B4"/>
    </sheetView>
  </sheetViews>
  <sheetFormatPr baseColWidth="10" defaultRowHeight="15" x14ac:dyDescent="0.25"/>
  <cols>
    <col min="1" max="1" width="17.85546875" bestFit="1" customWidth="1"/>
    <col min="2" max="4" width="31.85546875" bestFit="1" customWidth="1"/>
    <col min="5" max="5" width="29.28515625" bestFit="1" customWidth="1"/>
    <col min="6" max="6" width="21.85546875" bestFit="1" customWidth="1"/>
    <col min="7" max="7" width="33.42578125" customWidth="1"/>
    <col min="8" max="10" width="28" bestFit="1" customWidth="1"/>
    <col min="11" max="12" width="30.28515625" bestFit="1" customWidth="1"/>
  </cols>
  <sheetData>
    <row r="1" spans="1:8" x14ac:dyDescent="0.25">
      <c r="A1" s="43" t="s">
        <v>475</v>
      </c>
      <c r="B1" s="7" t="s">
        <v>478</v>
      </c>
      <c r="C1" s="7" t="s">
        <v>480</v>
      </c>
      <c r="D1" s="7" t="s">
        <v>477</v>
      </c>
      <c r="F1" s="7" t="s">
        <v>475</v>
      </c>
      <c r="G1" s="7" t="s">
        <v>488</v>
      </c>
      <c r="H1" s="7" t="s">
        <v>481</v>
      </c>
    </row>
    <row r="2" spans="1:8" x14ac:dyDescent="0.25">
      <c r="A2" s="7" t="s">
        <v>484</v>
      </c>
      <c r="B2" s="18">
        <v>2.9942496274181217E-4</v>
      </c>
      <c r="C2" s="18">
        <v>8.4198111494116715E-3</v>
      </c>
      <c r="D2" s="18">
        <v>2.3699792924793687E-2</v>
      </c>
      <c r="F2" s="7" t="s">
        <v>484</v>
      </c>
      <c r="G2" s="18">
        <v>2.4173577934518634E-2</v>
      </c>
      <c r="H2" s="18">
        <v>2.7954308213266575E-2</v>
      </c>
    </row>
    <row r="3" spans="1:8" x14ac:dyDescent="0.25">
      <c r="A3" s="7" t="s">
        <v>485</v>
      </c>
      <c r="B3" s="18">
        <v>1.0665799165733292E-3</v>
      </c>
      <c r="C3" s="18">
        <v>-4.0339042393021466E-4</v>
      </c>
      <c r="D3" s="18">
        <v>1.2187671658849543E-2</v>
      </c>
      <c r="F3" s="7" t="s">
        <v>485</v>
      </c>
      <c r="G3" s="18">
        <v>2.4677689710418171E-2</v>
      </c>
      <c r="H3" s="18">
        <v>2.5573946476358831E-2</v>
      </c>
    </row>
    <row r="4" spans="1:8" x14ac:dyDescent="0.25">
      <c r="A4" s="7" t="s">
        <v>486</v>
      </c>
      <c r="B4" s="18">
        <v>5.7960024827598787E-3</v>
      </c>
      <c r="C4" s="18">
        <v>5.1536691210579601E-3</v>
      </c>
      <c r="D4" s="18">
        <v>-4.502523066730202E-4</v>
      </c>
      <c r="F4" s="7" t="s">
        <v>486</v>
      </c>
      <c r="G4" s="18">
        <v>2.0048003948137591E-2</v>
      </c>
      <c r="H4" s="18">
        <v>1.8843091467093974E-2</v>
      </c>
    </row>
    <row r="5" spans="1:8" x14ac:dyDescent="0.25">
      <c r="A5" s="7" t="s">
        <v>487</v>
      </c>
      <c r="B5" s="18">
        <v>-4.4931998603792676E-3</v>
      </c>
      <c r="C5" s="18">
        <v>-1.8017688499348068E-3</v>
      </c>
      <c r="D5" s="18">
        <v>-7.4146919989270107E-3</v>
      </c>
      <c r="F5" s="7" t="s">
        <v>487</v>
      </c>
      <c r="G5" s="18">
        <v>2.3943268451193052E-2</v>
      </c>
      <c r="H5" s="18">
        <v>2.418308996014187E-2</v>
      </c>
    </row>
    <row r="6" spans="1:8" x14ac:dyDescent="0.25">
      <c r="A6" s="7" t="s">
        <v>476</v>
      </c>
      <c r="B6" s="18">
        <v>6.9500077430870112E-4</v>
      </c>
      <c r="C6" s="18">
        <v>2.8490721412811758E-3</v>
      </c>
      <c r="D6" s="18">
        <v>7.1036418877996766E-3</v>
      </c>
      <c r="F6" s="7" t="s">
        <v>476</v>
      </c>
      <c r="G6" s="18">
        <v>2.3214307117362963E-2</v>
      </c>
      <c r="H6" s="18">
        <v>2.4145563311796403E-2</v>
      </c>
    </row>
    <row r="7" spans="1:8" x14ac:dyDescent="0.25">
      <c r="A7" s="7"/>
      <c r="B7" s="7"/>
      <c r="C7" s="7"/>
      <c r="D7" s="7"/>
      <c r="F7" s="7" t="s">
        <v>475</v>
      </c>
      <c r="G7" s="7" t="s">
        <v>489</v>
      </c>
      <c r="H7" s="7" t="s">
        <v>482</v>
      </c>
    </row>
    <row r="8" spans="1:8" x14ac:dyDescent="0.25">
      <c r="A8" s="43" t="s">
        <v>475</v>
      </c>
      <c r="B8" s="7" t="s">
        <v>481</v>
      </c>
      <c r="C8" s="7" t="s">
        <v>482</v>
      </c>
      <c r="D8" s="7" t="s">
        <v>479</v>
      </c>
      <c r="F8" s="7" t="s">
        <v>484</v>
      </c>
      <c r="G8" s="18">
        <v>3.1377925024321504E-2</v>
      </c>
      <c r="H8" s="18">
        <v>3.365591062384328E-2</v>
      </c>
    </row>
    <row r="9" spans="1:8" x14ac:dyDescent="0.25">
      <c r="A9" s="7" t="s">
        <v>484</v>
      </c>
      <c r="B9" s="18">
        <v>2.7954308213266575E-2</v>
      </c>
      <c r="C9" s="18">
        <v>3.365591062384328E-2</v>
      </c>
      <c r="D9" s="18">
        <v>3.2406440524486185E-2</v>
      </c>
      <c r="F9" s="7" t="s">
        <v>485</v>
      </c>
      <c r="G9" s="18">
        <v>3.1363161314673073E-2</v>
      </c>
      <c r="H9" s="18">
        <v>3.1897494938314314E-2</v>
      </c>
    </row>
    <row r="10" spans="1:8" x14ac:dyDescent="0.25">
      <c r="A10" s="7" t="s">
        <v>485</v>
      </c>
      <c r="B10" s="18">
        <v>2.5573946476358831E-2</v>
      </c>
      <c r="C10" s="18">
        <v>3.1897494938314314E-2</v>
      </c>
      <c r="D10" s="18">
        <v>3.2270469448680852E-2</v>
      </c>
      <c r="F10" s="7" t="s">
        <v>486</v>
      </c>
      <c r="G10" s="18">
        <v>3.3317010901677692E-2</v>
      </c>
      <c r="H10" s="18">
        <v>3.0129824108194689E-2</v>
      </c>
    </row>
    <row r="11" spans="1:8" x14ac:dyDescent="0.25">
      <c r="A11" s="7" t="s">
        <v>486</v>
      </c>
      <c r="B11" s="18">
        <v>1.8843091467093974E-2</v>
      </c>
      <c r="C11" s="18">
        <v>3.0129824108194689E-2</v>
      </c>
      <c r="D11" s="18">
        <v>2.9906985519967497E-2</v>
      </c>
      <c r="F11" s="7" t="s">
        <v>487</v>
      </c>
      <c r="G11" s="18">
        <v>3.2084876372863252E-2</v>
      </c>
      <c r="H11" s="18">
        <v>2.6829640104910693E-2</v>
      </c>
    </row>
    <row r="12" spans="1:8" x14ac:dyDescent="0.25">
      <c r="A12" s="7" t="s">
        <v>487</v>
      </c>
      <c r="B12" s="18">
        <v>2.418308996014187E-2</v>
      </c>
      <c r="C12" s="18">
        <v>2.6829640104910693E-2</v>
      </c>
      <c r="D12" s="18">
        <v>3.0231326729159954E-2</v>
      </c>
      <c r="F12" s="7" t="s">
        <v>476</v>
      </c>
      <c r="G12" s="18">
        <v>3.2032134828092931E-2</v>
      </c>
      <c r="H12" s="18">
        <v>3.0653556717982741E-2</v>
      </c>
    </row>
    <row r="13" spans="1:8" x14ac:dyDescent="0.25">
      <c r="A13" s="7" t="s">
        <v>476</v>
      </c>
      <c r="B13" s="18">
        <v>2.4145563311796403E-2</v>
      </c>
      <c r="C13" s="18">
        <v>3.0653556717982741E-2</v>
      </c>
      <c r="D13" s="18">
        <v>3.1214001269171222E-2</v>
      </c>
      <c r="F13" s="7" t="s">
        <v>475</v>
      </c>
      <c r="G13" s="7" t="s">
        <v>490</v>
      </c>
      <c r="H13" s="7" t="s">
        <v>479</v>
      </c>
    </row>
    <row r="14" spans="1:8" x14ac:dyDescent="0.25">
      <c r="A14" s="7"/>
      <c r="B14" s="7"/>
      <c r="C14" s="7"/>
      <c r="D14" s="7"/>
      <c r="F14" s="7" t="s">
        <v>484</v>
      </c>
      <c r="G14" s="18">
        <v>3.0838232690488084E-2</v>
      </c>
      <c r="H14" s="18">
        <v>3.2406440524486185E-2</v>
      </c>
    </row>
    <row r="15" spans="1:8" x14ac:dyDescent="0.25">
      <c r="A15" s="43" t="s">
        <v>475</v>
      </c>
      <c r="B15" s="7" t="s">
        <v>488</v>
      </c>
      <c r="C15" s="7" t="s">
        <v>489</v>
      </c>
      <c r="D15" s="7" t="s">
        <v>490</v>
      </c>
      <c r="F15" s="7" t="s">
        <v>485</v>
      </c>
      <c r="G15" s="18">
        <v>3.1470297200383669E-2</v>
      </c>
      <c r="H15" s="18">
        <v>3.2270469448680852E-2</v>
      </c>
    </row>
    <row r="16" spans="1:8" x14ac:dyDescent="0.25">
      <c r="A16" s="7" t="s">
        <v>484</v>
      </c>
      <c r="B16" s="18">
        <v>2.4173577934518634E-2</v>
      </c>
      <c r="C16" s="18">
        <v>3.1377925024321504E-2</v>
      </c>
      <c r="D16" s="18">
        <v>3.0838232690488084E-2</v>
      </c>
      <c r="F16" s="7" t="s">
        <v>486</v>
      </c>
      <c r="G16" s="18">
        <v>3.2702924289182027E-2</v>
      </c>
      <c r="H16" s="18">
        <v>2.9906985519967497E-2</v>
      </c>
    </row>
    <row r="17" spans="1:8" x14ac:dyDescent="0.25">
      <c r="A17" s="7" t="s">
        <v>485</v>
      </c>
      <c r="B17" s="18">
        <v>2.4677689710418171E-2</v>
      </c>
      <c r="C17" s="18">
        <v>3.1363161314673073E-2</v>
      </c>
      <c r="D17" s="18">
        <v>3.1470297200383669E-2</v>
      </c>
      <c r="F17" s="7" t="s">
        <v>487</v>
      </c>
      <c r="G17" s="18">
        <v>3.3282034222902955E-2</v>
      </c>
      <c r="H17" s="18">
        <v>3.0231326729159954E-2</v>
      </c>
    </row>
    <row r="18" spans="1:8" x14ac:dyDescent="0.25">
      <c r="A18" s="7" t="s">
        <v>486</v>
      </c>
      <c r="B18" s="18">
        <v>2.0048003948137591E-2</v>
      </c>
      <c r="C18" s="18">
        <v>3.3317010901677692E-2</v>
      </c>
      <c r="D18" s="18">
        <v>3.2702924289182027E-2</v>
      </c>
      <c r="F18" s="7" t="s">
        <v>476</v>
      </c>
      <c r="G18" s="18">
        <v>3.2064313415626586E-2</v>
      </c>
      <c r="H18" s="18">
        <v>3.1214001269171222E-2</v>
      </c>
    </row>
    <row r="19" spans="1:8" x14ac:dyDescent="0.25">
      <c r="A19" s="7" t="s">
        <v>487</v>
      </c>
      <c r="B19" s="18">
        <v>2.3943268451193052E-2</v>
      </c>
      <c r="C19" s="18">
        <v>3.2084876372863252E-2</v>
      </c>
      <c r="D19" s="18">
        <v>3.3282034222902955E-2</v>
      </c>
    </row>
    <row r="20" spans="1:8" x14ac:dyDescent="0.25">
      <c r="A20" s="7" t="s">
        <v>476</v>
      </c>
      <c r="B20" s="18">
        <v>2.3214307117362963E-2</v>
      </c>
      <c r="C20" s="18">
        <v>3.2032134828092931E-2</v>
      </c>
      <c r="D20" s="18">
        <v>3.2064313415626586E-2</v>
      </c>
    </row>
  </sheetData>
  <pageMargins left="0.7" right="0.7" top="0.75" bottom="0.75" header="0.3" footer="0.3"/>
  <drawing r:id="rId4"/>
  <tableParts count="3">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743AC-F03F-4A0E-BE61-B2FF372D52B4}">
  <dimension ref="A1:H20"/>
  <sheetViews>
    <sheetView workbookViewId="0">
      <selection activeCell="D27" sqref="D27"/>
    </sheetView>
  </sheetViews>
  <sheetFormatPr baseColWidth="10" defaultRowHeight="15" x14ac:dyDescent="0.25"/>
  <cols>
    <col min="1" max="1" width="17.85546875" bestFit="1" customWidth="1"/>
    <col min="2" max="4" width="31.85546875" bestFit="1" customWidth="1"/>
    <col min="5" max="5" width="29.28515625" bestFit="1" customWidth="1"/>
    <col min="6" max="6" width="21.85546875" bestFit="1" customWidth="1"/>
    <col min="7" max="7" width="33.42578125" customWidth="1"/>
    <col min="8" max="10" width="28" bestFit="1" customWidth="1"/>
    <col min="11" max="12" width="30.28515625" bestFit="1" customWidth="1"/>
  </cols>
  <sheetData>
    <row r="1" spans="1:8" x14ac:dyDescent="0.25">
      <c r="A1" s="43" t="s">
        <v>475</v>
      </c>
      <c r="B1" s="7" t="s">
        <v>478</v>
      </c>
      <c r="C1" s="7" t="s">
        <v>480</v>
      </c>
      <c r="D1" s="7" t="s">
        <v>477</v>
      </c>
      <c r="F1" s="7" t="s">
        <v>475</v>
      </c>
      <c r="G1" s="18" t="s">
        <v>488</v>
      </c>
      <c r="H1" s="7" t="s">
        <v>481</v>
      </c>
    </row>
    <row r="2" spans="1:8" x14ac:dyDescent="0.25">
      <c r="A2" s="7" t="s">
        <v>34</v>
      </c>
      <c r="B2" s="18">
        <v>-2.3811132808042772E-3</v>
      </c>
      <c r="C2" s="18">
        <v>-1.0491465572365813E-2</v>
      </c>
      <c r="D2" s="18">
        <v>-5.1360495984220681E-3</v>
      </c>
      <c r="F2" s="7" t="s">
        <v>34</v>
      </c>
      <c r="G2" s="18">
        <v>2.618443523842022E-2</v>
      </c>
      <c r="H2" s="18">
        <v>2.7057400718890692E-2</v>
      </c>
    </row>
    <row r="3" spans="1:8" x14ac:dyDescent="0.25">
      <c r="A3" s="7" t="s">
        <v>53</v>
      </c>
      <c r="B3" s="18">
        <v>1.9756589035935458E-3</v>
      </c>
      <c r="C3" s="18">
        <v>2.847671281723444E-3</v>
      </c>
      <c r="D3" s="18">
        <v>1.191894879620929E-2</v>
      </c>
      <c r="F3" s="7" t="s">
        <v>53</v>
      </c>
      <c r="G3" s="18">
        <v>2.4599343116765589E-2</v>
      </c>
      <c r="H3" s="18">
        <v>2.735200121427276E-2</v>
      </c>
    </row>
    <row r="4" spans="1:8" x14ac:dyDescent="0.25">
      <c r="A4" s="7" t="s">
        <v>48</v>
      </c>
      <c r="B4" s="18">
        <v>-6.8377195560651992E-4</v>
      </c>
      <c r="C4" s="18">
        <v>1.4324531838267105E-2</v>
      </c>
      <c r="D4" s="18">
        <v>2.5247313616673935E-2</v>
      </c>
      <c r="F4" s="7" t="s">
        <v>48</v>
      </c>
      <c r="G4" s="18">
        <v>1.6224367619134896E-2</v>
      </c>
      <c r="H4" s="18">
        <v>1.6637181237031635E-2</v>
      </c>
    </row>
    <row r="5" spans="1:8" x14ac:dyDescent="0.25">
      <c r="A5" s="7" t="s">
        <v>42</v>
      </c>
      <c r="B5" s="18">
        <v>3.7289053691800978E-3</v>
      </c>
      <c r="C5" s="18">
        <v>4.678305491549053E-3</v>
      </c>
      <c r="D5" s="18">
        <v>-3.6901779347457684E-3</v>
      </c>
      <c r="F5" s="7" t="s">
        <v>42</v>
      </c>
      <c r="G5" s="18">
        <v>2.5713284827611725E-2</v>
      </c>
      <c r="H5" s="18">
        <v>2.5315481667538057E-2</v>
      </c>
    </row>
    <row r="6" spans="1:8" x14ac:dyDescent="0.25">
      <c r="A6" s="7" t="s">
        <v>476</v>
      </c>
      <c r="B6" s="18">
        <v>6.9500077430870112E-4</v>
      </c>
      <c r="C6" s="18">
        <v>2.8490721412811754E-3</v>
      </c>
      <c r="D6" s="18">
        <v>7.1036418877996801E-3</v>
      </c>
      <c r="F6" s="7" t="s">
        <v>476</v>
      </c>
      <c r="G6" s="18">
        <v>2.3214307117362977E-2</v>
      </c>
      <c r="H6" s="18">
        <v>2.4145563311796417E-2</v>
      </c>
    </row>
    <row r="7" spans="1:8" x14ac:dyDescent="0.25">
      <c r="A7" s="7"/>
      <c r="B7" s="7"/>
      <c r="C7" s="7"/>
      <c r="D7" s="7"/>
      <c r="F7" s="7" t="s">
        <v>475</v>
      </c>
      <c r="G7" s="18" t="s">
        <v>489</v>
      </c>
      <c r="H7" s="7" t="s">
        <v>482</v>
      </c>
    </row>
    <row r="8" spans="1:8" x14ac:dyDescent="0.25">
      <c r="A8" s="43" t="s">
        <v>475</v>
      </c>
      <c r="B8" s="7" t="s">
        <v>481</v>
      </c>
      <c r="C8" s="7" t="s">
        <v>482</v>
      </c>
      <c r="D8" s="7" t="s">
        <v>479</v>
      </c>
      <c r="F8" s="7" t="s">
        <v>34</v>
      </c>
      <c r="G8" s="18">
        <v>4.0653851198452398E-2</v>
      </c>
      <c r="H8" s="18">
        <v>3.9422971065606965E-2</v>
      </c>
    </row>
    <row r="9" spans="1:8" x14ac:dyDescent="0.25">
      <c r="A9" s="7" t="s">
        <v>34</v>
      </c>
      <c r="B9" s="18">
        <v>2.7057400718890692E-2</v>
      </c>
      <c r="C9" s="18">
        <v>3.9422971065606965E-2</v>
      </c>
      <c r="D9" s="18">
        <v>3.7772804497361277E-2</v>
      </c>
      <c r="F9" s="7" t="s">
        <v>53</v>
      </c>
      <c r="G9" s="18">
        <v>2.8538941773299291E-2</v>
      </c>
      <c r="H9" s="18">
        <v>3.0893080058485973E-2</v>
      </c>
    </row>
    <row r="10" spans="1:8" x14ac:dyDescent="0.25">
      <c r="A10" s="7" t="s">
        <v>53</v>
      </c>
      <c r="B10" s="18">
        <v>2.735200121427276E-2</v>
      </c>
      <c r="C10" s="18">
        <v>3.0893080058485973E-2</v>
      </c>
      <c r="D10" s="18">
        <v>3.2070203475569374E-2</v>
      </c>
      <c r="F10" s="7" t="s">
        <v>48</v>
      </c>
      <c r="G10" s="18">
        <v>2.5448568755828363E-2</v>
      </c>
      <c r="H10" s="18">
        <v>2.1920390407024214E-2</v>
      </c>
    </row>
    <row r="11" spans="1:8" x14ac:dyDescent="0.25">
      <c r="A11" s="7" t="s">
        <v>48</v>
      </c>
      <c r="B11" s="18">
        <v>1.6637181237031635E-2</v>
      </c>
      <c r="C11" s="18">
        <v>2.1920390407024214E-2</v>
      </c>
      <c r="D11" s="18">
        <v>2.3332409361229992E-2</v>
      </c>
      <c r="F11" s="7" t="s">
        <v>42</v>
      </c>
      <c r="G11" s="18">
        <v>3.3667668312945313E-2</v>
      </c>
      <c r="H11" s="18">
        <v>3.0368929367927063E-2</v>
      </c>
    </row>
    <row r="12" spans="1:8" x14ac:dyDescent="0.25">
      <c r="A12" s="7" t="s">
        <v>42</v>
      </c>
      <c r="B12" s="18">
        <v>2.5315481667538057E-2</v>
      </c>
      <c r="C12" s="18">
        <v>3.0368929367927063E-2</v>
      </c>
      <c r="D12" s="18">
        <v>3.1619883880673327E-2</v>
      </c>
      <c r="F12" s="7" t="s">
        <v>476</v>
      </c>
      <c r="G12" s="18">
        <v>3.2032134828092938E-2</v>
      </c>
      <c r="H12" s="18">
        <v>3.0653556717982755E-2</v>
      </c>
    </row>
    <row r="13" spans="1:8" x14ac:dyDescent="0.25">
      <c r="A13" s="7" t="s">
        <v>476</v>
      </c>
      <c r="B13" s="18">
        <v>2.4145563311796417E-2</v>
      </c>
      <c r="C13" s="18">
        <v>3.0653556717982755E-2</v>
      </c>
      <c r="D13" s="18">
        <v>3.1214001269171236E-2</v>
      </c>
      <c r="F13" s="7" t="s">
        <v>475</v>
      </c>
      <c r="G13" s="18" t="s">
        <v>490</v>
      </c>
      <c r="H13" s="7" t="s">
        <v>479</v>
      </c>
    </row>
    <row r="14" spans="1:8" x14ac:dyDescent="0.25">
      <c r="A14" s="7"/>
      <c r="B14" s="7"/>
      <c r="C14" s="7"/>
      <c r="D14" s="7"/>
      <c r="F14" s="7" t="s">
        <v>34</v>
      </c>
      <c r="G14" s="18">
        <v>4.0019773270282236E-2</v>
      </c>
      <c r="H14" s="18">
        <v>3.7772804497361277E-2</v>
      </c>
    </row>
    <row r="15" spans="1:8" x14ac:dyDescent="0.25">
      <c r="A15" s="43" t="s">
        <v>475</v>
      </c>
      <c r="B15" s="7" t="s">
        <v>488</v>
      </c>
      <c r="C15" s="7" t="s">
        <v>489</v>
      </c>
      <c r="D15" s="7" t="s">
        <v>490</v>
      </c>
      <c r="F15" s="7" t="s">
        <v>53</v>
      </c>
      <c r="G15" s="18">
        <v>3.0343545441702927E-2</v>
      </c>
      <c r="H15" s="18">
        <v>3.2070203475569374E-2</v>
      </c>
    </row>
    <row r="16" spans="1:8" x14ac:dyDescent="0.25">
      <c r="A16" s="7" t="s">
        <v>34</v>
      </c>
      <c r="B16" s="18">
        <v>2.618443523842022E-2</v>
      </c>
      <c r="C16" s="18">
        <v>4.0653851198452398E-2</v>
      </c>
      <c r="D16" s="18">
        <v>4.0019773270282236E-2</v>
      </c>
      <c r="F16" s="7" t="s">
        <v>48</v>
      </c>
      <c r="G16" s="18">
        <v>2.5119884564732124E-2</v>
      </c>
      <c r="H16" s="18">
        <v>2.3332409361229992E-2</v>
      </c>
    </row>
    <row r="17" spans="1:8" x14ac:dyDescent="0.25">
      <c r="A17" s="7" t="s">
        <v>53</v>
      </c>
      <c r="B17" s="18">
        <v>2.4599343116765589E-2</v>
      </c>
      <c r="C17" s="18">
        <v>2.8538941773299291E-2</v>
      </c>
      <c r="D17" s="18">
        <v>3.0343545441702927E-2</v>
      </c>
      <c r="F17" s="7" t="s">
        <v>42</v>
      </c>
      <c r="G17" s="18">
        <v>3.286310172482125E-2</v>
      </c>
      <c r="H17" s="18">
        <v>3.1619883880673327E-2</v>
      </c>
    </row>
    <row r="18" spans="1:8" x14ac:dyDescent="0.25">
      <c r="A18" s="7" t="s">
        <v>48</v>
      </c>
      <c r="B18" s="18">
        <v>1.6224367619134896E-2</v>
      </c>
      <c r="C18" s="18">
        <v>2.5448568755828363E-2</v>
      </c>
      <c r="D18" s="18">
        <v>2.5119884564732124E-2</v>
      </c>
      <c r="F18" s="7" t="s">
        <v>476</v>
      </c>
      <c r="G18" s="18">
        <v>3.2064313415626593E-2</v>
      </c>
      <c r="H18" s="18">
        <v>3.1214001269171236E-2</v>
      </c>
    </row>
    <row r="19" spans="1:8" x14ac:dyDescent="0.25">
      <c r="A19" s="7" t="s">
        <v>42</v>
      </c>
      <c r="B19" s="18">
        <v>2.5713284827611725E-2</v>
      </c>
      <c r="C19" s="18">
        <v>3.3667668312945313E-2</v>
      </c>
      <c r="D19" s="18">
        <v>3.286310172482125E-2</v>
      </c>
    </row>
    <row r="20" spans="1:8" x14ac:dyDescent="0.25">
      <c r="A20" s="7" t="s">
        <v>476</v>
      </c>
      <c r="B20" s="18">
        <v>2.3214307117362977E-2</v>
      </c>
      <c r="C20" s="18">
        <v>3.2032134828092938E-2</v>
      </c>
      <c r="D20" s="18">
        <v>3.2064313415626593E-2</v>
      </c>
    </row>
  </sheetData>
  <pageMargins left="0.7" right="0.7" top="0.75" bottom="0.75" header="0.3" footer="0.3"/>
  <drawing r:id="rId4"/>
  <tableParts count="3">
    <tablePart r:id="rId5"/>
    <tablePart r:id="rId6"/>
    <tablePart r:id="rId7"/>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679DF-25DB-4E14-B98F-CD58607EE565}">
  <dimension ref="A1:H14"/>
  <sheetViews>
    <sheetView topLeftCell="A7" workbookViewId="0">
      <selection activeCell="E23" sqref="E23"/>
    </sheetView>
  </sheetViews>
  <sheetFormatPr baseColWidth="10" defaultRowHeight="15" x14ac:dyDescent="0.25"/>
  <cols>
    <col min="1" max="1" width="17.85546875" bestFit="1" customWidth="1"/>
    <col min="2" max="2" width="33.42578125" customWidth="1"/>
    <col min="3" max="4" width="31.85546875" bestFit="1" customWidth="1"/>
    <col min="5" max="5" width="29.28515625" bestFit="1" customWidth="1"/>
    <col min="6" max="7" width="21.85546875" bestFit="1" customWidth="1"/>
    <col min="8" max="10" width="28" bestFit="1" customWidth="1"/>
    <col min="11" max="12" width="30.28515625" bestFit="1" customWidth="1"/>
  </cols>
  <sheetData>
    <row r="1" spans="1:8" x14ac:dyDescent="0.25">
      <c r="A1" s="43" t="s">
        <v>475</v>
      </c>
      <c r="B1" s="7" t="s">
        <v>478</v>
      </c>
      <c r="C1" s="7" t="s">
        <v>480</v>
      </c>
      <c r="D1" s="7" t="s">
        <v>477</v>
      </c>
      <c r="F1" s="7" t="s">
        <v>475</v>
      </c>
      <c r="G1" s="7" t="s">
        <v>488</v>
      </c>
      <c r="H1" s="7" t="s">
        <v>481</v>
      </c>
    </row>
    <row r="2" spans="1:8" x14ac:dyDescent="0.25">
      <c r="A2" s="7" t="s">
        <v>35</v>
      </c>
      <c r="B2" s="18">
        <v>1.4230110521150753E-3</v>
      </c>
      <c r="C2" s="18">
        <v>5.9984437566786624E-3</v>
      </c>
      <c r="D2" s="18">
        <v>1.1291657554844382E-2</v>
      </c>
      <c r="F2" s="7" t="s">
        <v>35</v>
      </c>
      <c r="G2" s="18">
        <v>2.3139022369606434E-2</v>
      </c>
      <c r="H2" s="18">
        <v>2.497452347459201E-2</v>
      </c>
    </row>
    <row r="3" spans="1:8" x14ac:dyDescent="0.25">
      <c r="A3" s="7" t="s">
        <v>54</v>
      </c>
      <c r="B3" s="18">
        <v>-3.5262377180291063E-4</v>
      </c>
      <c r="C3" s="18">
        <v>-1.6829504272176477E-3</v>
      </c>
      <c r="D3" s="18">
        <v>1.0769851961987785E-3</v>
      </c>
      <c r="F3" s="7" t="s">
        <v>54</v>
      </c>
      <c r="G3" s="18">
        <v>2.3322643705598032E-2</v>
      </c>
      <c r="H3" s="18">
        <v>2.2952669418992971E-2</v>
      </c>
    </row>
    <row r="4" spans="1:8" x14ac:dyDescent="0.25">
      <c r="A4" s="7" t="s">
        <v>476</v>
      </c>
      <c r="B4" s="18">
        <v>6.9500077430870112E-4</v>
      </c>
      <c r="C4" s="18">
        <v>2.8490721412811754E-3</v>
      </c>
      <c r="D4" s="18">
        <v>7.1036418877996844E-3</v>
      </c>
      <c r="F4" s="7" t="s">
        <v>476</v>
      </c>
      <c r="G4" s="18">
        <v>2.3214307117362991E-2</v>
      </c>
      <c r="H4" s="18">
        <v>2.4145563311796424E-2</v>
      </c>
    </row>
    <row r="5" spans="1:8" x14ac:dyDescent="0.25">
      <c r="A5" s="7"/>
      <c r="B5" s="7"/>
      <c r="C5" s="7"/>
      <c r="D5" s="7"/>
      <c r="F5" s="7" t="s">
        <v>475</v>
      </c>
      <c r="G5" s="7" t="s">
        <v>489</v>
      </c>
      <c r="H5" s="7" t="s">
        <v>482</v>
      </c>
    </row>
    <row r="6" spans="1:8" x14ac:dyDescent="0.25">
      <c r="A6" s="43" t="s">
        <v>475</v>
      </c>
      <c r="B6" s="7" t="s">
        <v>481</v>
      </c>
      <c r="C6" s="7" t="s">
        <v>482</v>
      </c>
      <c r="D6" s="7" t="s">
        <v>479</v>
      </c>
      <c r="F6" s="7" t="s">
        <v>35</v>
      </c>
      <c r="G6" s="18">
        <v>3.0331787573546237E-2</v>
      </c>
      <c r="H6" s="18">
        <v>2.9365296989288428E-2</v>
      </c>
    </row>
    <row r="7" spans="1:8" x14ac:dyDescent="0.25">
      <c r="A7" s="7" t="s">
        <v>35</v>
      </c>
      <c r="B7" s="18">
        <v>2.497452347459201E-2</v>
      </c>
      <c r="C7" s="18">
        <v>2.9365296989288428E-2</v>
      </c>
      <c r="D7" s="18">
        <v>3.0366974050361019E-2</v>
      </c>
      <c r="F7" s="7" t="s">
        <v>54</v>
      </c>
      <c r="G7" s="18">
        <v>3.4478975999269912E-2</v>
      </c>
      <c r="H7" s="18">
        <v>3.2507393888542888E-2</v>
      </c>
    </row>
    <row r="8" spans="1:8" x14ac:dyDescent="0.25">
      <c r="A8" s="7" t="s">
        <v>54</v>
      </c>
      <c r="B8" s="18">
        <v>2.2952669418992971E-2</v>
      </c>
      <c r="C8" s="18">
        <v>3.2507393888542888E-2</v>
      </c>
      <c r="D8" s="18">
        <v>3.2432894096239596E-2</v>
      </c>
      <c r="F8" s="7" t="s">
        <v>476</v>
      </c>
      <c r="G8" s="18">
        <v>3.2032134828092959E-2</v>
      </c>
      <c r="H8" s="18">
        <v>3.0653556717982741E-2</v>
      </c>
    </row>
    <row r="9" spans="1:8" x14ac:dyDescent="0.25">
      <c r="A9" s="7" t="s">
        <v>476</v>
      </c>
      <c r="B9" s="18">
        <v>2.4145563311796424E-2</v>
      </c>
      <c r="C9" s="18">
        <v>3.0653556717982741E-2</v>
      </c>
      <c r="D9" s="18">
        <v>3.1214001269171242E-2</v>
      </c>
      <c r="F9" s="7" t="s">
        <v>475</v>
      </c>
      <c r="G9" s="7" t="s">
        <v>490</v>
      </c>
      <c r="H9" s="7" t="s">
        <v>479</v>
      </c>
    </row>
    <row r="10" spans="1:8" x14ac:dyDescent="0.25">
      <c r="A10" s="7"/>
      <c r="B10" s="7"/>
      <c r="C10" s="7"/>
      <c r="D10" s="7"/>
      <c r="F10" s="7" t="s">
        <v>35</v>
      </c>
      <c r="G10" s="18">
        <v>3.0763714153767038E-2</v>
      </c>
      <c r="H10" s="18">
        <v>3.0366974050361019E-2</v>
      </c>
    </row>
    <row r="11" spans="1:8" x14ac:dyDescent="0.25">
      <c r="A11" s="43" t="s">
        <v>475</v>
      </c>
      <c r="B11" s="7" t="s">
        <v>488</v>
      </c>
      <c r="C11" s="7" t="s">
        <v>489</v>
      </c>
      <c r="D11" s="7" t="s">
        <v>490</v>
      </c>
      <c r="F11" s="7" t="s">
        <v>54</v>
      </c>
      <c r="G11" s="18">
        <v>3.3935907475375691E-2</v>
      </c>
      <c r="H11" s="18">
        <v>3.2432894096239596E-2</v>
      </c>
    </row>
    <row r="12" spans="1:8" x14ac:dyDescent="0.25">
      <c r="A12" s="7" t="s">
        <v>35</v>
      </c>
      <c r="B12" s="18">
        <v>2.3139022369606434E-2</v>
      </c>
      <c r="C12" s="18">
        <v>3.0331787573546237E-2</v>
      </c>
      <c r="D12" s="18">
        <v>3.0763714153767038E-2</v>
      </c>
      <c r="F12" s="7" t="s">
        <v>476</v>
      </c>
      <c r="G12" s="18">
        <v>3.2064313415626586E-2</v>
      </c>
      <c r="H12" s="18">
        <v>3.1214001269171242E-2</v>
      </c>
    </row>
    <row r="13" spans="1:8" x14ac:dyDescent="0.25">
      <c r="A13" s="7" t="s">
        <v>54</v>
      </c>
      <c r="B13" s="18">
        <v>2.3322643705598032E-2</v>
      </c>
      <c r="C13" s="18">
        <v>3.4478975999269912E-2</v>
      </c>
      <c r="D13" s="18">
        <v>3.3935907475375691E-2</v>
      </c>
    </row>
    <row r="14" spans="1:8" x14ac:dyDescent="0.25">
      <c r="A14" s="7" t="s">
        <v>476</v>
      </c>
      <c r="B14" s="18">
        <v>2.3214307117362991E-2</v>
      </c>
      <c r="C14" s="18">
        <v>3.2032134828092959E-2</v>
      </c>
      <c r="D14" s="18">
        <v>3.2064313415626586E-2</v>
      </c>
    </row>
  </sheetData>
  <pageMargins left="0.7" right="0.7" top="0.75" bottom="0.75" header="0.3" footer="0.3"/>
  <drawing r:id="rId4"/>
  <tableParts count="3">
    <tablePart r:id="rId5"/>
    <tablePart r:id="rId6"/>
    <tablePart r:id="rId7"/>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01500-E211-435D-A183-B6F4E0079968}">
  <dimension ref="A1:H23"/>
  <sheetViews>
    <sheetView workbookViewId="0">
      <selection activeCell="A6" sqref="A6:D6"/>
    </sheetView>
  </sheetViews>
  <sheetFormatPr baseColWidth="10" defaultRowHeight="15" x14ac:dyDescent="0.25"/>
  <cols>
    <col min="1" max="1" width="18.85546875" bestFit="1" customWidth="1"/>
    <col min="2" max="2" width="33.42578125" customWidth="1"/>
    <col min="3" max="4" width="31.85546875" bestFit="1" customWidth="1"/>
    <col min="5" max="5" width="29.28515625" bestFit="1" customWidth="1"/>
    <col min="6" max="7" width="21.85546875" bestFit="1" customWidth="1"/>
    <col min="8" max="10" width="28" bestFit="1" customWidth="1"/>
    <col min="11" max="12" width="30.28515625" bestFit="1" customWidth="1"/>
  </cols>
  <sheetData>
    <row r="1" spans="1:8" x14ac:dyDescent="0.25">
      <c r="A1" s="43" t="s">
        <v>475</v>
      </c>
      <c r="B1" s="7" t="s">
        <v>478</v>
      </c>
      <c r="C1" s="7" t="s">
        <v>480</v>
      </c>
      <c r="D1" s="7" t="s">
        <v>477</v>
      </c>
      <c r="F1" s="7" t="s">
        <v>475</v>
      </c>
      <c r="G1" s="7" t="s">
        <v>488</v>
      </c>
      <c r="H1" s="7" t="s">
        <v>481</v>
      </c>
    </row>
    <row r="2" spans="1:8" x14ac:dyDescent="0.25">
      <c r="A2" s="7" t="s">
        <v>49</v>
      </c>
      <c r="B2" s="18">
        <v>-1.9064527244727601E-3</v>
      </c>
      <c r="C2" s="18">
        <v>1.6341228593935744E-2</v>
      </c>
      <c r="D2" s="18">
        <v>1.073940416385976E-2</v>
      </c>
      <c r="F2" s="7" t="s">
        <v>49</v>
      </c>
      <c r="G2" s="18">
        <v>1.9945004982556788E-2</v>
      </c>
      <c r="H2" s="18">
        <v>2.5844893529086352E-2</v>
      </c>
    </row>
    <row r="3" spans="1:8" x14ac:dyDescent="0.25">
      <c r="A3" s="7" t="s">
        <v>36</v>
      </c>
      <c r="B3" s="18">
        <v>3.6653430269731335E-3</v>
      </c>
      <c r="C3" s="18">
        <v>9.0482290482307715E-5</v>
      </c>
      <c r="D3" s="18">
        <v>9.3399474043489184E-3</v>
      </c>
      <c r="F3" s="7" t="s">
        <v>36</v>
      </c>
      <c r="G3" s="18">
        <v>2.3685485411692457E-2</v>
      </c>
      <c r="H3" s="18">
        <v>2.665677213522628E-2</v>
      </c>
    </row>
    <row r="4" spans="1:8" x14ac:dyDescent="0.25">
      <c r="A4" s="7" t="s">
        <v>44</v>
      </c>
      <c r="B4" s="18">
        <v>5.5806841494078522E-3</v>
      </c>
      <c r="C4" s="18">
        <v>-1.2060991296921559E-2</v>
      </c>
      <c r="D4" s="18">
        <v>1.6061944759802049E-3</v>
      </c>
      <c r="F4" s="7" t="s">
        <v>44</v>
      </c>
      <c r="G4" s="18">
        <v>2.4178417436972688E-2</v>
      </c>
      <c r="H4" s="18">
        <v>1.9537549716309138E-2</v>
      </c>
    </row>
    <row r="5" spans="1:8" x14ac:dyDescent="0.25">
      <c r="A5" s="7" t="s">
        <v>71</v>
      </c>
      <c r="B5" s="18">
        <v>-1.0260997435348845E-2</v>
      </c>
      <c r="C5" s="18">
        <v>-1.8747146889372093E-2</v>
      </c>
      <c r="D5" s="18">
        <v>-2.5307872776407007E-2</v>
      </c>
      <c r="F5" s="7" t="s">
        <v>71</v>
      </c>
      <c r="G5" s="18">
        <v>2.8029181464193424E-2</v>
      </c>
      <c r="H5" s="18">
        <v>2.2818349529309903E-2</v>
      </c>
    </row>
    <row r="6" spans="1:8" x14ac:dyDescent="0.25">
      <c r="A6" s="7" t="s">
        <v>43</v>
      </c>
      <c r="B6" s="18">
        <v>3.7169343556590724E-3</v>
      </c>
      <c r="C6" s="18">
        <v>6.8782316291898073E-3</v>
      </c>
      <c r="D6" s="18">
        <v>1.686817744664041E-2</v>
      </c>
      <c r="F6" s="7" t="s">
        <v>43</v>
      </c>
      <c r="G6" s="18">
        <v>2.3042121780442276E-2</v>
      </c>
      <c r="H6" s="18">
        <v>2.2104630636152877E-2</v>
      </c>
    </row>
    <row r="7" spans="1:8" x14ac:dyDescent="0.25">
      <c r="A7" s="7" t="s">
        <v>476</v>
      </c>
      <c r="B7" s="18">
        <v>6.9500077430870112E-4</v>
      </c>
      <c r="C7" s="18">
        <v>2.8490721412811754E-3</v>
      </c>
      <c r="D7" s="18">
        <v>7.1036418877996861E-3</v>
      </c>
      <c r="F7" s="7" t="s">
        <v>476</v>
      </c>
      <c r="G7" s="18">
        <v>2.3214307117362977E-2</v>
      </c>
      <c r="H7" s="18">
        <v>2.4145563311796406E-2</v>
      </c>
    </row>
    <row r="8" spans="1:8" x14ac:dyDescent="0.25">
      <c r="A8" s="7"/>
      <c r="B8" s="7"/>
      <c r="C8" s="7"/>
      <c r="D8" s="7"/>
      <c r="F8" s="7" t="s">
        <v>475</v>
      </c>
      <c r="G8" s="7" t="s">
        <v>489</v>
      </c>
      <c r="H8" s="7" t="s">
        <v>482</v>
      </c>
    </row>
    <row r="9" spans="1:8" x14ac:dyDescent="0.25">
      <c r="A9" s="43" t="s">
        <v>475</v>
      </c>
      <c r="B9" s="7" t="s">
        <v>481</v>
      </c>
      <c r="C9" s="7" t="s">
        <v>482</v>
      </c>
      <c r="D9" s="7" t="s">
        <v>479</v>
      </c>
      <c r="F9" s="7" t="s">
        <v>49</v>
      </c>
      <c r="G9" s="18">
        <v>2.8194553955660225E-2</v>
      </c>
      <c r="H9" s="18">
        <v>2.6386763713611275E-2</v>
      </c>
    </row>
    <row r="10" spans="1:8" x14ac:dyDescent="0.25">
      <c r="A10" s="7" t="s">
        <v>49</v>
      </c>
      <c r="B10" s="18">
        <v>2.5844893529086352E-2</v>
      </c>
      <c r="C10" s="18">
        <v>2.6386763713611275E-2</v>
      </c>
      <c r="D10" s="18">
        <v>2.7662233887815694E-2</v>
      </c>
      <c r="F10" s="7" t="s">
        <v>36</v>
      </c>
      <c r="G10" s="18">
        <v>3.1109628722406347E-2</v>
      </c>
      <c r="H10" s="18">
        <v>3.1801621189894734E-2</v>
      </c>
    </row>
    <row r="11" spans="1:8" x14ac:dyDescent="0.25">
      <c r="A11" s="7" t="s">
        <v>36</v>
      </c>
      <c r="B11" s="18">
        <v>2.665677213522628E-2</v>
      </c>
      <c r="C11" s="18">
        <v>3.1801621189894734E-2</v>
      </c>
      <c r="D11" s="18">
        <v>3.3442234594129643E-2</v>
      </c>
      <c r="F11" s="7" t="s">
        <v>44</v>
      </c>
      <c r="G11" s="18">
        <v>3.5849174266689647E-2</v>
      </c>
      <c r="H11" s="18">
        <v>3.6948946719007822E-2</v>
      </c>
    </row>
    <row r="12" spans="1:8" x14ac:dyDescent="0.25">
      <c r="A12" s="7" t="s">
        <v>44</v>
      </c>
      <c r="B12" s="18">
        <v>1.9537549716309138E-2</v>
      </c>
      <c r="C12" s="18">
        <v>3.6948946719007822E-2</v>
      </c>
      <c r="D12" s="18">
        <v>3.3871846476928286E-2</v>
      </c>
      <c r="F12" s="7" t="s">
        <v>71</v>
      </c>
      <c r="G12" s="18">
        <v>4.2202205883427012E-2</v>
      </c>
      <c r="H12" s="18">
        <v>3.560709279145003E-2</v>
      </c>
    </row>
    <row r="13" spans="1:8" x14ac:dyDescent="0.25">
      <c r="A13" s="7" t="s">
        <v>71</v>
      </c>
      <c r="B13" s="18">
        <v>2.2818349529309903E-2</v>
      </c>
      <c r="C13" s="18">
        <v>3.560709279145003E-2</v>
      </c>
      <c r="D13" s="18">
        <v>3.4105054493624096E-2</v>
      </c>
      <c r="F13" s="7" t="s">
        <v>43</v>
      </c>
      <c r="G13" s="18">
        <v>3.0761258138818789E-2</v>
      </c>
      <c r="H13" s="18">
        <v>2.9641426063957643E-2</v>
      </c>
    </row>
    <row r="14" spans="1:8" x14ac:dyDescent="0.25">
      <c r="A14" s="7" t="s">
        <v>43</v>
      </c>
      <c r="B14" s="18">
        <v>2.2104630636152877E-2</v>
      </c>
      <c r="C14" s="18">
        <v>2.9641426063957643E-2</v>
      </c>
      <c r="D14" s="18">
        <v>3.0240239663988658E-2</v>
      </c>
      <c r="F14" s="7" t="s">
        <v>476</v>
      </c>
      <c r="G14" s="18">
        <v>3.2032134828092931E-2</v>
      </c>
      <c r="H14" s="18">
        <v>3.0653556717982741E-2</v>
      </c>
    </row>
    <row r="15" spans="1:8" x14ac:dyDescent="0.25">
      <c r="A15" s="7" t="s">
        <v>476</v>
      </c>
      <c r="B15" s="18">
        <v>2.4145563311796406E-2</v>
      </c>
      <c r="C15" s="18">
        <v>3.0653556717982741E-2</v>
      </c>
      <c r="D15" s="18">
        <v>3.1214001269171229E-2</v>
      </c>
      <c r="F15" s="7" t="s">
        <v>475</v>
      </c>
      <c r="G15" s="7" t="s">
        <v>490</v>
      </c>
      <c r="H15" s="7" t="s">
        <v>479</v>
      </c>
    </row>
    <row r="16" spans="1:8" x14ac:dyDescent="0.25">
      <c r="A16" s="7"/>
      <c r="B16" s="7"/>
      <c r="C16" s="7"/>
      <c r="D16" s="7"/>
      <c r="F16" s="7" t="s">
        <v>49</v>
      </c>
      <c r="G16" s="18">
        <v>2.7247884135385529E-2</v>
      </c>
      <c r="H16" s="18">
        <v>2.7662233887815694E-2</v>
      </c>
    </row>
    <row r="17" spans="1:8" x14ac:dyDescent="0.25">
      <c r="A17" s="43" t="s">
        <v>475</v>
      </c>
      <c r="B17" s="7" t="s">
        <v>488</v>
      </c>
      <c r="C17" s="7" t="s">
        <v>489</v>
      </c>
      <c r="D17" s="7" t="s">
        <v>490</v>
      </c>
      <c r="F17" s="7" t="s">
        <v>36</v>
      </c>
      <c r="G17" s="18">
        <v>3.5103742569474558E-2</v>
      </c>
      <c r="H17" s="18">
        <v>3.3442234594129643E-2</v>
      </c>
    </row>
    <row r="18" spans="1:8" x14ac:dyDescent="0.25">
      <c r="A18" s="7" t="s">
        <v>49</v>
      </c>
      <c r="B18" s="18">
        <v>1.9945004982556788E-2</v>
      </c>
      <c r="C18" s="18">
        <v>2.8194553955660225E-2</v>
      </c>
      <c r="D18" s="18">
        <v>2.7247884135385529E-2</v>
      </c>
      <c r="F18" s="7" t="s">
        <v>44</v>
      </c>
      <c r="G18" s="18">
        <v>3.5746693708005942E-2</v>
      </c>
      <c r="H18" s="18">
        <v>3.3871846476928286E-2</v>
      </c>
    </row>
    <row r="19" spans="1:8" x14ac:dyDescent="0.25">
      <c r="A19" s="7" t="s">
        <v>36</v>
      </c>
      <c r="B19" s="18">
        <v>2.3685485411692457E-2</v>
      </c>
      <c r="C19" s="18">
        <v>3.1109628722406347E-2</v>
      </c>
      <c r="D19" s="18">
        <v>3.5103742569474558E-2</v>
      </c>
      <c r="F19" s="7" t="s">
        <v>71</v>
      </c>
      <c r="G19" s="18">
        <v>3.728241971819804E-2</v>
      </c>
      <c r="H19" s="18">
        <v>3.4105054493624096E-2</v>
      </c>
    </row>
    <row r="20" spans="1:8" x14ac:dyDescent="0.25">
      <c r="A20" s="7" t="s">
        <v>44</v>
      </c>
      <c r="B20" s="18">
        <v>2.4178417436972688E-2</v>
      </c>
      <c r="C20" s="18">
        <v>3.5849174266689647E-2</v>
      </c>
      <c r="D20" s="18">
        <v>3.5746693708005942E-2</v>
      </c>
      <c r="F20" s="7" t="s">
        <v>43</v>
      </c>
      <c r="G20" s="18">
        <v>3.0179386836265764E-2</v>
      </c>
      <c r="H20" s="18">
        <v>3.0240239663988658E-2</v>
      </c>
    </row>
    <row r="21" spans="1:8" x14ac:dyDescent="0.25">
      <c r="A21" s="7" t="s">
        <v>71</v>
      </c>
      <c r="B21" s="18">
        <v>2.8029181464193424E-2</v>
      </c>
      <c r="C21" s="18">
        <v>4.2202205883427012E-2</v>
      </c>
      <c r="D21" s="18">
        <v>3.728241971819804E-2</v>
      </c>
      <c r="F21" s="7" t="s">
        <v>476</v>
      </c>
      <c r="G21" s="18">
        <v>3.2064313415626586E-2</v>
      </c>
      <c r="H21" s="18">
        <v>3.1214001269171229E-2</v>
      </c>
    </row>
    <row r="22" spans="1:8" x14ac:dyDescent="0.25">
      <c r="A22" s="7" t="s">
        <v>43</v>
      </c>
      <c r="B22" s="18">
        <v>2.3042121780442276E-2</v>
      </c>
      <c r="C22" s="18">
        <v>3.0761258138818789E-2</v>
      </c>
      <c r="D22" s="18">
        <v>3.0179386836265764E-2</v>
      </c>
    </row>
    <row r="23" spans="1:8" x14ac:dyDescent="0.25">
      <c r="A23" s="7" t="s">
        <v>476</v>
      </c>
      <c r="B23" s="18">
        <v>2.3214307117362977E-2</v>
      </c>
      <c r="C23" s="18">
        <v>3.2032134828092931E-2</v>
      </c>
      <c r="D23" s="18">
        <v>3.2064313415626586E-2</v>
      </c>
    </row>
  </sheetData>
  <pageMargins left="0.7" right="0.7" top="0.75" bottom="0.75" header="0.3" footer="0.3"/>
  <drawing r:id="rId4"/>
  <tableParts count="3">
    <tablePart r:id="rId5"/>
    <tablePart r:id="rId6"/>
    <tablePart r:id="rId7"/>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79BA7-4125-4EE1-8EA4-B62B6C6C4E95}">
  <dimension ref="A1:H29"/>
  <sheetViews>
    <sheetView workbookViewId="0">
      <selection activeCell="A3" sqref="A3:D3"/>
    </sheetView>
  </sheetViews>
  <sheetFormatPr baseColWidth="10" defaultRowHeight="15" x14ac:dyDescent="0.25"/>
  <cols>
    <col min="1" max="1" width="20.7109375" bestFit="1" customWidth="1"/>
    <col min="2" max="2" width="33.42578125" customWidth="1"/>
    <col min="3" max="3" width="27.42578125" customWidth="1"/>
    <col min="4" max="4" width="24.28515625" bestFit="1" customWidth="1"/>
    <col min="5" max="5" width="29.28515625" bestFit="1" customWidth="1"/>
    <col min="6" max="7" width="21.85546875" bestFit="1" customWidth="1"/>
    <col min="8" max="10" width="28" bestFit="1" customWidth="1"/>
    <col min="11" max="12" width="30.28515625" bestFit="1" customWidth="1"/>
  </cols>
  <sheetData>
    <row r="1" spans="1:8" x14ac:dyDescent="0.25">
      <c r="A1" s="43" t="s">
        <v>475</v>
      </c>
      <c r="B1" s="7" t="s">
        <v>478</v>
      </c>
      <c r="C1" s="7" t="s">
        <v>480</v>
      </c>
      <c r="D1" s="7" t="s">
        <v>477</v>
      </c>
      <c r="F1" s="7" t="s">
        <v>475</v>
      </c>
      <c r="G1" s="7" t="s">
        <v>488</v>
      </c>
      <c r="H1" s="7" t="s">
        <v>481</v>
      </c>
    </row>
    <row r="2" spans="1:8" x14ac:dyDescent="0.25">
      <c r="A2" s="7" t="s">
        <v>65</v>
      </c>
      <c r="B2" s="18">
        <v>-1.0680830821168344E-2</v>
      </c>
      <c r="C2" s="18">
        <v>-1.8704253076775493E-2</v>
      </c>
      <c r="D2" s="18">
        <v>-2.8657499497927411E-2</v>
      </c>
      <c r="F2" s="7" t="s">
        <v>65</v>
      </c>
      <c r="G2" s="18">
        <v>2.5754286323327949E-2</v>
      </c>
      <c r="H2" s="18">
        <v>2.4913091950028363E-2</v>
      </c>
    </row>
    <row r="3" spans="1:8" x14ac:dyDescent="0.25">
      <c r="A3" s="7" t="s">
        <v>55</v>
      </c>
      <c r="B3" s="18">
        <v>-5.8747393582544048E-3</v>
      </c>
      <c r="C3" s="18">
        <v>-4.8032944199297876E-3</v>
      </c>
      <c r="D3" s="18">
        <v>-1.3725672797683941E-3</v>
      </c>
      <c r="F3" s="7" t="s">
        <v>55</v>
      </c>
      <c r="G3" s="18">
        <v>1.5118816564701463E-2</v>
      </c>
      <c r="H3" s="18">
        <v>2.0118875297743533E-2</v>
      </c>
    </row>
    <row r="4" spans="1:8" x14ac:dyDescent="0.25">
      <c r="A4" s="7" t="s">
        <v>68</v>
      </c>
      <c r="B4" s="18">
        <v>6.1176154527431154E-3</v>
      </c>
      <c r="C4" s="18">
        <v>9.8657485934414754E-3</v>
      </c>
      <c r="D4" s="18">
        <v>1.8454249781289407E-2</v>
      </c>
      <c r="F4" s="7" t="s">
        <v>68</v>
      </c>
      <c r="G4" s="18">
        <v>2.0416306248411717E-2</v>
      </c>
      <c r="H4" s="18">
        <v>2.1636338348330817E-2</v>
      </c>
    </row>
    <row r="5" spans="1:8" x14ac:dyDescent="0.25">
      <c r="A5" s="7" t="s">
        <v>97</v>
      </c>
      <c r="B5" s="18">
        <v>1.3887271213134775E-3</v>
      </c>
      <c r="C5" s="18">
        <v>7.9982774954504721E-3</v>
      </c>
      <c r="D5" s="18">
        <v>2.1791694062323341E-2</v>
      </c>
      <c r="F5" s="7" t="s">
        <v>97</v>
      </c>
      <c r="G5" s="18">
        <v>2.1226344735121288E-2</v>
      </c>
      <c r="H5" s="18">
        <v>2.2394864482129209E-2</v>
      </c>
    </row>
    <row r="6" spans="1:8" x14ac:dyDescent="0.25">
      <c r="A6" s="7" t="s">
        <v>38</v>
      </c>
      <c r="B6" s="18">
        <v>3.7818635031676893E-3</v>
      </c>
      <c r="C6" s="18">
        <v>-1.5889331776482852E-3</v>
      </c>
      <c r="D6" s="18">
        <v>9.1764168993046184E-3</v>
      </c>
      <c r="F6" s="7" t="s">
        <v>38</v>
      </c>
      <c r="G6" s="18">
        <v>2.4119845134737607E-2</v>
      </c>
      <c r="H6" s="18">
        <v>2.7353648041372341E-2</v>
      </c>
    </row>
    <row r="7" spans="1:8" x14ac:dyDescent="0.25">
      <c r="A7" s="7" t="s">
        <v>37</v>
      </c>
      <c r="B7" s="18">
        <v>1.3082700787833215E-2</v>
      </c>
      <c r="C7" s="18">
        <v>1.1908594349748685E-2</v>
      </c>
      <c r="D7" s="18">
        <v>5.8800842916486417E-3</v>
      </c>
      <c r="F7" s="7" t="s">
        <v>37</v>
      </c>
      <c r="G7" s="18">
        <v>2.8944019620214183E-2</v>
      </c>
      <c r="H7" s="18">
        <v>3.8754255476278587E-2</v>
      </c>
    </row>
    <row r="8" spans="1:8" x14ac:dyDescent="0.25">
      <c r="A8" s="7" t="s">
        <v>45</v>
      </c>
      <c r="B8" s="18">
        <v>-4.186181360060221E-3</v>
      </c>
      <c r="C8" s="18">
        <v>5.3021681191445964E-3</v>
      </c>
      <c r="D8" s="18">
        <v>1.1016437972373111E-3</v>
      </c>
      <c r="F8" s="7" t="s">
        <v>45</v>
      </c>
      <c r="G8" s="18">
        <v>2.6813042513629516E-2</v>
      </c>
      <c r="H8" s="18">
        <v>2.2850896815571332E-2</v>
      </c>
    </row>
    <row r="9" spans="1:8" x14ac:dyDescent="0.25">
      <c r="A9" s="7" t="s">
        <v>476</v>
      </c>
      <c r="B9" s="18">
        <v>6.9500077430870112E-4</v>
      </c>
      <c r="C9" s="18">
        <v>2.8490721412811754E-3</v>
      </c>
      <c r="D9" s="18">
        <v>7.1036418877996818E-3</v>
      </c>
      <c r="F9" s="7" t="s">
        <v>476</v>
      </c>
      <c r="G9" s="18">
        <v>2.3214307117362977E-2</v>
      </c>
      <c r="H9" s="18">
        <v>2.4145563311796403E-2</v>
      </c>
    </row>
    <row r="10" spans="1:8" x14ac:dyDescent="0.25">
      <c r="A10" s="7"/>
      <c r="B10" s="7"/>
      <c r="C10" s="7"/>
      <c r="D10" s="7"/>
      <c r="F10" s="7" t="s">
        <v>475</v>
      </c>
      <c r="G10" s="7" t="s">
        <v>489</v>
      </c>
      <c r="H10" s="7" t="s">
        <v>482</v>
      </c>
    </row>
    <row r="11" spans="1:8" x14ac:dyDescent="0.25">
      <c r="A11" s="43" t="s">
        <v>475</v>
      </c>
      <c r="B11" s="7" t="s">
        <v>481</v>
      </c>
      <c r="C11" s="7" t="s">
        <v>482</v>
      </c>
      <c r="D11" s="7" t="s">
        <v>479</v>
      </c>
      <c r="F11" s="7" t="s">
        <v>65</v>
      </c>
      <c r="G11" s="18">
        <v>3.1302796010374646E-2</v>
      </c>
      <c r="H11" s="18">
        <v>4.4658313277819127E-2</v>
      </c>
    </row>
    <row r="12" spans="1:8" x14ac:dyDescent="0.25">
      <c r="A12" s="7" t="s">
        <v>65</v>
      </c>
      <c r="B12" s="18">
        <v>2.4913091950028363E-2</v>
      </c>
      <c r="C12" s="18">
        <v>4.4658313277819127E-2</v>
      </c>
      <c r="D12" s="18">
        <v>3.7927672997060291E-2</v>
      </c>
      <c r="F12" s="7" t="s">
        <v>55</v>
      </c>
      <c r="G12" s="18">
        <v>3.3780187630012906E-2</v>
      </c>
      <c r="H12" s="18">
        <v>3.5490033507619326E-2</v>
      </c>
    </row>
    <row r="13" spans="1:8" x14ac:dyDescent="0.25">
      <c r="A13" s="7" t="s">
        <v>55</v>
      </c>
      <c r="B13" s="18">
        <v>2.0118875297743533E-2</v>
      </c>
      <c r="C13" s="18">
        <v>3.5490033507619326E-2</v>
      </c>
      <c r="D13" s="18">
        <v>3.5203285566263204E-2</v>
      </c>
      <c r="F13" s="7" t="s">
        <v>68</v>
      </c>
      <c r="G13" s="18">
        <v>2.7215780674789612E-2</v>
      </c>
      <c r="H13" s="18">
        <v>2.8121632927700223E-2</v>
      </c>
    </row>
    <row r="14" spans="1:8" x14ac:dyDescent="0.25">
      <c r="A14" s="7" t="s">
        <v>68</v>
      </c>
      <c r="B14" s="18">
        <v>2.1636338348330817E-2</v>
      </c>
      <c r="C14" s="18">
        <v>2.8121632927700223E-2</v>
      </c>
      <c r="D14" s="18">
        <v>2.7921589870680143E-2</v>
      </c>
      <c r="F14" s="7" t="s">
        <v>97</v>
      </c>
      <c r="G14" s="18">
        <v>2.8302132849814511E-2</v>
      </c>
      <c r="H14" s="18">
        <v>2.1005840256659712E-2</v>
      </c>
    </row>
    <row r="15" spans="1:8" x14ac:dyDescent="0.25">
      <c r="A15" s="7" t="s">
        <v>97</v>
      </c>
      <c r="B15" s="18">
        <v>2.2394864482129209E-2</v>
      </c>
      <c r="C15" s="18">
        <v>2.1005840256659712E-2</v>
      </c>
      <c r="D15" s="18">
        <v>2.6633277317269641E-2</v>
      </c>
      <c r="F15" s="7" t="s">
        <v>38</v>
      </c>
      <c r="G15" s="18">
        <v>3.1571967573964826E-2</v>
      </c>
      <c r="H15" s="18">
        <v>3.1243452835637269E-2</v>
      </c>
    </row>
    <row r="16" spans="1:8" x14ac:dyDescent="0.25">
      <c r="A16" s="7" t="s">
        <v>38</v>
      </c>
      <c r="B16" s="18">
        <v>2.7353648041372341E-2</v>
      </c>
      <c r="C16" s="18">
        <v>3.1243452835637269E-2</v>
      </c>
      <c r="D16" s="18">
        <v>3.311326700500479E-2</v>
      </c>
      <c r="F16" s="7" t="s">
        <v>37</v>
      </c>
      <c r="G16" s="18">
        <v>3.607079265902851E-2</v>
      </c>
      <c r="H16" s="18">
        <v>3.409898221120309E-2</v>
      </c>
    </row>
    <row r="17" spans="1:8" x14ac:dyDescent="0.25">
      <c r="A17" s="7" t="s">
        <v>37</v>
      </c>
      <c r="B17" s="18">
        <v>3.8754255476278587E-2</v>
      </c>
      <c r="C17" s="18">
        <v>3.409898221120309E-2</v>
      </c>
      <c r="D17" s="18">
        <v>3.4711092504798834E-2</v>
      </c>
      <c r="F17" s="7" t="s">
        <v>45</v>
      </c>
      <c r="G17" s="18">
        <v>3.6067752710717535E-2</v>
      </c>
      <c r="H17" s="18">
        <v>3.0229354401129699E-2</v>
      </c>
    </row>
    <row r="18" spans="1:8" x14ac:dyDescent="0.25">
      <c r="A18" s="7" t="s">
        <v>45</v>
      </c>
      <c r="B18" s="18">
        <v>2.2850896815571332E-2</v>
      </c>
      <c r="C18" s="18">
        <v>3.0229354401129699E-2</v>
      </c>
      <c r="D18" s="18">
        <v>3.0157207922151059E-2</v>
      </c>
      <c r="F18" s="7" t="s">
        <v>476</v>
      </c>
      <c r="G18" s="18">
        <v>3.2032134828092938E-2</v>
      </c>
      <c r="H18" s="18">
        <v>3.0653556717982755E-2</v>
      </c>
    </row>
    <row r="19" spans="1:8" x14ac:dyDescent="0.25">
      <c r="A19" s="7" t="s">
        <v>476</v>
      </c>
      <c r="B19" s="18">
        <v>2.4145563311796403E-2</v>
      </c>
      <c r="C19" s="18">
        <v>3.0653556717982755E-2</v>
      </c>
      <c r="D19" s="18">
        <v>3.1214001269171239E-2</v>
      </c>
      <c r="F19" s="7" t="s">
        <v>475</v>
      </c>
      <c r="G19" s="7" t="s">
        <v>490</v>
      </c>
      <c r="H19" s="7" t="s">
        <v>479</v>
      </c>
    </row>
    <row r="20" spans="1:8" x14ac:dyDescent="0.25">
      <c r="A20" s="7"/>
      <c r="B20" s="7"/>
      <c r="C20" s="7"/>
      <c r="D20" s="7"/>
      <c r="F20" s="7" t="s">
        <v>65</v>
      </c>
      <c r="G20" s="18">
        <v>3.4402181609608271E-2</v>
      </c>
      <c r="H20" s="18">
        <v>3.7927672997060291E-2</v>
      </c>
    </row>
    <row r="21" spans="1:8" x14ac:dyDescent="0.25">
      <c r="A21" s="43" t="s">
        <v>475</v>
      </c>
      <c r="B21" s="7" t="s">
        <v>488</v>
      </c>
      <c r="C21" s="7" t="s">
        <v>489</v>
      </c>
      <c r="D21" s="7" t="s">
        <v>490</v>
      </c>
      <c r="F21" s="7" t="s">
        <v>55</v>
      </c>
      <c r="G21" s="18">
        <v>3.2130205102146439E-2</v>
      </c>
      <c r="H21" s="18">
        <v>3.5203285566263204E-2</v>
      </c>
    </row>
    <row r="22" spans="1:8" x14ac:dyDescent="0.25">
      <c r="A22" s="7" t="s">
        <v>65</v>
      </c>
      <c r="B22" s="18">
        <v>2.5754286323327949E-2</v>
      </c>
      <c r="C22" s="18">
        <v>3.1302796010374646E-2</v>
      </c>
      <c r="D22" s="18">
        <v>3.4402181609608271E-2</v>
      </c>
      <c r="F22" s="7" t="s">
        <v>68</v>
      </c>
      <c r="G22" s="18">
        <v>2.8831263691353217E-2</v>
      </c>
      <c r="H22" s="18">
        <v>2.7921589870680143E-2</v>
      </c>
    </row>
    <row r="23" spans="1:8" x14ac:dyDescent="0.25">
      <c r="A23" s="7" t="s">
        <v>55</v>
      </c>
      <c r="B23" s="18">
        <v>1.5118816564701463E-2</v>
      </c>
      <c r="C23" s="18">
        <v>3.3780187630012906E-2</v>
      </c>
      <c r="D23" s="18">
        <v>3.2130205102146439E-2</v>
      </c>
      <c r="F23" s="7" t="s">
        <v>97</v>
      </c>
      <c r="G23" s="18">
        <v>3.0100955551929102E-2</v>
      </c>
      <c r="H23" s="18">
        <v>2.6633277317269641E-2</v>
      </c>
    </row>
    <row r="24" spans="1:8" x14ac:dyDescent="0.25">
      <c r="A24" s="7" t="s">
        <v>68</v>
      </c>
      <c r="B24" s="18">
        <v>2.0416306248411717E-2</v>
      </c>
      <c r="C24" s="18">
        <v>2.7215780674789612E-2</v>
      </c>
      <c r="D24" s="18">
        <v>2.8831263691353217E-2</v>
      </c>
      <c r="F24" s="7" t="s">
        <v>38</v>
      </c>
      <c r="G24" s="18">
        <v>3.5092089492109152E-2</v>
      </c>
      <c r="H24" s="18">
        <v>3.311326700500479E-2</v>
      </c>
    </row>
    <row r="25" spans="1:8" x14ac:dyDescent="0.25">
      <c r="A25" s="7" t="s">
        <v>97</v>
      </c>
      <c r="B25" s="18">
        <v>2.1226344735121288E-2</v>
      </c>
      <c r="C25" s="18">
        <v>2.8302132849814511E-2</v>
      </c>
      <c r="D25" s="18">
        <v>3.0100955551929102E-2</v>
      </c>
      <c r="F25" s="7" t="s">
        <v>37</v>
      </c>
      <c r="G25" s="18">
        <v>3.1176616865006144E-2</v>
      </c>
      <c r="H25" s="18">
        <v>3.4711092504798834E-2</v>
      </c>
    </row>
    <row r="26" spans="1:8" x14ac:dyDescent="0.25">
      <c r="A26" s="7" t="s">
        <v>38</v>
      </c>
      <c r="B26" s="18">
        <v>2.4119845134737607E-2</v>
      </c>
      <c r="C26" s="18">
        <v>3.1571967573964826E-2</v>
      </c>
      <c r="D26" s="18">
        <v>3.5092089492109152E-2</v>
      </c>
      <c r="F26" s="7" t="s">
        <v>45</v>
      </c>
      <c r="G26" s="18">
        <v>3.1809191360231699E-2</v>
      </c>
      <c r="H26" s="18">
        <v>3.0157207922151059E-2</v>
      </c>
    </row>
    <row r="27" spans="1:8" x14ac:dyDescent="0.25">
      <c r="A27" s="7" t="s">
        <v>37</v>
      </c>
      <c r="B27" s="18">
        <v>2.8944019620214183E-2</v>
      </c>
      <c r="C27" s="18">
        <v>3.607079265902851E-2</v>
      </c>
      <c r="D27" s="18">
        <v>3.1176616865006144E-2</v>
      </c>
      <c r="F27" s="7" t="s">
        <v>476</v>
      </c>
      <c r="G27" s="18">
        <v>3.20643134156266E-2</v>
      </c>
      <c r="H27" s="18">
        <v>3.1214001269171239E-2</v>
      </c>
    </row>
    <row r="28" spans="1:8" x14ac:dyDescent="0.25">
      <c r="A28" s="7" t="s">
        <v>45</v>
      </c>
      <c r="B28" s="18">
        <v>2.6813042513629516E-2</v>
      </c>
      <c r="C28" s="18">
        <v>3.6067752710717535E-2</v>
      </c>
      <c r="D28" s="18">
        <v>3.1809191360231699E-2</v>
      </c>
    </row>
    <row r="29" spans="1:8" x14ac:dyDescent="0.25">
      <c r="A29" s="7" t="s">
        <v>476</v>
      </c>
      <c r="B29" s="18">
        <v>2.3214307117362977E-2</v>
      </c>
      <c r="C29" s="18">
        <v>3.2032134828092938E-2</v>
      </c>
      <c r="D29" s="18">
        <v>3.20643134156266E-2</v>
      </c>
    </row>
  </sheetData>
  <pageMargins left="0.7" right="0.7" top="0.75" bottom="0.75" header="0.3" footer="0.3"/>
  <drawing r:id="rId4"/>
  <tableParts count="3">
    <tablePart r:id="rId5"/>
    <tablePart r:id="rId6"/>
    <tablePart r:id="rId7"/>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D5A71-3C5D-4475-B638-56C8A4AEC246}">
  <dimension ref="A1:H29"/>
  <sheetViews>
    <sheetView topLeftCell="A19" workbookViewId="0">
      <selection activeCell="E15" sqref="E15"/>
    </sheetView>
  </sheetViews>
  <sheetFormatPr baseColWidth="10" defaultRowHeight="15" x14ac:dyDescent="0.25"/>
  <cols>
    <col min="1" max="1" width="20.7109375" bestFit="1" customWidth="1"/>
    <col min="2" max="2" width="33.42578125" customWidth="1"/>
    <col min="3" max="4" width="31.85546875" bestFit="1" customWidth="1"/>
    <col min="5" max="5" width="29.28515625" bestFit="1" customWidth="1"/>
    <col min="6" max="7" width="21.85546875" bestFit="1" customWidth="1"/>
    <col min="8" max="10" width="28" bestFit="1" customWidth="1"/>
    <col min="11" max="12" width="30.28515625" bestFit="1" customWidth="1"/>
  </cols>
  <sheetData>
    <row r="1" spans="1:8" x14ac:dyDescent="0.25">
      <c r="A1" s="43" t="s">
        <v>475</v>
      </c>
      <c r="B1" s="7" t="s">
        <v>478</v>
      </c>
      <c r="C1" s="7" t="s">
        <v>480</v>
      </c>
      <c r="D1" s="7" t="s">
        <v>477</v>
      </c>
      <c r="F1" s="7" t="s">
        <v>475</v>
      </c>
      <c r="G1" s="7" t="s">
        <v>488</v>
      </c>
      <c r="H1" s="7" t="s">
        <v>481</v>
      </c>
    </row>
    <row r="2" spans="1:8" x14ac:dyDescent="0.25">
      <c r="A2" s="7" t="s">
        <v>50</v>
      </c>
      <c r="B2" s="18">
        <v>-8.5306324181901438E-3</v>
      </c>
      <c r="C2" s="18">
        <v>1.8187442451487435E-3</v>
      </c>
      <c r="D2" s="18">
        <v>3.3153024662632062E-4</v>
      </c>
      <c r="F2" s="7" t="s">
        <v>50</v>
      </c>
      <c r="G2" s="18">
        <v>2.3197251103852453E-2</v>
      </c>
      <c r="H2" s="18">
        <v>2.182067221419879E-2</v>
      </c>
    </row>
    <row r="3" spans="1:8" x14ac:dyDescent="0.25">
      <c r="A3" s="7" t="s">
        <v>44</v>
      </c>
      <c r="B3" s="18">
        <v>2.233819655989368E-3</v>
      </c>
      <c r="C3" s="18">
        <v>1.1096266186969619E-2</v>
      </c>
      <c r="D3" s="18">
        <v>3.7326430750921027E-2</v>
      </c>
      <c r="F3" s="7" t="s">
        <v>44</v>
      </c>
      <c r="G3" s="18">
        <v>2.2226827908202681E-2</v>
      </c>
      <c r="H3" s="18">
        <v>2.837198159031195E-2</v>
      </c>
    </row>
    <row r="4" spans="1:8" x14ac:dyDescent="0.25">
      <c r="A4" s="7" t="s">
        <v>55</v>
      </c>
      <c r="B4" s="18">
        <v>-7.2177831537230145E-3</v>
      </c>
      <c r="C4" s="18">
        <v>-5.4756109973972864E-4</v>
      </c>
      <c r="D4" s="18">
        <v>-1.0514828412600631E-2</v>
      </c>
      <c r="F4" s="7" t="s">
        <v>55</v>
      </c>
      <c r="G4" s="18">
        <v>2.306036519535103E-2</v>
      </c>
      <c r="H4" s="18">
        <v>2.3262509338188641E-2</v>
      </c>
    </row>
    <row r="5" spans="1:8" x14ac:dyDescent="0.25">
      <c r="A5" s="7" t="s">
        <v>108</v>
      </c>
      <c r="B5" s="18">
        <v>2.0583331527977825E-2</v>
      </c>
      <c r="C5" s="18">
        <v>-4.8981094727185079E-3</v>
      </c>
      <c r="D5" s="18">
        <v>-6.9415317875909863E-3</v>
      </c>
      <c r="F5" s="7" t="s">
        <v>108</v>
      </c>
      <c r="G5" s="18">
        <v>2.6971671660045143E-2</v>
      </c>
      <c r="H5" s="18">
        <v>2.4491005418299842E-2</v>
      </c>
    </row>
    <row r="6" spans="1:8" x14ac:dyDescent="0.25">
      <c r="A6" s="7" t="s">
        <v>80</v>
      </c>
      <c r="B6" s="18">
        <v>3.9970555145589131E-3</v>
      </c>
      <c r="C6" s="18">
        <v>8.8982796117268309E-3</v>
      </c>
      <c r="D6" s="18">
        <v>1.4908951227367013E-2</v>
      </c>
      <c r="F6" s="7" t="s">
        <v>80</v>
      </c>
      <c r="G6" s="18">
        <v>1.9568673373075583E-2</v>
      </c>
      <c r="H6" s="18">
        <v>2.4033365123982561E-2</v>
      </c>
    </row>
    <row r="7" spans="1:8" x14ac:dyDescent="0.25">
      <c r="A7" s="7" t="s">
        <v>37</v>
      </c>
      <c r="B7" s="18">
        <v>-5.9951801344248156E-4</v>
      </c>
      <c r="C7" s="18">
        <v>-1.1912345556379732E-2</v>
      </c>
      <c r="D7" s="18">
        <v>9.7178070217041369E-3</v>
      </c>
      <c r="F7" s="7" t="s">
        <v>37</v>
      </c>
      <c r="G7" s="18">
        <v>2.4312376861546456E-2</v>
      </c>
      <c r="H7" s="18">
        <v>2.5007439012201104E-2</v>
      </c>
    </row>
    <row r="8" spans="1:8" x14ac:dyDescent="0.25">
      <c r="A8" s="7" t="s">
        <v>96</v>
      </c>
      <c r="B8" s="18">
        <v>9.8403270930675513E-3</v>
      </c>
      <c r="C8" s="18">
        <v>1.505456937279656E-2</v>
      </c>
      <c r="D8" s="18">
        <v>2.1231805623064072E-2</v>
      </c>
      <c r="F8" s="7" t="s">
        <v>96</v>
      </c>
      <c r="G8" s="18">
        <v>2.7781091773787025E-2</v>
      </c>
      <c r="H8" s="18">
        <v>2.610665869040767E-2</v>
      </c>
    </row>
    <row r="9" spans="1:8" x14ac:dyDescent="0.25">
      <c r="A9" s="7" t="s">
        <v>476</v>
      </c>
      <c r="B9" s="18">
        <v>6.9500077430870112E-4</v>
      </c>
      <c r="C9" s="18">
        <v>2.8490721412811754E-3</v>
      </c>
      <c r="D9" s="18">
        <v>7.1036418877996835E-3</v>
      </c>
      <c r="F9" s="7" t="s">
        <v>476</v>
      </c>
      <c r="G9" s="18">
        <v>2.3214307117362984E-2</v>
      </c>
      <c r="H9" s="18">
        <v>2.4145563311796403E-2</v>
      </c>
    </row>
    <row r="10" spans="1:8" x14ac:dyDescent="0.25">
      <c r="A10" s="7"/>
      <c r="B10" s="7"/>
      <c r="C10" s="7"/>
      <c r="D10" s="7"/>
      <c r="F10" s="7" t="s">
        <v>475</v>
      </c>
      <c r="G10" s="7" t="s">
        <v>489</v>
      </c>
      <c r="H10" s="7" t="s">
        <v>482</v>
      </c>
    </row>
    <row r="11" spans="1:8" x14ac:dyDescent="0.25">
      <c r="A11" s="43" t="s">
        <v>475</v>
      </c>
      <c r="B11" s="7" t="s">
        <v>481</v>
      </c>
      <c r="C11" s="7" t="s">
        <v>482</v>
      </c>
      <c r="D11" s="7" t="s">
        <v>479</v>
      </c>
      <c r="F11" s="7" t="s">
        <v>50</v>
      </c>
      <c r="G11" s="18">
        <v>3.4716041993321935E-2</v>
      </c>
      <c r="H11" s="18">
        <v>2.7734013522296291E-2</v>
      </c>
    </row>
    <row r="12" spans="1:8" x14ac:dyDescent="0.25">
      <c r="A12" s="7" t="s">
        <v>50</v>
      </c>
      <c r="B12" s="18">
        <v>2.182067221419879E-2</v>
      </c>
      <c r="C12" s="18">
        <v>2.7734013522296291E-2</v>
      </c>
      <c r="D12" s="18">
        <v>3.0087295030397605E-2</v>
      </c>
      <c r="F12" s="7" t="s">
        <v>44</v>
      </c>
      <c r="G12" s="18">
        <v>3.1827748696010738E-2</v>
      </c>
      <c r="H12" s="18">
        <v>2.8236154741284214E-2</v>
      </c>
    </row>
    <row r="13" spans="1:8" x14ac:dyDescent="0.25">
      <c r="A13" s="7" t="s">
        <v>44</v>
      </c>
      <c r="B13" s="18">
        <v>2.837198159031195E-2</v>
      </c>
      <c r="C13" s="18">
        <v>2.8236154741284214E-2</v>
      </c>
      <c r="D13" s="18">
        <v>2.7288849417816775E-2</v>
      </c>
      <c r="F13" s="7" t="s">
        <v>55</v>
      </c>
      <c r="G13" s="18">
        <v>3.22695877670897E-2</v>
      </c>
      <c r="H13" s="18">
        <v>3.4833627665912213E-2</v>
      </c>
    </row>
    <row r="14" spans="1:8" x14ac:dyDescent="0.25">
      <c r="A14" s="7" t="s">
        <v>55</v>
      </c>
      <c r="B14" s="18">
        <v>2.3262509338188641E-2</v>
      </c>
      <c r="C14" s="18">
        <v>3.4833627665912213E-2</v>
      </c>
      <c r="D14" s="18">
        <v>3.3467225042326521E-2</v>
      </c>
      <c r="F14" s="7" t="s">
        <v>108</v>
      </c>
      <c r="G14" s="18">
        <v>2.9075643874452377E-2</v>
      </c>
      <c r="H14" s="18">
        <v>3.2839379102467536E-2</v>
      </c>
    </row>
    <row r="15" spans="1:8" x14ac:dyDescent="0.25">
      <c r="A15" s="7" t="s">
        <v>108</v>
      </c>
      <c r="B15" s="18">
        <v>2.4491005418299842E-2</v>
      </c>
      <c r="C15" s="18">
        <v>3.2839379102467536E-2</v>
      </c>
      <c r="D15" s="18">
        <v>3.0895803971935806E-2</v>
      </c>
      <c r="F15" s="7" t="s">
        <v>80</v>
      </c>
      <c r="G15" s="18">
        <v>2.7485773332301251E-2</v>
      </c>
      <c r="H15" s="18">
        <v>2.7962311138138417E-2</v>
      </c>
    </row>
    <row r="16" spans="1:8" x14ac:dyDescent="0.25">
      <c r="A16" s="7" t="s">
        <v>80</v>
      </c>
      <c r="B16" s="18">
        <v>2.4033365123982561E-2</v>
      </c>
      <c r="C16" s="18">
        <v>2.7962311138138417E-2</v>
      </c>
      <c r="D16" s="18">
        <v>3.0937739960539362E-2</v>
      </c>
      <c r="F16" s="7" t="s">
        <v>37</v>
      </c>
      <c r="G16" s="18">
        <v>3.6537069016274099E-2</v>
      </c>
      <c r="H16" s="18">
        <v>3.1362785873412992E-2</v>
      </c>
    </row>
    <row r="17" spans="1:8" x14ac:dyDescent="0.25">
      <c r="A17" s="7" t="s">
        <v>37</v>
      </c>
      <c r="B17" s="18">
        <v>2.5007439012201104E-2</v>
      </c>
      <c r="C17" s="18">
        <v>3.1362785873412992E-2</v>
      </c>
      <c r="D17" s="18">
        <v>3.2460433417207106E-2</v>
      </c>
      <c r="F17" s="7" t="s">
        <v>96</v>
      </c>
      <c r="G17" s="18">
        <v>3.3531177740978364E-2</v>
      </c>
      <c r="H17" s="18">
        <v>3.3378853350690019E-2</v>
      </c>
    </row>
    <row r="18" spans="1:8" x14ac:dyDescent="0.25">
      <c r="A18" s="7" t="s">
        <v>96</v>
      </c>
      <c r="B18" s="18">
        <v>2.610665869040767E-2</v>
      </c>
      <c r="C18" s="18">
        <v>3.3378853350690019E-2</v>
      </c>
      <c r="D18" s="18">
        <v>3.1209889410224356E-2</v>
      </c>
      <c r="F18" s="7" t="s">
        <v>476</v>
      </c>
      <c r="G18" s="18">
        <v>3.2032134828092938E-2</v>
      </c>
      <c r="H18" s="18">
        <v>3.0653556717982745E-2</v>
      </c>
    </row>
    <row r="19" spans="1:8" x14ac:dyDescent="0.25">
      <c r="A19" s="7" t="s">
        <v>476</v>
      </c>
      <c r="B19" s="18">
        <v>2.4145563311796403E-2</v>
      </c>
      <c r="C19" s="18">
        <v>3.0653556717982745E-2</v>
      </c>
      <c r="D19" s="18">
        <v>3.1214001269171239E-2</v>
      </c>
      <c r="F19" s="7" t="s">
        <v>458</v>
      </c>
      <c r="G19" s="7" t="s">
        <v>490</v>
      </c>
      <c r="H19" s="7" t="s">
        <v>479</v>
      </c>
    </row>
    <row r="20" spans="1:8" x14ac:dyDescent="0.25">
      <c r="A20" s="7"/>
      <c r="B20" s="7"/>
      <c r="C20" s="7"/>
      <c r="D20" s="7"/>
      <c r="F20" s="7" t="s">
        <v>50</v>
      </c>
      <c r="G20" s="18">
        <v>3.0103688170391819E-2</v>
      </c>
      <c r="H20" s="18">
        <v>3.0087295030397605E-2</v>
      </c>
    </row>
    <row r="21" spans="1:8" x14ac:dyDescent="0.25">
      <c r="A21" s="43" t="s">
        <v>475</v>
      </c>
      <c r="B21" s="7" t="s">
        <v>488</v>
      </c>
      <c r="C21" s="7" t="s">
        <v>489</v>
      </c>
      <c r="D21" s="7" t="s">
        <v>490</v>
      </c>
      <c r="F21" s="7" t="s">
        <v>44</v>
      </c>
      <c r="G21" s="18">
        <v>2.9449174566993936E-2</v>
      </c>
      <c r="H21" s="18">
        <v>2.7288849417816775E-2</v>
      </c>
    </row>
    <row r="22" spans="1:8" x14ac:dyDescent="0.25">
      <c r="A22" s="7" t="s">
        <v>50</v>
      </c>
      <c r="B22" s="18">
        <v>2.3197251103852453E-2</v>
      </c>
      <c r="C22" s="18">
        <v>3.4716041993321935E-2</v>
      </c>
      <c r="D22" s="18">
        <v>3.0103688170391819E-2</v>
      </c>
      <c r="F22" s="7" t="s">
        <v>55</v>
      </c>
      <c r="G22" s="18">
        <v>3.3547158431336759E-2</v>
      </c>
      <c r="H22" s="18">
        <v>3.3467225042326521E-2</v>
      </c>
    </row>
    <row r="23" spans="1:8" x14ac:dyDescent="0.25">
      <c r="A23" s="7" t="s">
        <v>44</v>
      </c>
      <c r="B23" s="18">
        <v>2.2226827908202681E-2</v>
      </c>
      <c r="C23" s="18">
        <v>3.1827748696010738E-2</v>
      </c>
      <c r="D23" s="18">
        <v>2.9449174566993936E-2</v>
      </c>
      <c r="F23" s="7" t="s">
        <v>108</v>
      </c>
      <c r="G23" s="18">
        <v>3.2839176051410436E-2</v>
      </c>
      <c r="H23" s="18">
        <v>3.0895803971935806E-2</v>
      </c>
    </row>
    <row r="24" spans="1:8" x14ac:dyDescent="0.25">
      <c r="A24" s="7" t="s">
        <v>55</v>
      </c>
      <c r="B24" s="18">
        <v>2.306036519535103E-2</v>
      </c>
      <c r="C24" s="18">
        <v>3.22695877670897E-2</v>
      </c>
      <c r="D24" s="18">
        <v>3.3547158431336759E-2</v>
      </c>
      <c r="F24" s="7" t="s">
        <v>80</v>
      </c>
      <c r="G24" s="18">
        <v>3.1394742544905221E-2</v>
      </c>
      <c r="H24" s="18">
        <v>3.0937739960539362E-2</v>
      </c>
    </row>
    <row r="25" spans="1:8" x14ac:dyDescent="0.25">
      <c r="A25" s="7" t="s">
        <v>108</v>
      </c>
      <c r="B25" s="18">
        <v>2.6971671660045143E-2</v>
      </c>
      <c r="C25" s="18">
        <v>2.9075643874452377E-2</v>
      </c>
      <c r="D25" s="18">
        <v>3.2839176051410436E-2</v>
      </c>
      <c r="F25" s="7" t="s">
        <v>37</v>
      </c>
      <c r="G25" s="18">
        <v>3.5979591400588949E-2</v>
      </c>
      <c r="H25" s="18">
        <v>3.2460433417207106E-2</v>
      </c>
    </row>
    <row r="26" spans="1:8" x14ac:dyDescent="0.25">
      <c r="A26" s="7" t="s">
        <v>80</v>
      </c>
      <c r="B26" s="18">
        <v>1.9568673373075583E-2</v>
      </c>
      <c r="C26" s="18">
        <v>2.7485773332301251E-2</v>
      </c>
      <c r="D26" s="18">
        <v>3.1394742544905221E-2</v>
      </c>
      <c r="F26" s="7" t="s">
        <v>96</v>
      </c>
      <c r="G26" s="18">
        <v>3.1030164602199786E-2</v>
      </c>
      <c r="H26" s="18">
        <v>3.1209889410224356E-2</v>
      </c>
    </row>
    <row r="27" spans="1:8" x14ac:dyDescent="0.25">
      <c r="A27" s="7" t="s">
        <v>37</v>
      </c>
      <c r="B27" s="18">
        <v>2.4312376861546456E-2</v>
      </c>
      <c r="C27" s="18">
        <v>3.6537069016274099E-2</v>
      </c>
      <c r="D27" s="18">
        <v>3.5979591400588949E-2</v>
      </c>
      <c r="F27" s="7" t="s">
        <v>476</v>
      </c>
      <c r="G27" s="18">
        <v>3.20643134156266E-2</v>
      </c>
      <c r="H27" s="18">
        <v>3.1214001269171239E-2</v>
      </c>
    </row>
    <row r="28" spans="1:8" x14ac:dyDescent="0.25">
      <c r="A28" s="7" t="s">
        <v>96</v>
      </c>
      <c r="B28" s="18">
        <v>2.7781091773787025E-2</v>
      </c>
      <c r="C28" s="18">
        <v>3.3531177740978364E-2</v>
      </c>
      <c r="D28" s="18">
        <v>3.1030164602199786E-2</v>
      </c>
    </row>
    <row r="29" spans="1:8" x14ac:dyDescent="0.25">
      <c r="A29" s="7" t="s">
        <v>476</v>
      </c>
      <c r="B29" s="18">
        <v>2.3214307117362984E-2</v>
      </c>
      <c r="C29" s="18">
        <v>3.2032134828092938E-2</v>
      </c>
      <c r="D29" s="18">
        <v>3.20643134156266E-2</v>
      </c>
    </row>
  </sheetData>
  <pageMargins left="0.7" right="0.7" top="0.75" bottom="0.75" header="0.3" footer="0.3"/>
  <drawing r:id="rId4"/>
  <tableParts count="3">
    <tablePart r:id="rId5"/>
    <tablePart r:id="rId6"/>
    <tablePart r:id="rId7"/>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9C5F4-EF4A-45F0-8DBC-47BC46BA9AC0}">
  <dimension ref="A1:H14"/>
  <sheetViews>
    <sheetView workbookViewId="0">
      <selection activeCell="D50" sqref="D50"/>
    </sheetView>
  </sheetViews>
  <sheetFormatPr baseColWidth="10" defaultRowHeight="15" x14ac:dyDescent="0.25"/>
  <cols>
    <col min="1" max="1" width="17.85546875" bestFit="1" customWidth="1"/>
    <col min="2" max="2" width="33.42578125" customWidth="1"/>
    <col min="3" max="3" width="27.42578125" customWidth="1"/>
    <col min="4" max="4" width="24.28515625" bestFit="1" customWidth="1"/>
    <col min="5" max="5" width="29.28515625" bestFit="1" customWidth="1"/>
    <col min="6" max="7" width="21.85546875" bestFit="1" customWidth="1"/>
    <col min="8" max="10" width="28" bestFit="1" customWidth="1"/>
    <col min="11" max="12" width="30.28515625" bestFit="1" customWidth="1"/>
  </cols>
  <sheetData>
    <row r="1" spans="1:8" x14ac:dyDescent="0.25">
      <c r="A1" s="40" t="s">
        <v>475</v>
      </c>
      <c r="B1" t="s">
        <v>478</v>
      </c>
      <c r="C1" t="s">
        <v>480</v>
      </c>
      <c r="D1" t="s">
        <v>477</v>
      </c>
      <c r="F1" s="7" t="s">
        <v>475</v>
      </c>
      <c r="G1" s="7" t="s">
        <v>488</v>
      </c>
      <c r="H1" s="7" t="s">
        <v>481</v>
      </c>
    </row>
    <row r="2" spans="1:8" x14ac:dyDescent="0.25">
      <c r="A2" s="41" t="s">
        <v>39</v>
      </c>
      <c r="B2" s="42">
        <v>1.5055662467695517E-3</v>
      </c>
      <c r="C2" s="42">
        <v>1.7552609136435937E-3</v>
      </c>
      <c r="D2" s="42">
        <v>6.6732363750073983E-3</v>
      </c>
      <c r="F2" s="7" t="s">
        <v>39</v>
      </c>
      <c r="G2" s="18">
        <v>2.3807937021757434E-2</v>
      </c>
      <c r="H2" s="18">
        <v>2.4412497245830753E-2</v>
      </c>
    </row>
    <row r="3" spans="1:8" x14ac:dyDescent="0.25">
      <c r="A3" s="41" t="s">
        <v>62</v>
      </c>
      <c r="B3" s="42">
        <v>-1.673121880527902E-3</v>
      </c>
      <c r="C3" s="42">
        <v>6.0447167083007769E-3</v>
      </c>
      <c r="D3" s="42">
        <v>8.3611011310555563E-3</v>
      </c>
      <c r="F3" s="7" t="s">
        <v>62</v>
      </c>
      <c r="G3" s="18">
        <v>2.1479976612367408E-2</v>
      </c>
      <c r="H3" s="18">
        <v>2.3365697504519545E-2</v>
      </c>
    </row>
    <row r="4" spans="1:8" x14ac:dyDescent="0.25">
      <c r="A4" s="41" t="s">
        <v>476</v>
      </c>
      <c r="B4" s="42">
        <v>6.9500077430870112E-4</v>
      </c>
      <c r="C4" s="42">
        <v>2.8490721412811754E-3</v>
      </c>
      <c r="D4" s="42">
        <v>7.1036418877996757E-3</v>
      </c>
      <c r="F4" s="7" t="s">
        <v>476</v>
      </c>
      <c r="G4" s="18">
        <v>2.321430711736296E-2</v>
      </c>
      <c r="H4" s="18">
        <v>2.4145563311796413E-2</v>
      </c>
    </row>
    <row r="5" spans="1:8" x14ac:dyDescent="0.25">
      <c r="F5" s="7" t="s">
        <v>475</v>
      </c>
      <c r="G5" s="7" t="s">
        <v>489</v>
      </c>
      <c r="H5" s="7" t="s">
        <v>482</v>
      </c>
    </row>
    <row r="6" spans="1:8" x14ac:dyDescent="0.25">
      <c r="A6" s="40" t="s">
        <v>475</v>
      </c>
      <c r="B6" t="s">
        <v>481</v>
      </c>
      <c r="C6" t="s">
        <v>482</v>
      </c>
      <c r="D6" t="s">
        <v>479</v>
      </c>
      <c r="F6" s="7" t="s">
        <v>39</v>
      </c>
      <c r="G6" s="18">
        <v>3.3327782933593529E-2</v>
      </c>
      <c r="H6" s="18">
        <v>3.2576685092829454E-2</v>
      </c>
    </row>
    <row r="7" spans="1:8" x14ac:dyDescent="0.25">
      <c r="A7" s="41" t="s">
        <v>39</v>
      </c>
      <c r="B7" s="1">
        <v>2.4412497245830753E-2</v>
      </c>
      <c r="C7" s="1">
        <v>3.2576685092829454E-2</v>
      </c>
      <c r="D7" s="1">
        <v>3.2021314560749407E-2</v>
      </c>
      <c r="F7" s="7" t="s">
        <v>62</v>
      </c>
      <c r="G7" s="18">
        <v>2.824680997084612E-2</v>
      </c>
      <c r="H7" s="18">
        <v>2.5035005191469804E-2</v>
      </c>
    </row>
    <row r="8" spans="1:8" x14ac:dyDescent="0.25">
      <c r="A8" s="41" t="s">
        <v>62</v>
      </c>
      <c r="B8" s="1">
        <v>2.3365697504519545E-2</v>
      </c>
      <c r="C8" s="1">
        <v>2.5035005191469804E-2</v>
      </c>
      <c r="D8" s="1">
        <v>2.8855380083972263E-2</v>
      </c>
      <c r="F8" s="7" t="s">
        <v>476</v>
      </c>
      <c r="G8" s="18">
        <v>3.2032134828092938E-2</v>
      </c>
      <c r="H8" s="18">
        <v>3.0653556717982745E-2</v>
      </c>
    </row>
    <row r="9" spans="1:8" x14ac:dyDescent="0.25">
      <c r="A9" s="41" t="s">
        <v>476</v>
      </c>
      <c r="B9" s="1">
        <v>2.4145563311796413E-2</v>
      </c>
      <c r="C9" s="1">
        <v>3.0653556717982745E-2</v>
      </c>
      <c r="D9" s="1">
        <v>3.1214001269171239E-2</v>
      </c>
      <c r="F9" s="7" t="s">
        <v>475</v>
      </c>
      <c r="G9" s="7" t="s">
        <v>490</v>
      </c>
      <c r="H9" s="7" t="s">
        <v>479</v>
      </c>
    </row>
    <row r="10" spans="1:8" x14ac:dyDescent="0.25">
      <c r="F10" s="7" t="s">
        <v>39</v>
      </c>
      <c r="G10" s="18">
        <v>3.2718118888599913E-2</v>
      </c>
      <c r="H10" s="18">
        <v>3.2021314560749407E-2</v>
      </c>
    </row>
    <row r="11" spans="1:8" x14ac:dyDescent="0.25">
      <c r="A11" s="40" t="s">
        <v>475</v>
      </c>
      <c r="B11" t="s">
        <v>488</v>
      </c>
      <c r="C11" t="s">
        <v>489</v>
      </c>
      <c r="D11" t="s">
        <v>490</v>
      </c>
      <c r="F11" s="7" t="s">
        <v>62</v>
      </c>
      <c r="G11" s="18">
        <v>3.0154175857331957E-2</v>
      </c>
      <c r="H11" s="18">
        <v>2.8855380083972263E-2</v>
      </c>
    </row>
    <row r="12" spans="1:8" x14ac:dyDescent="0.25">
      <c r="A12" s="41" t="s">
        <v>39</v>
      </c>
      <c r="B12" s="1">
        <v>2.3807937021757434E-2</v>
      </c>
      <c r="C12" s="1">
        <v>3.3327782933593529E-2</v>
      </c>
      <c r="D12" s="1">
        <v>3.2718118888599913E-2</v>
      </c>
      <c r="F12" s="7" t="s">
        <v>476</v>
      </c>
      <c r="G12" s="18">
        <v>3.2064313415626572E-2</v>
      </c>
      <c r="H12" s="18">
        <v>3.1214001269171239E-2</v>
      </c>
    </row>
    <row r="13" spans="1:8" x14ac:dyDescent="0.25">
      <c r="A13" s="41" t="s">
        <v>62</v>
      </c>
      <c r="B13" s="1">
        <v>2.1479976612367408E-2</v>
      </c>
      <c r="C13" s="1">
        <v>2.824680997084612E-2</v>
      </c>
      <c r="D13" s="1">
        <v>3.0154175857331957E-2</v>
      </c>
    </row>
    <row r="14" spans="1:8" x14ac:dyDescent="0.25">
      <c r="A14" s="41" t="s">
        <v>476</v>
      </c>
      <c r="B14" s="1">
        <v>2.321430711736296E-2</v>
      </c>
      <c r="C14" s="1">
        <v>3.2032134828092938E-2</v>
      </c>
      <c r="D14" s="1">
        <v>3.2064313415626572E-2</v>
      </c>
    </row>
  </sheetData>
  <pageMargins left="0.7" right="0.7" top="0.75" bottom="0.75" header="0.3" footer="0.3"/>
  <drawing r:id="rId4"/>
  <tableParts count="3">
    <tablePart r:id="rId5"/>
    <tablePart r:id="rId6"/>
    <tablePart r:id="rId7"/>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1BF8F87-AF5F-4C7C-8DEA-219CAA13723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12</vt:i4>
      </vt:variant>
      <vt:variant>
        <vt:lpstr>Rangos con nombre</vt:lpstr>
      </vt:variant>
      <vt:variant>
        <vt:i4>10</vt:i4>
      </vt:variant>
    </vt:vector>
  </HeadingPairs>
  <TitlesOfParts>
    <vt:vector size="22" baseType="lpstr">
      <vt:lpstr>Resumen</vt:lpstr>
      <vt:lpstr>Diario</vt:lpstr>
      <vt:lpstr>Semanal</vt:lpstr>
      <vt:lpstr>Mensual</vt:lpstr>
      <vt:lpstr>Tweets</vt:lpstr>
      <vt:lpstr>Engagement</vt:lpstr>
      <vt:lpstr>Categorias</vt:lpstr>
      <vt:lpstr>Tipo de publicación</vt:lpstr>
      <vt:lpstr>Tipo de contenido</vt:lpstr>
      <vt:lpstr>Tono emocional</vt:lpstr>
      <vt:lpstr>Intencionalidad</vt:lpstr>
      <vt:lpstr>Formato</vt:lpstr>
      <vt:lpstr>CierreBTC</vt:lpstr>
      <vt:lpstr>CierresBTC</vt:lpstr>
      <vt:lpstr>Engagement!Fecha</vt:lpstr>
      <vt:lpstr>Formato!Fecha</vt:lpstr>
      <vt:lpstr>Intencionalidad!Fecha</vt:lpstr>
      <vt:lpstr>'Tipo de contenido'!Fecha</vt:lpstr>
      <vt:lpstr>'Tipo de publicación'!Fecha</vt:lpstr>
      <vt:lpstr>'Tono emocional'!Fecha</vt:lpstr>
      <vt:lpstr>Fecha</vt:lpstr>
      <vt:lpstr>FechasBTC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Roberto Andrei Aileni</dc:creator>
  <cp:lastModifiedBy>Roberto Andrei Aileni</cp:lastModifiedBy>
  <dcterms:created xsi:type="dcterms:W3CDTF">2025-08-31T10:13:30Z</dcterms:created>
  <dcterms:modified xsi:type="dcterms:W3CDTF">2025-09-24T16:09:23Z</dcterms:modified>
</cp:coreProperties>
</file>